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8543a2adf6973109/Bureau/Open Classroom/Projet_3/Utilisez_Excel_pour_optimiser_les_trajets_de_livraison_d'une_entreprise_Roudaut_Quitterie/"/>
    </mc:Choice>
  </mc:AlternateContent>
  <xr:revisionPtr revIDLastSave="1113" documentId="8_{CD3D3609-71DC-4DC6-B8AE-7642B86BEF22}" xr6:coauthVersionLast="47" xr6:coauthVersionMax="47" xr10:uidLastSave="{3FED0381-6D17-4402-B51F-A09059D0B5D0}"/>
  <bookViews>
    <workbookView xWindow="-28920" yWindow="-120" windowWidth="29040" windowHeight="15720" activeTab="1" xr2:uid="{00000000-000D-0000-FFFF-FFFF00000000}"/>
  </bookViews>
  <sheets>
    <sheet name="Datas_Indicateurs" sheetId="10" r:id="rId1"/>
    <sheet name="DATAS_SET CLEAN" sheetId="1" r:id="rId2"/>
  </sheets>
  <externalReferences>
    <externalReference r:id="rId3"/>
  </externalReferences>
  <definedNames>
    <definedName name="_xlnm._FilterDatabase" localSheetId="1" hidden="1">'DATAS_SET CLEAN'!$A$1:$AD$1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95" i="1" l="1"/>
  <c r="U1295" i="1" l="1"/>
  <c r="V1295" i="1" s="1"/>
  <c r="Z15" i="1" l="1"/>
  <c r="Z269" i="1"/>
  <c r="Z450" i="1"/>
  <c r="Z456" i="1"/>
  <c r="Z94" i="1"/>
  <c r="Z1416" i="1"/>
  <c r="Z1283" i="1"/>
  <c r="Z1045" i="1"/>
  <c r="Z408" i="1"/>
  <c r="Z14" i="1"/>
  <c r="Z34" i="1"/>
  <c r="Z1437" i="1"/>
  <c r="Z7" i="1"/>
  <c r="Z162" i="1"/>
  <c r="Z2" i="1"/>
  <c r="Z1130" i="1"/>
  <c r="Z451" i="1"/>
  <c r="Z657" i="1"/>
  <c r="Z927" i="1"/>
  <c r="Z967" i="1"/>
  <c r="Z1397" i="1"/>
  <c r="Z457" i="1"/>
  <c r="Z928" i="1"/>
  <c r="Z1417" i="1"/>
  <c r="Z163" i="1"/>
  <c r="Z3" i="1"/>
  <c r="Z35" i="1"/>
  <c r="Z1386" i="1"/>
  <c r="Z1387" i="1"/>
  <c r="Z1438" i="1"/>
  <c r="Z329" i="1"/>
  <c r="Z1273" i="1"/>
  <c r="Z453" i="1"/>
  <c r="Z929" i="1"/>
  <c r="Z1046" i="1"/>
  <c r="Z1275" i="1"/>
  <c r="Z1136" i="1"/>
  <c r="Z684" i="1"/>
  <c r="Z516" i="1"/>
  <c r="Z705" i="1"/>
  <c r="Z1047" i="1"/>
  <c r="Z1203" i="1"/>
  <c r="Z607" i="1"/>
  <c r="Z244" i="1"/>
  <c r="Z409" i="1"/>
  <c r="Z16" i="1"/>
  <c r="Z1399" i="1"/>
  <c r="Z52" i="1"/>
  <c r="Z658" i="1"/>
  <c r="Z410" i="1"/>
  <c r="Z17" i="1"/>
  <c r="Z454" i="1"/>
  <c r="Z36" i="1"/>
  <c r="Z1439" i="1"/>
  <c r="Z1418" i="1"/>
  <c r="Z164" i="1"/>
  <c r="Z1394" i="1"/>
  <c r="Z270" i="1"/>
  <c r="Z1137" i="1"/>
  <c r="Z1204" i="1"/>
  <c r="Z685" i="1"/>
  <c r="Z608" i="1"/>
  <c r="Z245" i="1"/>
  <c r="Z1408" i="1"/>
  <c r="Z455" i="1"/>
  <c r="Z411" i="1"/>
  <c r="Z18" i="1"/>
  <c r="Z458" i="1"/>
  <c r="Z1131" i="1"/>
  <c r="Z1400" i="1"/>
  <c r="Z1205" i="1"/>
  <c r="Z706" i="1"/>
  <c r="Z1048" i="1"/>
  <c r="Z338" i="1"/>
  <c r="Z1157" i="1"/>
  <c r="Z875" i="1"/>
  <c r="Z792" i="1"/>
  <c r="Z1206" i="1"/>
  <c r="Z1158" i="1"/>
  <c r="Z727" i="1"/>
  <c r="Z1440" i="1"/>
  <c r="Z543" i="1"/>
  <c r="Z339" i="1"/>
  <c r="Z186" i="1"/>
  <c r="Z876" i="1"/>
  <c r="Z1093" i="1"/>
  <c r="Z1419" i="1"/>
  <c r="Z728" i="1"/>
  <c r="Z1138" i="1"/>
  <c r="Z707" i="1"/>
  <c r="Z1049" i="1"/>
  <c r="Z1159" i="1"/>
  <c r="Z1287" i="1"/>
  <c r="Z246" i="1"/>
  <c r="Z340" i="1"/>
  <c r="Z793" i="1"/>
  <c r="Z1562" i="1"/>
  <c r="Z1495" i="1"/>
  <c r="Z187" i="1"/>
  <c r="Z412" i="1"/>
  <c r="Z1139" i="1"/>
  <c r="Z1082" i="1"/>
  <c r="Z1441" i="1"/>
  <c r="Z686" i="1"/>
  <c r="Z1050" i="1"/>
  <c r="Z1160" i="1"/>
  <c r="Z1094" i="1"/>
  <c r="Z930" i="1"/>
  <c r="Z341" i="1"/>
  <c r="Z877" i="1"/>
  <c r="Z544" i="1"/>
  <c r="Z1420" i="1"/>
  <c r="Z729" i="1"/>
  <c r="Z931" i="1"/>
  <c r="Z794" i="1"/>
  <c r="Z1161" i="1"/>
  <c r="Z188" i="1"/>
  <c r="Z1369" i="1"/>
  <c r="Z679" i="1"/>
  <c r="Z1095" i="1"/>
  <c r="Z981" i="1"/>
  <c r="Z95" i="1"/>
  <c r="Z1288" i="1"/>
  <c r="Z4" i="1"/>
  <c r="Z342" i="1"/>
  <c r="Z545" i="1"/>
  <c r="Z189" i="1"/>
  <c r="Z730" i="1"/>
  <c r="Z247" i="1"/>
  <c r="Z986" i="1"/>
  <c r="Z659" i="1"/>
  <c r="Z1083" i="1"/>
  <c r="Z1388" i="1"/>
  <c r="Z680" i="1"/>
  <c r="Z1162" i="1"/>
  <c r="Z982" i="1"/>
  <c r="Z330" i="1"/>
  <c r="Z1096" i="1"/>
  <c r="Z1491" i="1"/>
  <c r="Z878" i="1"/>
  <c r="Z343" i="1"/>
  <c r="Z731" i="1"/>
  <c r="Z1132" i="1"/>
  <c r="Z1487" i="1"/>
  <c r="Z879" i="1"/>
  <c r="Z1084" i="1"/>
  <c r="Z795" i="1"/>
  <c r="Z344" i="1"/>
  <c r="Z880" i="1"/>
  <c r="Z732" i="1"/>
  <c r="Z184" i="1"/>
  <c r="Z413" i="1"/>
  <c r="Z1401" i="1"/>
  <c r="Z546" i="1"/>
  <c r="Z1421" i="1"/>
  <c r="Z932" i="1"/>
  <c r="Z609" i="1"/>
  <c r="Z37" i="1"/>
  <c r="Z19" i="1"/>
  <c r="Z1163" i="1"/>
  <c r="Z1265" i="1"/>
  <c r="Z881" i="1"/>
  <c r="Z733" i="1"/>
  <c r="Z987" i="1"/>
  <c r="Z345" i="1"/>
  <c r="Z1207" i="1"/>
  <c r="Z796" i="1"/>
  <c r="Z933" i="1"/>
  <c r="Z1370" i="1"/>
  <c r="Z1367" i="1"/>
  <c r="Z1556" i="1"/>
  <c r="Z414" i="1"/>
  <c r="Z547" i="1"/>
  <c r="Z70" i="1"/>
  <c r="Z1500" i="1"/>
  <c r="Z882" i="1"/>
  <c r="Z1164" i="1"/>
  <c r="Z190" i="1"/>
  <c r="Z346" i="1"/>
  <c r="Z461" i="1"/>
  <c r="Z988" i="1"/>
  <c r="Z1097" i="1"/>
  <c r="Z96" i="1"/>
  <c r="Z1165" i="1"/>
  <c r="Z797" i="1"/>
  <c r="Z548" i="1"/>
  <c r="Z347" i="1"/>
  <c r="Z883" i="1"/>
  <c r="Z678" i="1"/>
  <c r="Z191" i="1"/>
  <c r="Z1497" i="1"/>
  <c r="Z734" i="1"/>
  <c r="Z1375" i="1"/>
  <c r="Z687" i="1"/>
  <c r="Z989" i="1"/>
  <c r="Z884" i="1"/>
  <c r="Z549" i="1"/>
  <c r="Z1291" i="1"/>
  <c r="Z990" i="1"/>
  <c r="Z798" i="1"/>
  <c r="Z1166" i="1"/>
  <c r="Z192" i="1"/>
  <c r="Z348" i="1"/>
  <c r="Z1098" i="1"/>
  <c r="Z991" i="1"/>
  <c r="Z983" i="1"/>
  <c r="Z885" i="1"/>
  <c r="Z550" i="1"/>
  <c r="Z1395" i="1"/>
  <c r="Z1422" i="1"/>
  <c r="Z1371" i="1"/>
  <c r="Z1299" i="1"/>
  <c r="Z735" i="1"/>
  <c r="Z736" i="1"/>
  <c r="Z349" i="1"/>
  <c r="Z1140" i="1"/>
  <c r="Z1208" i="1"/>
  <c r="Z934" i="1"/>
  <c r="Z688" i="1"/>
  <c r="Z248" i="1"/>
  <c r="Z992" i="1"/>
  <c r="Z610" i="1"/>
  <c r="Z415" i="1"/>
  <c r="Z193" i="1"/>
  <c r="Z799" i="1"/>
  <c r="Z1099" i="1"/>
  <c r="Z460" i="1"/>
  <c r="Z886" i="1"/>
  <c r="Z1167" i="1"/>
  <c r="Z737" i="1"/>
  <c r="Z194" i="1"/>
  <c r="Z350" i="1"/>
  <c r="Z1133" i="1"/>
  <c r="Z1385" i="1"/>
  <c r="Z993" i="1"/>
  <c r="Z800" i="1"/>
  <c r="Z551" i="1"/>
  <c r="Z1100" i="1"/>
  <c r="Z887" i="1"/>
  <c r="Z738" i="1"/>
  <c r="Z351" i="1"/>
  <c r="Z195" i="1"/>
  <c r="Z1101" i="1"/>
  <c r="Z1458" i="1"/>
  <c r="Z994" i="1"/>
  <c r="Z1168" i="1"/>
  <c r="Z801" i="1"/>
  <c r="Z552" i="1"/>
  <c r="Z53" i="1"/>
  <c r="Z1447" i="1"/>
  <c r="Z1459" i="1"/>
  <c r="Z1406" i="1"/>
  <c r="Z1398" i="1"/>
  <c r="Z1498" i="1"/>
  <c r="Z888" i="1"/>
  <c r="Z1169" i="1"/>
  <c r="Z196" i="1"/>
  <c r="Z1102" i="1"/>
  <c r="Z352" i="1"/>
  <c r="Z1296" i="1"/>
  <c r="Z553" i="1"/>
  <c r="Z1103" i="1"/>
  <c r="Z802" i="1"/>
  <c r="Z1170" i="1"/>
  <c r="Z995" i="1"/>
  <c r="Z33" i="1"/>
  <c r="Z889" i="1"/>
  <c r="Z739" i="1"/>
  <c r="Z890" i="1"/>
  <c r="Z197" i="1"/>
  <c r="Z353" i="1"/>
  <c r="Z1171" i="1"/>
  <c r="Z1104" i="1"/>
  <c r="Z554" i="1"/>
  <c r="Z1172" i="1"/>
  <c r="Z803" i="1"/>
  <c r="Z1555" i="1"/>
  <c r="Z996" i="1"/>
  <c r="Z891" i="1"/>
  <c r="Z354" i="1"/>
  <c r="Z198" i="1"/>
  <c r="Z740" i="1"/>
  <c r="Z1463" i="1"/>
  <c r="Z1436" i="1"/>
  <c r="Z1552" i="1"/>
  <c r="Z555" i="1"/>
  <c r="Z892" i="1"/>
  <c r="Z1105" i="1"/>
  <c r="Z1173" i="1"/>
  <c r="Z804" i="1"/>
  <c r="Z997" i="1"/>
  <c r="Z893" i="1"/>
  <c r="Z741" i="1"/>
  <c r="Z742" i="1"/>
  <c r="Z894" i="1"/>
  <c r="Z355" i="1"/>
  <c r="Z8" i="1"/>
  <c r="Z556" i="1"/>
  <c r="Z1106" i="1"/>
  <c r="Z1174" i="1"/>
  <c r="Z805" i="1"/>
  <c r="Z895" i="1"/>
  <c r="Z356" i="1"/>
  <c r="Z199" i="1"/>
  <c r="Z1396" i="1"/>
  <c r="Z97" i="1"/>
  <c r="Z1107" i="1"/>
  <c r="Z557" i="1"/>
  <c r="Z1175" i="1"/>
  <c r="Z806" i="1"/>
  <c r="Z998" i="1"/>
  <c r="Z896" i="1"/>
  <c r="Z743" i="1"/>
  <c r="Z200" i="1"/>
  <c r="Z357" i="1"/>
  <c r="Z1407" i="1"/>
  <c r="Z98" i="1"/>
  <c r="Z558" i="1"/>
  <c r="Z1108" i="1"/>
  <c r="Z1176" i="1"/>
  <c r="Z897" i="1"/>
  <c r="Z807" i="1"/>
  <c r="Z1300" i="1"/>
  <c r="Z999" i="1"/>
  <c r="Z744" i="1"/>
  <c r="Z358" i="1"/>
  <c r="Z201" i="1"/>
  <c r="Z1109" i="1"/>
  <c r="Z559" i="1"/>
  <c r="Z1000" i="1"/>
  <c r="Z611" i="1"/>
  <c r="Z745" i="1"/>
  <c r="Z1177" i="1"/>
  <c r="Z808" i="1"/>
  <c r="Z898" i="1"/>
  <c r="Z202" i="1"/>
  <c r="Z359" i="1"/>
  <c r="Z560" i="1"/>
  <c r="Z1110" i="1"/>
  <c r="Z1141" i="1"/>
  <c r="Z935" i="1"/>
  <c r="Z1001" i="1"/>
  <c r="Z1178" i="1"/>
  <c r="Z809" i="1"/>
  <c r="Z746" i="1"/>
  <c r="Z1501" i="1"/>
  <c r="Z899" i="1"/>
  <c r="Z203" i="1"/>
  <c r="Z612" i="1"/>
  <c r="Z636" i="1"/>
  <c r="Z360" i="1"/>
  <c r="Z561" i="1"/>
  <c r="Z1111" i="1"/>
  <c r="Z1179" i="1"/>
  <c r="Z900" i="1"/>
  <c r="Z1277" i="1"/>
  <c r="Z1002" i="1"/>
  <c r="Z689" i="1"/>
  <c r="Z204" i="1"/>
  <c r="Z361" i="1"/>
  <c r="Z936" i="1"/>
  <c r="Z937" i="1"/>
  <c r="Z562" i="1"/>
  <c r="Z1112" i="1"/>
  <c r="Z747" i="1"/>
  <c r="Z901" i="1"/>
  <c r="Z938" i="1"/>
  <c r="Z613" i="1"/>
  <c r="Z416" i="1"/>
  <c r="Z1502" i="1"/>
  <c r="Z1142" i="1"/>
  <c r="Z1209" i="1"/>
  <c r="Z276" i="1"/>
  <c r="Z362" i="1"/>
  <c r="Z563" i="1"/>
  <c r="Z939" i="1"/>
  <c r="Z708" i="1"/>
  <c r="Z1113" i="1"/>
  <c r="Z748" i="1"/>
  <c r="Z1258" i="1"/>
  <c r="Z902" i="1"/>
  <c r="Z810" i="1"/>
  <c r="Z5" i="1"/>
  <c r="Z20" i="1"/>
  <c r="Z363" i="1"/>
  <c r="Z417" i="1"/>
  <c r="Z709" i="1"/>
  <c r="Z1297" i="1"/>
  <c r="Z690" i="1"/>
  <c r="Z940" i="1"/>
  <c r="Z564" i="1"/>
  <c r="Z331" i="1"/>
  <c r="Z1114" i="1"/>
  <c r="Z614" i="1"/>
  <c r="Z749" i="1"/>
  <c r="Z811" i="1"/>
  <c r="Z1180" i="1"/>
  <c r="Z903" i="1"/>
  <c r="Z1003" i="1"/>
  <c r="Z205" i="1"/>
  <c r="Z364" i="1"/>
  <c r="Z1143" i="1"/>
  <c r="Z1301" i="1"/>
  <c r="Z615" i="1"/>
  <c r="Z565" i="1"/>
  <c r="Z1499" i="1"/>
  <c r="Z1115" i="1"/>
  <c r="Z750" i="1"/>
  <c r="Z1004" i="1"/>
  <c r="Z1181" i="1"/>
  <c r="Z812" i="1"/>
  <c r="Z904" i="1"/>
  <c r="Z462" i="1"/>
  <c r="Z206" i="1"/>
  <c r="Z365" i="1"/>
  <c r="Z1448" i="1"/>
  <c r="Z710" i="1"/>
  <c r="Z1392" i="1"/>
  <c r="Z1116" i="1"/>
  <c r="Z813" i="1"/>
  <c r="Z566" i="1"/>
  <c r="Z905" i="1"/>
  <c r="Z1005" i="1"/>
  <c r="Z182" i="1"/>
  <c r="Z1182" i="1"/>
  <c r="Z1294" i="1"/>
  <c r="Z366" i="1"/>
  <c r="Z788" i="1"/>
  <c r="Z691" i="1"/>
  <c r="Z1117" i="1"/>
  <c r="Z814" i="1"/>
  <c r="Z906" i="1"/>
  <c r="Z1006" i="1"/>
  <c r="Z1183" i="1"/>
  <c r="Z751" i="1"/>
  <c r="Z207" i="1"/>
  <c r="Z367" i="1"/>
  <c r="Z941" i="1"/>
  <c r="Z567" i="1"/>
  <c r="Z1007" i="1"/>
  <c r="Z815" i="1"/>
  <c r="Z1184" i="1"/>
  <c r="Z80" i="1"/>
  <c r="Z1560" i="1"/>
  <c r="Z907" i="1"/>
  <c r="Z908" i="1"/>
  <c r="Z368" i="1"/>
  <c r="Z1488" i="1"/>
  <c r="Z1274" i="1"/>
  <c r="Z166" i="1"/>
  <c r="Z1402" i="1"/>
  <c r="Z1403" i="1"/>
  <c r="Z1118" i="1"/>
  <c r="Z1404" i="1"/>
  <c r="Z909" i="1"/>
  <c r="Z369" i="1"/>
  <c r="Z568" i="1"/>
  <c r="Z38" i="1"/>
  <c r="Z1492" i="1"/>
  <c r="Z910" i="1"/>
  <c r="Z1008" i="1"/>
  <c r="Z1449" i="1"/>
  <c r="Z370" i="1"/>
  <c r="Z208" i="1"/>
  <c r="Z569" i="1"/>
  <c r="Z816" i="1"/>
  <c r="Z332" i="1"/>
  <c r="Z911" i="1"/>
  <c r="Z371" i="1"/>
  <c r="Z570" i="1"/>
  <c r="Z1119" i="1"/>
  <c r="Z817" i="1"/>
  <c r="Z277" i="1"/>
  <c r="Z1564" i="1"/>
  <c r="Z752" i="1"/>
  <c r="Z209" i="1"/>
  <c r="Z39" i="1"/>
  <c r="Z1284" i="1"/>
  <c r="Z571" i="1"/>
  <c r="Z40" i="1"/>
  <c r="Z140" i="1"/>
  <c r="Z463" i="1"/>
  <c r="Z818" i="1"/>
  <c r="Z469" i="1"/>
  <c r="Z210" i="1"/>
  <c r="Z1450" i="1"/>
  <c r="Z372" i="1"/>
  <c r="Z41" i="1"/>
  <c r="Z572" i="1"/>
  <c r="Z165" i="1"/>
  <c r="Z1405" i="1"/>
  <c r="Z211" i="1"/>
  <c r="Z753" i="1"/>
  <c r="Z452" i="1"/>
  <c r="Z169" i="1"/>
  <c r="Z573" i="1"/>
  <c r="Z1559" i="1"/>
  <c r="Z912" i="1"/>
  <c r="Z373" i="1"/>
  <c r="Z819" i="1"/>
  <c r="Z574" i="1"/>
  <c r="Z1272" i="1"/>
  <c r="Z333" i="1"/>
  <c r="Z1451" i="1"/>
  <c r="Z1120" i="1"/>
  <c r="Z1563" i="1"/>
  <c r="Z212" i="1"/>
  <c r="Z374" i="1"/>
  <c r="Z42" i="1"/>
  <c r="Z1286" i="1"/>
  <c r="Z1009" i="1"/>
  <c r="Z820" i="1"/>
  <c r="Z575" i="1"/>
  <c r="Z1185" i="1"/>
  <c r="Z1523" i="1"/>
  <c r="Z1121" i="1"/>
  <c r="Z1524" i="1"/>
  <c r="Z213" i="1"/>
  <c r="Z1298" i="1"/>
  <c r="Z754" i="1"/>
  <c r="Z1134" i="1"/>
  <c r="Z183" i="1"/>
  <c r="Z1464" i="1"/>
  <c r="Z1489" i="1"/>
  <c r="Z1393" i="1"/>
  <c r="Z334" i="1"/>
  <c r="Z278" i="1"/>
  <c r="Z1280" i="1"/>
  <c r="Z1279" i="1"/>
  <c r="Z1249" i="1"/>
  <c r="Z1210" i="1"/>
  <c r="Z1051" i="1"/>
  <c r="Z418" i="1"/>
  <c r="Z942" i="1"/>
  <c r="Z1260" i="1"/>
  <c r="Z1211" i="1"/>
  <c r="Z335" i="1"/>
  <c r="Z711" i="1"/>
  <c r="Z249" i="1"/>
  <c r="Z375" i="1"/>
  <c r="Z1302" i="1"/>
  <c r="Z69" i="1"/>
  <c r="Z1423" i="1"/>
  <c r="Z616" i="1"/>
  <c r="Z692" i="1"/>
  <c r="Z419" i="1"/>
  <c r="Z1261" i="1"/>
  <c r="Z1292" i="1"/>
  <c r="Z336" i="1"/>
  <c r="Z1010" i="1"/>
  <c r="Z376" i="1"/>
  <c r="Z81" i="1"/>
  <c r="Z693" i="1"/>
  <c r="Z943" i="1"/>
  <c r="Z821" i="1"/>
  <c r="Z1250" i="1"/>
  <c r="Z377" i="1"/>
  <c r="Z1424" i="1"/>
  <c r="Z1425" i="1"/>
  <c r="Z617" i="1"/>
  <c r="Z280" i="1"/>
  <c r="Z1052" i="1"/>
  <c r="Z1011" i="1"/>
  <c r="Z913" i="1"/>
  <c r="Z755" i="1"/>
  <c r="Z214" i="1"/>
  <c r="Z378" i="1"/>
  <c r="Z1053" i="1"/>
  <c r="Z43" i="1"/>
  <c r="Z1135" i="1"/>
  <c r="Z756" i="1"/>
  <c r="Z1186" i="1"/>
  <c r="Z379" i="1"/>
  <c r="Z459" i="1"/>
  <c r="Z914" i="1"/>
  <c r="Z1465" i="1"/>
  <c r="Z968" i="1"/>
  <c r="Z1054" i="1"/>
  <c r="Z944" i="1"/>
  <c r="Z1212" i="1"/>
  <c r="Z470" i="1"/>
  <c r="Z420" i="1"/>
  <c r="Z99" i="1"/>
  <c r="Z576" i="1"/>
  <c r="Z694" i="1"/>
  <c r="Z822" i="1"/>
  <c r="Z215" i="1"/>
  <c r="Z1012" i="1"/>
  <c r="Z757" i="1"/>
  <c r="Z1187" i="1"/>
  <c r="Z421" i="1"/>
  <c r="Z100" i="1"/>
  <c r="Z380" i="1"/>
  <c r="Z695" i="1"/>
  <c r="Z1262" i="1"/>
  <c r="Z422" i="1"/>
  <c r="Z1251" i="1"/>
  <c r="Z823" i="1"/>
  <c r="Z915" i="1"/>
  <c r="Z216" i="1"/>
  <c r="Z1466" i="1"/>
  <c r="Z1213" i="1"/>
  <c r="Z969" i="1"/>
  <c r="Z1214" i="1"/>
  <c r="Z250" i="1"/>
  <c r="Z1013" i="1"/>
  <c r="Z281" i="1"/>
  <c r="Z423" i="1"/>
  <c r="Z424" i="1"/>
  <c r="Z101" i="1"/>
  <c r="Z1188" i="1"/>
  <c r="Z945" i="1"/>
  <c r="Z1215" i="1"/>
  <c r="Z1503" i="1"/>
  <c r="Z1452" i="1"/>
  <c r="Z425" i="1"/>
  <c r="Z44" i="1"/>
  <c r="Z381" i="1"/>
  <c r="Z102" i="1"/>
  <c r="Z577" i="1"/>
  <c r="Z271" i="1"/>
  <c r="Z1525" i="1"/>
  <c r="Z1442" i="1"/>
  <c r="Z824" i="1"/>
  <c r="Z1252" i="1"/>
  <c r="Z117" i="1"/>
  <c r="Z1189" i="1"/>
  <c r="Z1014" i="1"/>
  <c r="Z118" i="1"/>
  <c r="Z217" i="1"/>
  <c r="Z1144" i="1"/>
  <c r="Z1376" i="1"/>
  <c r="Z426" i="1"/>
  <c r="Z916" i="1"/>
  <c r="Z1426" i="1"/>
  <c r="Z382" i="1"/>
  <c r="Z1333" i="1"/>
  <c r="Z517" i="1"/>
  <c r="Z282" i="1"/>
  <c r="Z578" i="1"/>
  <c r="Z103" i="1"/>
  <c r="Z251" i="1"/>
  <c r="Z1015" i="1"/>
  <c r="Z758" i="1"/>
  <c r="Z1216" i="1"/>
  <c r="Z175" i="1"/>
  <c r="Z825" i="1"/>
  <c r="Z618" i="1"/>
  <c r="Z1190" i="1"/>
  <c r="Z218" i="1"/>
  <c r="Z1467" i="1"/>
  <c r="Z471" i="1"/>
  <c r="Z91" i="1"/>
  <c r="Z1468" i="1"/>
  <c r="Z1122" i="1"/>
  <c r="Z383" i="1"/>
  <c r="Z1526" i="1"/>
  <c r="Z826" i="1"/>
  <c r="Z579" i="1"/>
  <c r="Z644" i="1"/>
  <c r="Z653" i="1"/>
  <c r="Z514" i="1"/>
  <c r="Z917" i="1"/>
  <c r="Z946" i="1"/>
  <c r="Z104" i="1"/>
  <c r="Z283" i="1"/>
  <c r="Z219" i="1"/>
  <c r="Z1191" i="1"/>
  <c r="Z947" i="1"/>
  <c r="Z1266" i="1"/>
  <c r="Z970" i="1"/>
  <c r="Z1145" i="1"/>
  <c r="Z1334" i="1"/>
  <c r="Z252" i="1"/>
  <c r="Z499" i="1"/>
  <c r="Z1303" i="1"/>
  <c r="Z759" i="1"/>
  <c r="Z272" i="1"/>
  <c r="Z92" i="1"/>
  <c r="Z1427" i="1"/>
  <c r="Z384" i="1"/>
  <c r="Z466" i="1"/>
  <c r="Z1469" i="1"/>
  <c r="Z1335" i="1"/>
  <c r="Z1490" i="1"/>
  <c r="Z1217" i="1"/>
  <c r="Z145" i="1"/>
  <c r="Z1263" i="1"/>
  <c r="Z1527" i="1"/>
  <c r="Z1336" i="1"/>
  <c r="Z948" i="1"/>
  <c r="Z619" i="1"/>
  <c r="Z1016" i="1"/>
  <c r="Z284" i="1"/>
  <c r="Z427" i="1"/>
  <c r="Z827" i="1"/>
  <c r="Z273" i="1"/>
  <c r="Z472" i="1"/>
  <c r="Z146" i="1"/>
  <c r="Z1428" i="1"/>
  <c r="Z428" i="1"/>
  <c r="Z620" i="1"/>
  <c r="Z105" i="1"/>
  <c r="Z1504" i="1"/>
  <c r="Z580" i="1"/>
  <c r="Z274" i="1"/>
  <c r="Z220" i="1"/>
  <c r="Z1192" i="1"/>
  <c r="Z1377" i="1"/>
  <c r="Z760" i="1"/>
  <c r="Z429" i="1"/>
  <c r="Z486" i="1"/>
  <c r="Z1289" i="1"/>
  <c r="Z141" i="1"/>
  <c r="Z1017" i="1"/>
  <c r="Z918" i="1"/>
  <c r="Z67" i="1"/>
  <c r="Z1486" i="1"/>
  <c r="Z6" i="1"/>
  <c r="Z1218" i="1"/>
  <c r="Z1372" i="1"/>
  <c r="Z581" i="1"/>
  <c r="Z119" i="1"/>
  <c r="Z1429" i="1"/>
  <c r="Z385" i="1"/>
  <c r="Z1443" i="1"/>
  <c r="Z856" i="1"/>
  <c r="Z1219" i="1"/>
  <c r="Z1528" i="1"/>
  <c r="Z1470" i="1"/>
  <c r="Z1278" i="1"/>
  <c r="Z1290" i="1"/>
  <c r="Z221" i="1"/>
  <c r="Z142" i="1"/>
  <c r="Z1389" i="1"/>
  <c r="Z473" i="1"/>
  <c r="Z919" i="1"/>
  <c r="Z1304" i="1"/>
  <c r="Z857" i="1"/>
  <c r="Z430" i="1"/>
  <c r="Z1193" i="1"/>
  <c r="Z761" i="1"/>
  <c r="Z949" i="1"/>
  <c r="Z971" i="1"/>
  <c r="Z1018" i="1"/>
  <c r="Z285" i="1"/>
  <c r="Z431" i="1"/>
  <c r="Z309" i="1"/>
  <c r="Z582" i="1"/>
  <c r="Z71" i="1"/>
  <c r="Z147" i="1"/>
  <c r="Z253" i="1"/>
  <c r="Z386" i="1"/>
  <c r="Z1557" i="1"/>
  <c r="Z1220" i="1"/>
  <c r="Z920" i="1"/>
  <c r="Z120" i="1"/>
  <c r="Z950" i="1"/>
  <c r="Z1529" i="1"/>
  <c r="Z1444" i="1"/>
  <c r="Z1085" i="1"/>
  <c r="Z972" i="1"/>
  <c r="Z524" i="1"/>
  <c r="Z487" i="1"/>
  <c r="Z660" i="1"/>
  <c r="Z828" i="1"/>
  <c r="Z54" i="1"/>
  <c r="Z1430" i="1"/>
  <c r="Z1530" i="1"/>
  <c r="Z621" i="1"/>
  <c r="Z505" i="1"/>
  <c r="Z176" i="1"/>
  <c r="Z1194" i="1"/>
  <c r="Z973" i="1"/>
  <c r="Z222" i="1"/>
  <c r="Z387" i="1"/>
  <c r="Z55" i="1"/>
  <c r="Z1505" i="1"/>
  <c r="Z518" i="1"/>
  <c r="Z500" i="1"/>
  <c r="Z286" i="1"/>
  <c r="Z762" i="1"/>
  <c r="Z72" i="1"/>
  <c r="Z1019" i="1"/>
  <c r="Z1221" i="1"/>
  <c r="Z9" i="1"/>
  <c r="Z1195" i="1"/>
  <c r="Z474" i="1"/>
  <c r="Z1281" i="1"/>
  <c r="Z1253" i="1"/>
  <c r="Z1531" i="1"/>
  <c r="Z1496" i="1"/>
  <c r="Z1561" i="1"/>
  <c r="Z583" i="1"/>
  <c r="Z467" i="1"/>
  <c r="Z1285" i="1"/>
  <c r="Z46" i="1"/>
  <c r="Z432" i="1"/>
  <c r="Z829" i="1"/>
  <c r="Z1471" i="1"/>
  <c r="Z712" i="1"/>
  <c r="Z1373" i="1"/>
  <c r="Z622" i="1"/>
  <c r="Z287" i="1"/>
  <c r="Z506" i="1"/>
  <c r="Z310" i="1"/>
  <c r="Z1222" i="1"/>
  <c r="Z921" i="1"/>
  <c r="Z10" i="1"/>
  <c r="Z254" i="1"/>
  <c r="Z1337" i="1"/>
  <c r="Z1196" i="1"/>
  <c r="Z223" i="1"/>
  <c r="Z713" i="1"/>
  <c r="Z1020" i="1"/>
  <c r="Z1314" i="1"/>
  <c r="Z763" i="1"/>
  <c r="Z1305" i="1"/>
  <c r="Z1254" i="1"/>
  <c r="Z388" i="1"/>
  <c r="Z584" i="1"/>
  <c r="Z1445" i="1"/>
  <c r="Z1460" i="1"/>
  <c r="Z433" i="1"/>
  <c r="Z1282" i="1"/>
  <c r="Z830" i="1"/>
  <c r="Z1431" i="1"/>
  <c r="Z1223" i="1"/>
  <c r="Z1338" i="1"/>
  <c r="Z1021" i="1"/>
  <c r="Z922" i="1"/>
  <c r="Z224" i="1"/>
  <c r="Z1197" i="1"/>
  <c r="Z1472" i="1"/>
  <c r="Z1346" i="1"/>
  <c r="Z525" i="1"/>
  <c r="Z764" i="1"/>
  <c r="Z311" i="1"/>
  <c r="Z148" i="1"/>
  <c r="Z1224" i="1"/>
  <c r="Z68" i="1"/>
  <c r="Z696" i="1"/>
  <c r="Z623" i="1"/>
  <c r="Z475" i="1"/>
  <c r="Z1264" i="1"/>
  <c r="Z1255" i="1"/>
  <c r="Z288" i="1"/>
  <c r="Z585" i="1"/>
  <c r="Z1532" i="1"/>
  <c r="Z1506" i="1"/>
  <c r="Z501" i="1"/>
  <c r="Z831" i="1"/>
  <c r="Z1473" i="1"/>
  <c r="Z1432" i="1"/>
  <c r="Z106" i="1"/>
  <c r="Z858" i="1"/>
  <c r="Z225" i="1"/>
  <c r="Z1198" i="1"/>
  <c r="Z1022" i="1"/>
  <c r="Z1474" i="1"/>
  <c r="Z765" i="1"/>
  <c r="Z476" i="1"/>
  <c r="Z951" i="1"/>
  <c r="Z434" i="1"/>
  <c r="Z1086" i="1"/>
  <c r="Z107" i="1"/>
  <c r="Z1256" i="1"/>
  <c r="Z1558" i="1"/>
  <c r="Z1267" i="1"/>
  <c r="Z645" i="1"/>
  <c r="Z1374" i="1"/>
  <c r="Z289" i="1"/>
  <c r="Z586" i="1"/>
  <c r="Z654" i="1"/>
  <c r="Z48" i="1"/>
  <c r="Z21" i="1"/>
  <c r="Z177" i="1"/>
  <c r="Z1023" i="1"/>
  <c r="Z312" i="1"/>
  <c r="Z82" i="1"/>
  <c r="Z1507" i="1"/>
  <c r="Z974" i="1"/>
  <c r="Z1390" i="1"/>
  <c r="Z468" i="1"/>
  <c r="Z178" i="1"/>
  <c r="Z832" i="1"/>
  <c r="Z923" i="1"/>
  <c r="Z143" i="1"/>
  <c r="Z154" i="1"/>
  <c r="Z1339" i="1"/>
  <c r="Z1413" i="1"/>
  <c r="Z975" i="1"/>
  <c r="Z108" i="1"/>
  <c r="Z1024" i="1"/>
  <c r="Z1433" i="1"/>
  <c r="Z226" i="1"/>
  <c r="Z1199" i="1"/>
  <c r="Z1508" i="1"/>
  <c r="Z290" i="1"/>
  <c r="Z859" i="1"/>
  <c r="Z1347" i="1"/>
  <c r="Z1315" i="1"/>
  <c r="Z507" i="1"/>
  <c r="Z497" i="1"/>
  <c r="Z1225" i="1"/>
  <c r="Z1533" i="1"/>
  <c r="Z1146" i="1"/>
  <c r="Z1378" i="1"/>
  <c r="Z291" i="1"/>
  <c r="Z1306" i="1"/>
  <c r="Z1226" i="1"/>
  <c r="Z587" i="1"/>
  <c r="Z1257" i="1"/>
  <c r="Z1087" i="1"/>
  <c r="Z833" i="1"/>
  <c r="Z313" i="1"/>
  <c r="Z83" i="1"/>
  <c r="Z227" i="1"/>
  <c r="Z1434" i="1"/>
  <c r="Z1200" i="1"/>
  <c r="Z1088" i="1"/>
  <c r="Z1293" i="1"/>
  <c r="Z624" i="1"/>
  <c r="Z1227" i="1"/>
  <c r="Z477" i="1"/>
  <c r="Z1534" i="1"/>
  <c r="Z1446" i="1"/>
  <c r="Z1461" i="1"/>
  <c r="Z1391" i="1"/>
  <c r="Z655" i="1"/>
  <c r="Z1025" i="1"/>
  <c r="Z1348" i="1"/>
  <c r="Z255" i="1"/>
  <c r="Z766" i="1"/>
  <c r="Z1481" i="1"/>
  <c r="Z1089" i="1"/>
  <c r="Z149" i="1"/>
  <c r="Z292" i="1"/>
  <c r="Z952" i="1"/>
  <c r="Z22" i="1"/>
  <c r="Z45" i="1"/>
  <c r="Z1055" i="1"/>
  <c r="Z697" i="1"/>
  <c r="Z389" i="1"/>
  <c r="Z1475" i="1"/>
  <c r="Z1340" i="1"/>
  <c r="Z478" i="1"/>
  <c r="Z1535" i="1"/>
  <c r="Z519" i="1"/>
  <c r="Z625" i="1"/>
  <c r="Z1453" i="1"/>
  <c r="Z179" i="1"/>
  <c r="Z661" i="1"/>
  <c r="Z167" i="1"/>
  <c r="Z834" i="1"/>
  <c r="Z588" i="1"/>
  <c r="Z1435" i="1"/>
  <c r="Z435" i="1"/>
  <c r="Z121" i="1"/>
  <c r="Z528" i="1"/>
  <c r="Z626" i="1"/>
  <c r="Z293" i="1"/>
  <c r="Z924" i="1"/>
  <c r="Z698" i="1"/>
  <c r="Z150" i="1"/>
  <c r="Z314" i="1"/>
  <c r="Z1201" i="1"/>
  <c r="Z228" i="1"/>
  <c r="Z1536" i="1"/>
  <c r="Z699" i="1"/>
  <c r="Z1509" i="1"/>
  <c r="Z627" i="1"/>
  <c r="Z637" i="1"/>
  <c r="Z151" i="1"/>
  <c r="Z767" i="1"/>
  <c r="Z1026" i="1"/>
  <c r="Z49" i="1"/>
  <c r="Z1307" i="1"/>
  <c r="Z953" i="1"/>
  <c r="Z155" i="1"/>
  <c r="Z294" i="1"/>
  <c r="Z256" i="1"/>
  <c r="Z1537" i="1"/>
  <c r="Z714" i="1"/>
  <c r="Z502" i="1"/>
  <c r="Z508" i="1"/>
  <c r="Z1070" i="1"/>
  <c r="Z954" i="1"/>
  <c r="Z1228" i="1"/>
  <c r="Z589" i="1"/>
  <c r="Z390" i="1"/>
  <c r="Z1510" i="1"/>
  <c r="Z1454" i="1"/>
  <c r="Z23" i="1"/>
  <c r="Z1341" i="1"/>
  <c r="Z646" i="1"/>
  <c r="Z1316" i="1"/>
  <c r="Z835" i="1"/>
  <c r="Z1476" i="1"/>
  <c r="Z1414" i="1"/>
  <c r="Z1511" i="1"/>
  <c r="Z295" i="1"/>
  <c r="Z509" i="1"/>
  <c r="Z1123" i="1"/>
  <c r="Z315" i="1"/>
  <c r="Z229" i="1"/>
  <c r="Z1202" i="1"/>
  <c r="Z1056" i="1"/>
  <c r="Z479" i="1"/>
  <c r="Z1147" i="1"/>
  <c r="Z976" i="1"/>
  <c r="Z171" i="1"/>
  <c r="Z1349" i="1"/>
  <c r="Z768" i="1"/>
  <c r="Z1477" i="1"/>
  <c r="Z122" i="1"/>
  <c r="Z109" i="1"/>
  <c r="Z1538" i="1"/>
  <c r="Z590" i="1"/>
  <c r="Z391" i="1"/>
  <c r="Z24" i="1"/>
  <c r="Z156" i="1"/>
  <c r="Z488" i="1"/>
  <c r="Z436" i="1"/>
  <c r="Z647" i="1"/>
  <c r="Z1148" i="1"/>
  <c r="Z230" i="1"/>
  <c r="Z836" i="1"/>
  <c r="Z110" i="1"/>
  <c r="Z925" i="1"/>
  <c r="Z1342" i="1"/>
  <c r="Z296" i="1"/>
  <c r="Z1308" i="1"/>
  <c r="Z1350" i="1"/>
  <c r="Z25" i="1"/>
  <c r="Z1027" i="1"/>
  <c r="Z1478" i="1"/>
  <c r="Z628" i="1"/>
  <c r="Z1071" i="1"/>
  <c r="Z769" i="1"/>
  <c r="Z123" i="1"/>
  <c r="Z591" i="1"/>
  <c r="Z392" i="1"/>
  <c r="Z1539" i="1"/>
  <c r="Z1379" i="1"/>
  <c r="Z1512" i="1"/>
  <c r="Z1229" i="1"/>
  <c r="Z316" i="1"/>
  <c r="Z650" i="1"/>
  <c r="Z1343" i="1"/>
  <c r="Z1268" i="1"/>
  <c r="Z1230" i="1"/>
  <c r="Z789" i="1"/>
  <c r="Z715" i="1"/>
  <c r="Z837" i="1"/>
  <c r="Z1124" i="1"/>
  <c r="Z144" i="1"/>
  <c r="Z1317" i="1"/>
  <c r="Z297" i="1"/>
  <c r="Z124" i="1"/>
  <c r="Z1482" i="1"/>
  <c r="Z231" i="1"/>
  <c r="Z1149" i="1"/>
  <c r="Z656" i="1"/>
  <c r="Z985" i="1"/>
  <c r="Z860" i="1"/>
  <c r="Z515" i="1"/>
  <c r="Z1072" i="1"/>
  <c r="Z73" i="1"/>
  <c r="Z1351" i="1"/>
  <c r="Z770" i="1"/>
  <c r="Z716" i="1"/>
  <c r="Z298" i="1"/>
  <c r="Z489" i="1"/>
  <c r="Z279" i="1"/>
  <c r="Z1028" i="1"/>
  <c r="Z662" i="1"/>
  <c r="Z977" i="1"/>
  <c r="Z1455" i="1"/>
  <c r="Z592" i="1"/>
  <c r="Z1540" i="1"/>
  <c r="Z790" i="1"/>
  <c r="Z1318" i="1"/>
  <c r="Z838" i="1"/>
  <c r="Z1073" i="1"/>
  <c r="Z317" i="1"/>
  <c r="Z1344" i="1"/>
  <c r="Z955" i="1"/>
  <c r="Z1231" i="1"/>
  <c r="Z232" i="1"/>
  <c r="Z681" i="1"/>
  <c r="Z529" i="1"/>
  <c r="Z503" i="1"/>
  <c r="Z771" i="1"/>
  <c r="Z1029" i="1"/>
  <c r="Z257" i="1"/>
  <c r="Z1057" i="1"/>
  <c r="Z337" i="1"/>
  <c r="Z480" i="1"/>
  <c r="Z926" i="1"/>
  <c r="Z125" i="1"/>
  <c r="Z1513" i="1"/>
  <c r="Z56" i="1"/>
  <c r="Z593" i="1"/>
  <c r="Z437" i="1"/>
  <c r="Z393" i="1"/>
  <c r="Z1150" i="1"/>
  <c r="Z11" i="1"/>
  <c r="Z663" i="1"/>
  <c r="Z26" i="1"/>
  <c r="Z1456" i="1"/>
  <c r="Z978" i="1"/>
  <c r="Z299" i="1"/>
  <c r="Z490" i="1"/>
  <c r="Z629" i="1"/>
  <c r="Z1409" i="1"/>
  <c r="Z1462" i="1"/>
  <c r="Z1541" i="1"/>
  <c r="Z1151" i="1"/>
  <c r="Z1058" i="1"/>
  <c r="Z1483" i="1"/>
  <c r="Z839" i="1"/>
  <c r="Z444" i="1"/>
  <c r="Z1352" i="1"/>
  <c r="Z717" i="1"/>
  <c r="Z504" i="1"/>
  <c r="Z1090" i="1"/>
  <c r="Z1309" i="1"/>
  <c r="Z481" i="1"/>
  <c r="Z956" i="1"/>
  <c r="Z258" i="1"/>
  <c r="Z1493" i="1"/>
  <c r="Z718" i="1"/>
  <c r="Z511" i="1"/>
  <c r="Z1319" i="1"/>
  <c r="Z1125" i="1"/>
  <c r="Z667" i="1"/>
  <c r="Z1074" i="1"/>
  <c r="Z84" i="1"/>
  <c r="Z318" i="1"/>
  <c r="Z233" i="1"/>
  <c r="Z530" i="1"/>
  <c r="Z861" i="1"/>
  <c r="Z1353" i="1"/>
  <c r="Z772" i="1"/>
  <c r="Z50" i="1"/>
  <c r="Z491" i="1"/>
  <c r="Z1030" i="1"/>
  <c r="Z126" i="1"/>
  <c r="Z957" i="1"/>
  <c r="Z526" i="1"/>
  <c r="Z594" i="1"/>
  <c r="Z57" i="1"/>
  <c r="Z127" i="1"/>
  <c r="Z1542" i="1"/>
  <c r="Z1232" i="1"/>
  <c r="Z1514" i="1"/>
  <c r="Z840" i="1"/>
  <c r="Z1059" i="1"/>
  <c r="Z58" i="1"/>
  <c r="Z1269" i="1"/>
  <c r="Z1320" i="1"/>
  <c r="Z668" i="1"/>
  <c r="Z319" i="1"/>
  <c r="Z664" i="1"/>
  <c r="Z234" i="1"/>
  <c r="Z77" i="1"/>
  <c r="Z27" i="1"/>
  <c r="Z111" i="1"/>
  <c r="Z1410" i="1"/>
  <c r="Z958" i="1"/>
  <c r="Z531" i="1"/>
  <c r="Z1354" i="1"/>
  <c r="Z773" i="1"/>
  <c r="Z1031" i="1"/>
  <c r="Z152" i="1"/>
  <c r="Z438" i="1"/>
  <c r="Z520" i="1"/>
  <c r="Z180" i="1"/>
  <c r="Z1075" i="1"/>
  <c r="Z648" i="1"/>
  <c r="Z59" i="1"/>
  <c r="Z630" i="1"/>
  <c r="Z492" i="1"/>
  <c r="Z595" i="1"/>
  <c r="Z300" i="1"/>
  <c r="Z394" i="1"/>
  <c r="Z128" i="1"/>
  <c r="Z1515" i="1"/>
  <c r="Z1484" i="1"/>
  <c r="Z1543" i="1"/>
  <c r="Z1152" i="1"/>
  <c r="Z1380" i="1"/>
  <c r="Z85" i="1"/>
  <c r="Z1310" i="1"/>
  <c r="Z259" i="1"/>
  <c r="Z862" i="1"/>
  <c r="Z1126" i="1"/>
  <c r="Z841" i="1"/>
  <c r="Z1355" i="1"/>
  <c r="Z700" i="1"/>
  <c r="Z959" i="1"/>
  <c r="Z512" i="1"/>
  <c r="Z522" i="1"/>
  <c r="Z1321" i="1"/>
  <c r="Z1076" i="1"/>
  <c r="Z260" i="1"/>
  <c r="Z74" i="1"/>
  <c r="Z1233" i="1"/>
  <c r="Z320" i="1"/>
  <c r="Z719" i="1"/>
  <c r="Z235" i="1"/>
  <c r="Z651" i="1"/>
  <c r="Z1457" i="1"/>
  <c r="Z493" i="1"/>
  <c r="Z1479" i="1"/>
  <c r="Z60" i="1"/>
  <c r="Z112" i="1"/>
  <c r="Z791" i="1"/>
  <c r="Z532" i="1"/>
  <c r="Z638" i="1"/>
  <c r="Z1516" i="1"/>
  <c r="Z774" i="1"/>
  <c r="Z720" i="1"/>
  <c r="Z1032" i="1"/>
  <c r="Z1234" i="1"/>
  <c r="Z1060" i="1"/>
  <c r="Z482" i="1"/>
  <c r="Z129" i="1"/>
  <c r="Z1270" i="1"/>
  <c r="Z527" i="1"/>
  <c r="Z157" i="1"/>
  <c r="Z439" i="1"/>
  <c r="Z596" i="1"/>
  <c r="Z395" i="1"/>
  <c r="Z1544" i="1"/>
  <c r="Z1061" i="1"/>
  <c r="Z113" i="1"/>
  <c r="Z261" i="1"/>
  <c r="Z1235" i="1"/>
  <c r="Z960" i="1"/>
  <c r="Z842" i="1"/>
  <c r="Z51" i="1"/>
  <c r="Z721" i="1"/>
  <c r="Z1276" i="1"/>
  <c r="Z513" i="1"/>
  <c r="Z843" i="1"/>
  <c r="Z445" i="1"/>
  <c r="Z669" i="1"/>
  <c r="Z321" i="1"/>
  <c r="Z12" i="1"/>
  <c r="Z665" i="1"/>
  <c r="Z979" i="1"/>
  <c r="Z1236" i="1"/>
  <c r="Z236" i="1"/>
  <c r="Z494" i="1"/>
  <c r="Z114" i="1"/>
  <c r="Z1237" i="1"/>
  <c r="Z533" i="1"/>
  <c r="Z1322" i="1"/>
  <c r="Z510" i="1"/>
  <c r="Z775" i="1"/>
  <c r="Z172" i="1"/>
  <c r="Z1356" i="1"/>
  <c r="Z1033" i="1"/>
  <c r="Z115" i="1"/>
  <c r="Z116" i="1"/>
  <c r="Z130" i="1"/>
  <c r="Z863" i="1"/>
  <c r="Z639" i="1"/>
  <c r="Z495" i="1"/>
  <c r="Z396" i="1"/>
  <c r="Z597" i="1"/>
  <c r="Z1517" i="1"/>
  <c r="Z1153" i="1"/>
  <c r="Z523" i="1"/>
  <c r="Z1077" i="1"/>
  <c r="Z1494" i="1"/>
  <c r="Z1154" i="1"/>
  <c r="Z844" i="1"/>
  <c r="Z722" i="1"/>
  <c r="Z631" i="1"/>
  <c r="Z701" i="1"/>
  <c r="Z776" i="1"/>
  <c r="Z1357" i="1"/>
  <c r="Z1034" i="1"/>
  <c r="Z670" i="1"/>
  <c r="Z262" i="1"/>
  <c r="Z440" i="1"/>
  <c r="Z649" i="1"/>
  <c r="Z61" i="1"/>
  <c r="Z62" i="1"/>
  <c r="Z1545" i="1"/>
  <c r="Z1518" i="1"/>
  <c r="Z1078" i="1"/>
  <c r="Z598" i="1"/>
  <c r="Z864" i="1"/>
  <c r="Z131" i="1"/>
  <c r="Z845" i="1"/>
  <c r="Z86" i="1"/>
  <c r="Z671" i="1"/>
  <c r="Z853" i="1"/>
  <c r="Z1062" i="1"/>
  <c r="Z441" i="1"/>
  <c r="Z397" i="1"/>
  <c r="Z1323" i="1"/>
  <c r="Z777" i="1"/>
  <c r="Z534" i="1"/>
  <c r="Z446" i="1"/>
  <c r="Z643" i="1"/>
  <c r="Z185" i="1"/>
  <c r="Z1043" i="1"/>
  <c r="Z90" i="1"/>
  <c r="Z1546" i="1"/>
  <c r="Z542" i="1"/>
  <c r="Z1129" i="1"/>
  <c r="Z1381" i="1"/>
  <c r="Z723" i="1"/>
  <c r="Z483" i="1"/>
  <c r="Z398" i="1"/>
  <c r="Z1155" i="1"/>
  <c r="Z322" i="1"/>
  <c r="Z1365" i="1"/>
  <c r="Z442" i="1"/>
  <c r="Z1368" i="1"/>
  <c r="Z498" i="1"/>
  <c r="Z846" i="1"/>
  <c r="Z865" i="1"/>
  <c r="Z160" i="1"/>
  <c r="Z63" i="1"/>
  <c r="Z521" i="1"/>
  <c r="Z443" i="1"/>
  <c r="Z1366" i="1"/>
  <c r="Z1044" i="1"/>
  <c r="Z1332" i="1"/>
  <c r="Z93" i="1"/>
  <c r="Z535" i="1"/>
  <c r="Z89" i="1"/>
  <c r="Z263" i="1"/>
  <c r="Z64" i="1"/>
  <c r="Z399" i="1"/>
  <c r="Z1519" i="1"/>
  <c r="Z465" i="1"/>
  <c r="Z464" i="1"/>
  <c r="Z866" i="1"/>
  <c r="Z1238" i="1"/>
  <c r="Z1547" i="1"/>
  <c r="Z847" i="1"/>
  <c r="Z173" i="1"/>
  <c r="Z1063" i="1"/>
  <c r="Z161" i="1"/>
  <c r="Z237" i="1"/>
  <c r="Z484" i="1"/>
  <c r="Z1271" i="1"/>
  <c r="Z1324" i="1"/>
  <c r="Z867" i="1"/>
  <c r="Z1035" i="1"/>
  <c r="Z65" i="1"/>
  <c r="Z132" i="1"/>
  <c r="Z1358" i="1"/>
  <c r="Z961" i="1"/>
  <c r="Z400" i="1"/>
  <c r="Z1548" i="1"/>
  <c r="Z962" i="1"/>
  <c r="Z153" i="1"/>
  <c r="Z786" i="1"/>
  <c r="Z640" i="1"/>
  <c r="Z599" i="1"/>
  <c r="Z1239" i="1"/>
  <c r="Z1311" i="1"/>
  <c r="Z1240" i="1"/>
  <c r="Z1127" i="1"/>
  <c r="Z868" i="1"/>
  <c r="Z1345" i="1"/>
  <c r="Z1064" i="1"/>
  <c r="Z1553" i="1"/>
  <c r="Z632" i="1"/>
  <c r="Z87" i="1"/>
  <c r="Z1359" i="1"/>
  <c r="Z1036" i="1"/>
  <c r="Z275" i="1"/>
  <c r="Z66" i="1"/>
  <c r="Z133" i="1"/>
  <c r="Z1325" i="1"/>
  <c r="Z778" i="1"/>
  <c r="Z536" i="1"/>
  <c r="Z28" i="1"/>
  <c r="Z401" i="1"/>
  <c r="Z78" i="1"/>
  <c r="Z600" i="1"/>
  <c r="Z633" i="1"/>
  <c r="Z1480" i="1"/>
  <c r="Z447" i="1"/>
  <c r="Z1411" i="1"/>
  <c r="Z1549" i="1"/>
  <c r="Z301" i="1"/>
  <c r="Z672" i="1"/>
  <c r="Z79" i="1"/>
  <c r="Z869" i="1"/>
  <c r="Z702" i="1"/>
  <c r="Z1485" i="1"/>
  <c r="Z779" i="1"/>
  <c r="Z1241" i="1"/>
  <c r="Z302" i="1"/>
  <c r="Z134" i="1"/>
  <c r="Z1360" i="1"/>
  <c r="Z601" i="1"/>
  <c r="Z402" i="1"/>
  <c r="Z963" i="1"/>
  <c r="Z29" i="1"/>
  <c r="Z1382" i="1"/>
  <c r="Z673" i="1"/>
  <c r="Z724" i="1"/>
  <c r="Z264" i="1"/>
  <c r="Z30" i="1"/>
  <c r="Z1550" i="1"/>
  <c r="Z1326" i="1"/>
  <c r="Z1259" i="1"/>
  <c r="Z848" i="1"/>
  <c r="Z1242" i="1"/>
  <c r="Z964" i="1"/>
  <c r="Z666" i="1"/>
  <c r="Z641" i="1"/>
  <c r="Z1312" i="1"/>
  <c r="Z537" i="1"/>
  <c r="Z538" i="1"/>
  <c r="Z674" i="1"/>
  <c r="Z323" i="1"/>
  <c r="Z238" i="1"/>
  <c r="Z47" i="1"/>
  <c r="Z496" i="1"/>
  <c r="Z1361" i="1"/>
  <c r="Z303" i="1"/>
  <c r="Z168" i="1"/>
  <c r="Z181" i="1"/>
  <c r="Z965" i="1"/>
  <c r="Z1065" i="1"/>
  <c r="Z780" i="1"/>
  <c r="Z1037" i="1"/>
  <c r="Z135" i="1"/>
  <c r="Z1384" i="1"/>
  <c r="Z602" i="1"/>
  <c r="Z403" i="1"/>
  <c r="Z75" i="1"/>
  <c r="Z265" i="1"/>
  <c r="Z304" i="1"/>
  <c r="Z854" i="1"/>
  <c r="Z682" i="1"/>
  <c r="Z1327" i="1"/>
  <c r="Z324" i="1"/>
  <c r="Z675" i="1"/>
  <c r="Z849" i="1"/>
  <c r="Z870" i="1"/>
  <c r="Z1091" i="1"/>
  <c r="Z634" i="1"/>
  <c r="Z1243" i="1"/>
  <c r="Z1551" i="1"/>
  <c r="Z1520" i="1"/>
  <c r="Z787" i="1"/>
  <c r="Z239" i="1"/>
  <c r="Z88" i="1"/>
  <c r="Z781" i="1"/>
  <c r="Z652" i="1"/>
  <c r="Z1038" i="1"/>
  <c r="Z136" i="1"/>
  <c r="Z1362" i="1"/>
  <c r="Z448" i="1"/>
  <c r="Z404" i="1"/>
  <c r="Z158" i="1"/>
  <c r="Z603" i="1"/>
  <c r="Z1066" i="1"/>
  <c r="Z1079" i="1"/>
  <c r="Z266" i="1"/>
  <c r="Z305" i="1"/>
  <c r="Z703" i="1"/>
  <c r="Z725" i="1"/>
  <c r="Z1244" i="1"/>
  <c r="Z1328" i="1"/>
  <c r="Z871" i="1"/>
  <c r="Z850" i="1"/>
  <c r="Z325" i="1"/>
  <c r="Z240" i="1"/>
  <c r="Z676" i="1"/>
  <c r="Z782" i="1"/>
  <c r="Z1039" i="1"/>
  <c r="Z604" i="1"/>
  <c r="Z1245" i="1"/>
  <c r="Z1156" i="1"/>
  <c r="Z267" i="1"/>
  <c r="Z306" i="1"/>
  <c r="Z405" i="1"/>
  <c r="Z137" i="1"/>
  <c r="Z174" i="1"/>
  <c r="Z1246" i="1"/>
  <c r="Z1067" i="1"/>
  <c r="Z31" i="1"/>
  <c r="Z1412" i="1"/>
  <c r="Z1363" i="1"/>
  <c r="Z872" i="1"/>
  <c r="Z1521" i="1"/>
  <c r="Z539" i="1"/>
  <c r="Z1329" i="1"/>
  <c r="Z326" i="1"/>
  <c r="Z704" i="1"/>
  <c r="Z241" i="1"/>
  <c r="Z1313" i="1"/>
  <c r="Z966" i="1"/>
  <c r="Z1068" i="1"/>
  <c r="Z783" i="1"/>
  <c r="Z138" i="1"/>
  <c r="Z159" i="1"/>
  <c r="Z1040" i="1"/>
  <c r="Z307" i="1"/>
  <c r="Z635" i="1"/>
  <c r="Z683" i="1"/>
  <c r="Z677" i="1"/>
  <c r="Z605" i="1"/>
  <c r="Z1128" i="1"/>
  <c r="Z406" i="1"/>
  <c r="Z1364" i="1"/>
  <c r="Z1080" i="1"/>
  <c r="Z1383" i="1"/>
  <c r="Z726" i="1"/>
  <c r="Z32" i="1"/>
  <c r="Z1247" i="1"/>
  <c r="Z1330" i="1"/>
  <c r="Z851" i="1"/>
  <c r="Z1092" i="1"/>
  <c r="Z540" i="1"/>
  <c r="Z873" i="1"/>
  <c r="Z242" i="1"/>
  <c r="Z327" i="1"/>
  <c r="Z139" i="1"/>
  <c r="Z784" i="1"/>
  <c r="Z1041" i="1"/>
  <c r="Z1069" i="1"/>
  <c r="Z449" i="1"/>
  <c r="Z606" i="1"/>
  <c r="Z642" i="1"/>
  <c r="Z407" i="1"/>
  <c r="Z1554" i="1"/>
  <c r="Z855" i="1"/>
  <c r="Z1081" i="1"/>
  <c r="Z268" i="1"/>
  <c r="Z1248" i="1"/>
  <c r="Z308" i="1"/>
  <c r="Z852" i="1"/>
  <c r="Z541" i="1"/>
  <c r="Z984" i="1"/>
  <c r="Z874" i="1"/>
  <c r="Z243" i="1"/>
  <c r="Z170" i="1"/>
  <c r="Z328" i="1"/>
  <c r="Z1415" i="1"/>
  <c r="Z1522" i="1"/>
  <c r="Z980" i="1"/>
  <c r="Z1331" i="1"/>
  <c r="Z76" i="1"/>
  <c r="Z13" i="1"/>
  <c r="Z785" i="1"/>
  <c r="Z1042" i="1"/>
  <c r="Z485" i="1"/>
  <c r="Y1295" i="1"/>
  <c r="Y15" i="1"/>
  <c r="Y269" i="1"/>
  <c r="Y450" i="1"/>
  <c r="Y456" i="1"/>
  <c r="Y94" i="1"/>
  <c r="Y1416" i="1"/>
  <c r="Y1283" i="1"/>
  <c r="Y1045" i="1"/>
  <c r="Y408" i="1"/>
  <c r="Y14" i="1"/>
  <c r="Y34" i="1"/>
  <c r="Y1437" i="1"/>
  <c r="Y7" i="1"/>
  <c r="Y162" i="1"/>
  <c r="Y2" i="1"/>
  <c r="Y1130" i="1"/>
  <c r="Y451" i="1"/>
  <c r="Y657" i="1"/>
  <c r="Y927" i="1"/>
  <c r="Y967" i="1"/>
  <c r="Y1397" i="1"/>
  <c r="Y457" i="1"/>
  <c r="Y928" i="1"/>
  <c r="Y1417" i="1"/>
  <c r="Y163" i="1"/>
  <c r="Y3" i="1"/>
  <c r="Y35" i="1"/>
  <c r="Y1386" i="1"/>
  <c r="Y1387" i="1"/>
  <c r="Y1438" i="1"/>
  <c r="Y329" i="1"/>
  <c r="Y1273" i="1"/>
  <c r="Y453" i="1"/>
  <c r="Y929" i="1"/>
  <c r="Y1046" i="1"/>
  <c r="Y1275" i="1"/>
  <c r="Y1136" i="1"/>
  <c r="Y684" i="1"/>
  <c r="Y516" i="1"/>
  <c r="Y705" i="1"/>
  <c r="Y1047" i="1"/>
  <c r="Y1203" i="1"/>
  <c r="Y607" i="1"/>
  <c r="Y244" i="1"/>
  <c r="Y409" i="1"/>
  <c r="Y16" i="1"/>
  <c r="Y1399" i="1"/>
  <c r="Y52" i="1"/>
  <c r="Y658" i="1"/>
  <c r="Y410" i="1"/>
  <c r="Y17" i="1"/>
  <c r="Y454" i="1"/>
  <c r="Y36" i="1"/>
  <c r="Y1439" i="1"/>
  <c r="Y1418" i="1"/>
  <c r="Y164" i="1"/>
  <c r="Y1394" i="1"/>
  <c r="Y270" i="1"/>
  <c r="Y1137" i="1"/>
  <c r="Y1204" i="1"/>
  <c r="Y685" i="1"/>
  <c r="Y608" i="1"/>
  <c r="Y245" i="1"/>
  <c r="Y1408" i="1"/>
  <c r="Y455" i="1"/>
  <c r="Y411" i="1"/>
  <c r="Y18" i="1"/>
  <c r="Y458" i="1"/>
  <c r="Y1131" i="1"/>
  <c r="Y1400" i="1"/>
  <c r="Y1205" i="1"/>
  <c r="Y706" i="1"/>
  <c r="Y1048" i="1"/>
  <c r="Y338" i="1"/>
  <c r="Y1157" i="1"/>
  <c r="Y875" i="1"/>
  <c r="Y792" i="1"/>
  <c r="Y1206" i="1"/>
  <c r="Y1158" i="1"/>
  <c r="Y727" i="1"/>
  <c r="Y1440" i="1"/>
  <c r="Y543" i="1"/>
  <c r="Y339" i="1"/>
  <c r="Y186" i="1"/>
  <c r="Y876" i="1"/>
  <c r="Y1093" i="1"/>
  <c r="Y1419" i="1"/>
  <c r="Y728" i="1"/>
  <c r="Y1138" i="1"/>
  <c r="Y707" i="1"/>
  <c r="Y1049" i="1"/>
  <c r="Y1159" i="1"/>
  <c r="Y1287" i="1"/>
  <c r="Y246" i="1"/>
  <c r="Y340" i="1"/>
  <c r="Y793" i="1"/>
  <c r="Y1562" i="1"/>
  <c r="Y1495" i="1"/>
  <c r="Y187" i="1"/>
  <c r="Y412" i="1"/>
  <c r="Y1139" i="1"/>
  <c r="Y1082" i="1"/>
  <c r="Y1441" i="1"/>
  <c r="Y686" i="1"/>
  <c r="Y1050" i="1"/>
  <c r="Y1160" i="1"/>
  <c r="Y1094" i="1"/>
  <c r="Y930" i="1"/>
  <c r="Y341" i="1"/>
  <c r="Y877" i="1"/>
  <c r="Y544" i="1"/>
  <c r="Y1420" i="1"/>
  <c r="Y729" i="1"/>
  <c r="Y931" i="1"/>
  <c r="Y794" i="1"/>
  <c r="Y1161" i="1"/>
  <c r="Y188" i="1"/>
  <c r="Y1369" i="1"/>
  <c r="Y679" i="1"/>
  <c r="Y1095" i="1"/>
  <c r="Y981" i="1"/>
  <c r="Y95" i="1"/>
  <c r="Y1288" i="1"/>
  <c r="Y4" i="1"/>
  <c r="Y342" i="1"/>
  <c r="Y545" i="1"/>
  <c r="Y189" i="1"/>
  <c r="Y730" i="1"/>
  <c r="Y247" i="1"/>
  <c r="Y986" i="1"/>
  <c r="Y659" i="1"/>
  <c r="Y1083" i="1"/>
  <c r="Y1388" i="1"/>
  <c r="Y680" i="1"/>
  <c r="Y1162" i="1"/>
  <c r="Y982" i="1"/>
  <c r="Y330" i="1"/>
  <c r="Y1096" i="1"/>
  <c r="Y1491" i="1"/>
  <c r="Y878" i="1"/>
  <c r="Y343" i="1"/>
  <c r="Y731" i="1"/>
  <c r="Y1132" i="1"/>
  <c r="Y1487" i="1"/>
  <c r="Y879" i="1"/>
  <c r="Y1084" i="1"/>
  <c r="Y795" i="1"/>
  <c r="Y344" i="1"/>
  <c r="Y880" i="1"/>
  <c r="Y732" i="1"/>
  <c r="Y184" i="1"/>
  <c r="Y413" i="1"/>
  <c r="Y1401" i="1"/>
  <c r="Y546" i="1"/>
  <c r="Y1421" i="1"/>
  <c r="Y932" i="1"/>
  <c r="Y609" i="1"/>
  <c r="Y37" i="1"/>
  <c r="Y19" i="1"/>
  <c r="Y1163" i="1"/>
  <c r="Y1265" i="1"/>
  <c r="Y881" i="1"/>
  <c r="Y733" i="1"/>
  <c r="Y987" i="1"/>
  <c r="Y345" i="1"/>
  <c r="Y1207" i="1"/>
  <c r="Y796" i="1"/>
  <c r="Y933" i="1"/>
  <c r="Y1370" i="1"/>
  <c r="Y1367" i="1"/>
  <c r="Y1556" i="1"/>
  <c r="Y414" i="1"/>
  <c r="Y547" i="1"/>
  <c r="Y70" i="1"/>
  <c r="Y1500" i="1"/>
  <c r="Y882" i="1"/>
  <c r="Y1164" i="1"/>
  <c r="Y190" i="1"/>
  <c r="Y346" i="1"/>
  <c r="Y461" i="1"/>
  <c r="Y988" i="1"/>
  <c r="Y1097" i="1"/>
  <c r="Y96" i="1"/>
  <c r="Y1165" i="1"/>
  <c r="Y797" i="1"/>
  <c r="Y548" i="1"/>
  <c r="Y347" i="1"/>
  <c r="Y883" i="1"/>
  <c r="Y678" i="1"/>
  <c r="Y191" i="1"/>
  <c r="Y1497" i="1"/>
  <c r="Y734" i="1"/>
  <c r="Y1375" i="1"/>
  <c r="Y687" i="1"/>
  <c r="Y989" i="1"/>
  <c r="Y884" i="1"/>
  <c r="Y549" i="1"/>
  <c r="Y1291" i="1"/>
  <c r="Y990" i="1"/>
  <c r="Y798" i="1"/>
  <c r="Y1166" i="1"/>
  <c r="Y192" i="1"/>
  <c r="Y348" i="1"/>
  <c r="Y1098" i="1"/>
  <c r="Y991" i="1"/>
  <c r="Y983" i="1"/>
  <c r="Y885" i="1"/>
  <c r="Y550" i="1"/>
  <c r="Y1395" i="1"/>
  <c r="Y1422" i="1"/>
  <c r="Y1371" i="1"/>
  <c r="Y1299" i="1"/>
  <c r="Y735" i="1"/>
  <c r="Y736" i="1"/>
  <c r="Y349" i="1"/>
  <c r="Y1140" i="1"/>
  <c r="Y1208" i="1"/>
  <c r="Y934" i="1"/>
  <c r="Y688" i="1"/>
  <c r="Y248" i="1"/>
  <c r="Y992" i="1"/>
  <c r="Y610" i="1"/>
  <c r="Y415" i="1"/>
  <c r="Y193" i="1"/>
  <c r="Y799" i="1"/>
  <c r="Y1099" i="1"/>
  <c r="Y460" i="1"/>
  <c r="Y886" i="1"/>
  <c r="Y1167" i="1"/>
  <c r="Y737" i="1"/>
  <c r="Y194" i="1"/>
  <c r="Y350" i="1"/>
  <c r="Y1133" i="1"/>
  <c r="Y1385" i="1"/>
  <c r="Y993" i="1"/>
  <c r="Y800" i="1"/>
  <c r="Y551" i="1"/>
  <c r="Y1100" i="1"/>
  <c r="Y887" i="1"/>
  <c r="Y738" i="1"/>
  <c r="Y351" i="1"/>
  <c r="Y195" i="1"/>
  <c r="Y1101" i="1"/>
  <c r="Y1458" i="1"/>
  <c r="Y994" i="1"/>
  <c r="Y1168" i="1"/>
  <c r="Y801" i="1"/>
  <c r="Y552" i="1"/>
  <c r="Y53" i="1"/>
  <c r="Y1447" i="1"/>
  <c r="Y1459" i="1"/>
  <c r="Y1406" i="1"/>
  <c r="Y1398" i="1"/>
  <c r="Y1498" i="1"/>
  <c r="Y888" i="1"/>
  <c r="Y1169" i="1"/>
  <c r="Y196" i="1"/>
  <c r="Y1102" i="1"/>
  <c r="Y352" i="1"/>
  <c r="Y1296" i="1"/>
  <c r="Y553" i="1"/>
  <c r="Y1103" i="1"/>
  <c r="Y802" i="1"/>
  <c r="Y1170" i="1"/>
  <c r="Y995" i="1"/>
  <c r="Y33" i="1"/>
  <c r="Y889" i="1"/>
  <c r="Y739" i="1"/>
  <c r="Y890" i="1"/>
  <c r="Y197" i="1"/>
  <c r="Y353" i="1"/>
  <c r="Y1171" i="1"/>
  <c r="Y1104" i="1"/>
  <c r="Y554" i="1"/>
  <c r="Y1172" i="1"/>
  <c r="Y803" i="1"/>
  <c r="Y1555" i="1"/>
  <c r="Y996" i="1"/>
  <c r="Y891" i="1"/>
  <c r="Y354" i="1"/>
  <c r="Y198" i="1"/>
  <c r="Y740" i="1"/>
  <c r="Y1463" i="1"/>
  <c r="Y1436" i="1"/>
  <c r="Y1552" i="1"/>
  <c r="Y555" i="1"/>
  <c r="Y892" i="1"/>
  <c r="Y1105" i="1"/>
  <c r="Y1173" i="1"/>
  <c r="Y804" i="1"/>
  <c r="Y997" i="1"/>
  <c r="Y893" i="1"/>
  <c r="Y741" i="1"/>
  <c r="Y742" i="1"/>
  <c r="Y894" i="1"/>
  <c r="Y355" i="1"/>
  <c r="Y8" i="1"/>
  <c r="Y556" i="1"/>
  <c r="Y1106" i="1"/>
  <c r="Y1174" i="1"/>
  <c r="Y805" i="1"/>
  <c r="Y895" i="1"/>
  <c r="Y356" i="1"/>
  <c r="Y199" i="1"/>
  <c r="Y1396" i="1"/>
  <c r="Y97" i="1"/>
  <c r="Y1107" i="1"/>
  <c r="Y557" i="1"/>
  <c r="Y1175" i="1"/>
  <c r="Y806" i="1"/>
  <c r="Y998" i="1"/>
  <c r="Y896" i="1"/>
  <c r="Y743" i="1"/>
  <c r="Y200" i="1"/>
  <c r="Y357" i="1"/>
  <c r="Y1407" i="1"/>
  <c r="Y98" i="1"/>
  <c r="Y558" i="1"/>
  <c r="Y1108" i="1"/>
  <c r="Y1176" i="1"/>
  <c r="Y897" i="1"/>
  <c r="Y807" i="1"/>
  <c r="Y1300" i="1"/>
  <c r="Y999" i="1"/>
  <c r="Y744" i="1"/>
  <c r="Y358" i="1"/>
  <c r="Y201" i="1"/>
  <c r="Y1109" i="1"/>
  <c r="Y559" i="1"/>
  <c r="Y1000" i="1"/>
  <c r="Y611" i="1"/>
  <c r="Y745" i="1"/>
  <c r="Y1177" i="1"/>
  <c r="Y808" i="1"/>
  <c r="Y898" i="1"/>
  <c r="Y202" i="1"/>
  <c r="Y359" i="1"/>
  <c r="Y560" i="1"/>
  <c r="Y1110" i="1"/>
  <c r="Y1141" i="1"/>
  <c r="Y935" i="1"/>
  <c r="Y1001" i="1"/>
  <c r="Y1178" i="1"/>
  <c r="Y809" i="1"/>
  <c r="Y746" i="1"/>
  <c r="Y1501" i="1"/>
  <c r="Y899" i="1"/>
  <c r="Y203" i="1"/>
  <c r="Y612" i="1"/>
  <c r="Y636" i="1"/>
  <c r="Y360" i="1"/>
  <c r="Y561" i="1"/>
  <c r="Y1111" i="1"/>
  <c r="Y1179" i="1"/>
  <c r="Y900" i="1"/>
  <c r="Y1277" i="1"/>
  <c r="Y1002" i="1"/>
  <c r="Y689" i="1"/>
  <c r="Y204" i="1"/>
  <c r="Y361" i="1"/>
  <c r="Y936" i="1"/>
  <c r="Y937" i="1"/>
  <c r="Y562" i="1"/>
  <c r="Y1112" i="1"/>
  <c r="Y747" i="1"/>
  <c r="Y901" i="1"/>
  <c r="Y938" i="1"/>
  <c r="Y613" i="1"/>
  <c r="Y416" i="1"/>
  <c r="Y1502" i="1"/>
  <c r="Y1142" i="1"/>
  <c r="Y1209" i="1"/>
  <c r="Y276" i="1"/>
  <c r="Y362" i="1"/>
  <c r="Y563" i="1"/>
  <c r="Y939" i="1"/>
  <c r="Y708" i="1"/>
  <c r="Y1113" i="1"/>
  <c r="Y748" i="1"/>
  <c r="Y1258" i="1"/>
  <c r="Y902" i="1"/>
  <c r="Y810" i="1"/>
  <c r="Y5" i="1"/>
  <c r="Y20" i="1"/>
  <c r="Y363" i="1"/>
  <c r="Y417" i="1"/>
  <c r="Y709" i="1"/>
  <c r="Y1297" i="1"/>
  <c r="Y690" i="1"/>
  <c r="Y940" i="1"/>
  <c r="Y564" i="1"/>
  <c r="Y331" i="1"/>
  <c r="Y1114" i="1"/>
  <c r="Y614" i="1"/>
  <c r="Y749" i="1"/>
  <c r="Y811" i="1"/>
  <c r="Y1180" i="1"/>
  <c r="Y903" i="1"/>
  <c r="Y1003" i="1"/>
  <c r="Y205" i="1"/>
  <c r="Y364" i="1"/>
  <c r="Y1143" i="1"/>
  <c r="Y1301" i="1"/>
  <c r="Y615" i="1"/>
  <c r="Y565" i="1"/>
  <c r="Y1499" i="1"/>
  <c r="Y1115" i="1"/>
  <c r="Y750" i="1"/>
  <c r="Y1004" i="1"/>
  <c r="Y1181" i="1"/>
  <c r="Y812" i="1"/>
  <c r="Y904" i="1"/>
  <c r="Y462" i="1"/>
  <c r="Y206" i="1"/>
  <c r="Y365" i="1"/>
  <c r="Y1448" i="1"/>
  <c r="Y710" i="1"/>
  <c r="Y1392" i="1"/>
  <c r="Y1116" i="1"/>
  <c r="Y813" i="1"/>
  <c r="Y566" i="1"/>
  <c r="Y905" i="1"/>
  <c r="Y1005" i="1"/>
  <c r="Y182" i="1"/>
  <c r="Y1182" i="1"/>
  <c r="Y1294" i="1"/>
  <c r="Y366" i="1"/>
  <c r="Y788" i="1"/>
  <c r="Y691" i="1"/>
  <c r="Y1117" i="1"/>
  <c r="Y814" i="1"/>
  <c r="Y906" i="1"/>
  <c r="Y1006" i="1"/>
  <c r="Y1183" i="1"/>
  <c r="Y751" i="1"/>
  <c r="Y207" i="1"/>
  <c r="Y367" i="1"/>
  <c r="Y941" i="1"/>
  <c r="Y567" i="1"/>
  <c r="Y1007" i="1"/>
  <c r="Y815" i="1"/>
  <c r="Y1184" i="1"/>
  <c r="Y80" i="1"/>
  <c r="Y1560" i="1"/>
  <c r="Y907" i="1"/>
  <c r="Y908" i="1"/>
  <c r="Y368" i="1"/>
  <c r="Y1488" i="1"/>
  <c r="Y1274" i="1"/>
  <c r="Y166" i="1"/>
  <c r="Y1402" i="1"/>
  <c r="Y1403" i="1"/>
  <c r="Y1118" i="1"/>
  <c r="Y1404" i="1"/>
  <c r="Y909" i="1"/>
  <c r="Y369" i="1"/>
  <c r="Y568" i="1"/>
  <c r="Y38" i="1"/>
  <c r="Y1492" i="1"/>
  <c r="Y910" i="1"/>
  <c r="Y1008" i="1"/>
  <c r="Y1449" i="1"/>
  <c r="Y370" i="1"/>
  <c r="Y208" i="1"/>
  <c r="Y569" i="1"/>
  <c r="Y816" i="1"/>
  <c r="Y332" i="1"/>
  <c r="Y911" i="1"/>
  <c r="Y371" i="1"/>
  <c r="Y570" i="1"/>
  <c r="Y1119" i="1"/>
  <c r="Y817" i="1"/>
  <c r="Y277" i="1"/>
  <c r="Y1564" i="1"/>
  <c r="Y752" i="1"/>
  <c r="Y209" i="1"/>
  <c r="Y39" i="1"/>
  <c r="Y1284" i="1"/>
  <c r="Y571" i="1"/>
  <c r="Y40" i="1"/>
  <c r="Y140" i="1"/>
  <c r="Y463" i="1"/>
  <c r="Y818" i="1"/>
  <c r="Y469" i="1"/>
  <c r="Y210" i="1"/>
  <c r="Y1450" i="1"/>
  <c r="Y372" i="1"/>
  <c r="Y41" i="1"/>
  <c r="Y572" i="1"/>
  <c r="Y165" i="1"/>
  <c r="Y1405" i="1"/>
  <c r="Y211" i="1"/>
  <c r="Y753" i="1"/>
  <c r="Y452" i="1"/>
  <c r="Y169" i="1"/>
  <c r="Y573" i="1"/>
  <c r="Y1559" i="1"/>
  <c r="Y912" i="1"/>
  <c r="Y373" i="1"/>
  <c r="Y819" i="1"/>
  <c r="Y574" i="1"/>
  <c r="Y1272" i="1"/>
  <c r="Y333" i="1"/>
  <c r="Y1451" i="1"/>
  <c r="Y1120" i="1"/>
  <c r="Y1563" i="1"/>
  <c r="Y212" i="1"/>
  <c r="Y374" i="1"/>
  <c r="Y42" i="1"/>
  <c r="Y1286" i="1"/>
  <c r="Y1009" i="1"/>
  <c r="Y820" i="1"/>
  <c r="Y575" i="1"/>
  <c r="Y1185" i="1"/>
  <c r="Y1523" i="1"/>
  <c r="Y1121" i="1"/>
  <c r="Y1524" i="1"/>
  <c r="Y213" i="1"/>
  <c r="Y1298" i="1"/>
  <c r="Y754" i="1"/>
  <c r="Y1134" i="1"/>
  <c r="Y183" i="1"/>
  <c r="Y1464" i="1"/>
  <c r="Y1489" i="1"/>
  <c r="Y1393" i="1"/>
  <c r="Y334" i="1"/>
  <c r="Y278" i="1"/>
  <c r="Y1280" i="1"/>
  <c r="Y1279" i="1"/>
  <c r="Y1249" i="1"/>
  <c r="Y1210" i="1"/>
  <c r="Y1051" i="1"/>
  <c r="Y418" i="1"/>
  <c r="Y942" i="1"/>
  <c r="Y1260" i="1"/>
  <c r="Y1211" i="1"/>
  <c r="Y335" i="1"/>
  <c r="Y711" i="1"/>
  <c r="Y249" i="1"/>
  <c r="Y375" i="1"/>
  <c r="Y1302" i="1"/>
  <c r="Y69" i="1"/>
  <c r="Y1423" i="1"/>
  <c r="Y616" i="1"/>
  <c r="Y692" i="1"/>
  <c r="Y419" i="1"/>
  <c r="Y1261" i="1"/>
  <c r="Y1292" i="1"/>
  <c r="Y336" i="1"/>
  <c r="Y1010" i="1"/>
  <c r="Y376" i="1"/>
  <c r="Y81" i="1"/>
  <c r="Y693" i="1"/>
  <c r="Y943" i="1"/>
  <c r="Y821" i="1"/>
  <c r="Y1250" i="1"/>
  <c r="Y377" i="1"/>
  <c r="Y1424" i="1"/>
  <c r="Y1425" i="1"/>
  <c r="Y617" i="1"/>
  <c r="Y280" i="1"/>
  <c r="Y1052" i="1"/>
  <c r="Y1011" i="1"/>
  <c r="Y913" i="1"/>
  <c r="Y755" i="1"/>
  <c r="Y214" i="1"/>
  <c r="Y378" i="1"/>
  <c r="Y1053" i="1"/>
  <c r="Y43" i="1"/>
  <c r="Y1135" i="1"/>
  <c r="Y756" i="1"/>
  <c r="Y1186" i="1"/>
  <c r="Y379" i="1"/>
  <c r="Y459" i="1"/>
  <c r="Y914" i="1"/>
  <c r="Y1465" i="1"/>
  <c r="Y968" i="1"/>
  <c r="Y1054" i="1"/>
  <c r="Y944" i="1"/>
  <c r="Y1212" i="1"/>
  <c r="Y470" i="1"/>
  <c r="Y420" i="1"/>
  <c r="Y99" i="1"/>
  <c r="Y576" i="1"/>
  <c r="Y694" i="1"/>
  <c r="Y822" i="1"/>
  <c r="Y215" i="1"/>
  <c r="Y1012" i="1"/>
  <c r="Y757" i="1"/>
  <c r="Y1187" i="1"/>
  <c r="Y421" i="1"/>
  <c r="Y100" i="1"/>
  <c r="Y380" i="1"/>
  <c r="Y695" i="1"/>
  <c r="Y1262" i="1"/>
  <c r="Y422" i="1"/>
  <c r="Y1251" i="1"/>
  <c r="Y823" i="1"/>
  <c r="Y915" i="1"/>
  <c r="Y216" i="1"/>
  <c r="Y1466" i="1"/>
  <c r="Y1213" i="1"/>
  <c r="Y969" i="1"/>
  <c r="Y1214" i="1"/>
  <c r="Y250" i="1"/>
  <c r="Y1013" i="1"/>
  <c r="Y281" i="1"/>
  <c r="Y423" i="1"/>
  <c r="Y424" i="1"/>
  <c r="Y101" i="1"/>
  <c r="Y1188" i="1"/>
  <c r="Y945" i="1"/>
  <c r="Y1215" i="1"/>
  <c r="Y1503" i="1"/>
  <c r="Y1452" i="1"/>
  <c r="Y425" i="1"/>
  <c r="Y44" i="1"/>
  <c r="Y381" i="1"/>
  <c r="Y102" i="1"/>
  <c r="Y577" i="1"/>
  <c r="Y271" i="1"/>
  <c r="Y1525" i="1"/>
  <c r="Y1442" i="1"/>
  <c r="Y824" i="1"/>
  <c r="Y1252" i="1"/>
  <c r="Y117" i="1"/>
  <c r="Y1189" i="1"/>
  <c r="Y1014" i="1"/>
  <c r="Y118" i="1"/>
  <c r="Y217" i="1"/>
  <c r="Y1144" i="1"/>
  <c r="Y1376" i="1"/>
  <c r="Y426" i="1"/>
  <c r="Y916" i="1"/>
  <c r="Y1426" i="1"/>
  <c r="Y382" i="1"/>
  <c r="Y1333" i="1"/>
  <c r="Y517" i="1"/>
  <c r="Y282" i="1"/>
  <c r="Y578" i="1"/>
  <c r="Y103" i="1"/>
  <c r="Y251" i="1"/>
  <c r="Y1015" i="1"/>
  <c r="Y758" i="1"/>
  <c r="Y1216" i="1"/>
  <c r="Y175" i="1"/>
  <c r="Y825" i="1"/>
  <c r="Y618" i="1"/>
  <c r="Y1190" i="1"/>
  <c r="Y218" i="1"/>
  <c r="Y1467" i="1"/>
  <c r="Y471" i="1"/>
  <c r="Y91" i="1"/>
  <c r="Y1468" i="1"/>
  <c r="Y1122" i="1"/>
  <c r="Y383" i="1"/>
  <c r="Y1526" i="1"/>
  <c r="Y826" i="1"/>
  <c r="Y579" i="1"/>
  <c r="Y644" i="1"/>
  <c r="Y653" i="1"/>
  <c r="Y514" i="1"/>
  <c r="Y917" i="1"/>
  <c r="Y946" i="1"/>
  <c r="Y104" i="1"/>
  <c r="Y283" i="1"/>
  <c r="Y219" i="1"/>
  <c r="Y1191" i="1"/>
  <c r="Y947" i="1"/>
  <c r="Y1266" i="1"/>
  <c r="Y970" i="1"/>
  <c r="Y1145" i="1"/>
  <c r="Y1334" i="1"/>
  <c r="Y252" i="1"/>
  <c r="Y499" i="1"/>
  <c r="Y1303" i="1"/>
  <c r="Y759" i="1"/>
  <c r="Y272" i="1"/>
  <c r="Y92" i="1"/>
  <c r="Y1427" i="1"/>
  <c r="Y384" i="1"/>
  <c r="Y466" i="1"/>
  <c r="Y1469" i="1"/>
  <c r="Y1335" i="1"/>
  <c r="Y1490" i="1"/>
  <c r="Y1217" i="1"/>
  <c r="Y145" i="1"/>
  <c r="Y1263" i="1"/>
  <c r="Y1527" i="1"/>
  <c r="Y1336" i="1"/>
  <c r="Y948" i="1"/>
  <c r="Y619" i="1"/>
  <c r="Y1016" i="1"/>
  <c r="Y284" i="1"/>
  <c r="Y427" i="1"/>
  <c r="Y827" i="1"/>
  <c r="Y273" i="1"/>
  <c r="Y472" i="1"/>
  <c r="Y146" i="1"/>
  <c r="Y1428" i="1"/>
  <c r="Y428" i="1"/>
  <c r="Y620" i="1"/>
  <c r="Y105" i="1"/>
  <c r="Y1504" i="1"/>
  <c r="Y580" i="1"/>
  <c r="Y274" i="1"/>
  <c r="Y220" i="1"/>
  <c r="Y1192" i="1"/>
  <c r="Y1377" i="1"/>
  <c r="Y760" i="1"/>
  <c r="Y429" i="1"/>
  <c r="Y486" i="1"/>
  <c r="Y1289" i="1"/>
  <c r="Y141" i="1"/>
  <c r="Y1017" i="1"/>
  <c r="Y918" i="1"/>
  <c r="Y67" i="1"/>
  <c r="Y1486" i="1"/>
  <c r="Y6" i="1"/>
  <c r="Y1218" i="1"/>
  <c r="Y1372" i="1"/>
  <c r="Y581" i="1"/>
  <c r="Y119" i="1"/>
  <c r="Y1429" i="1"/>
  <c r="Y385" i="1"/>
  <c r="Y1443" i="1"/>
  <c r="Y856" i="1"/>
  <c r="Y1219" i="1"/>
  <c r="Y1528" i="1"/>
  <c r="Y1470" i="1"/>
  <c r="Y1278" i="1"/>
  <c r="Y1290" i="1"/>
  <c r="Y221" i="1"/>
  <c r="Y142" i="1"/>
  <c r="Y1389" i="1"/>
  <c r="Y473" i="1"/>
  <c r="Y919" i="1"/>
  <c r="Y1304" i="1"/>
  <c r="Y857" i="1"/>
  <c r="Y430" i="1"/>
  <c r="Y1193" i="1"/>
  <c r="Y761" i="1"/>
  <c r="Y949" i="1"/>
  <c r="Y971" i="1"/>
  <c r="Y1018" i="1"/>
  <c r="Y285" i="1"/>
  <c r="Y431" i="1"/>
  <c r="Y309" i="1"/>
  <c r="Y582" i="1"/>
  <c r="Y71" i="1"/>
  <c r="Y147" i="1"/>
  <c r="Y253" i="1"/>
  <c r="Y386" i="1"/>
  <c r="Y1557" i="1"/>
  <c r="Y1220" i="1"/>
  <c r="Y920" i="1"/>
  <c r="Y120" i="1"/>
  <c r="Y950" i="1"/>
  <c r="Y1529" i="1"/>
  <c r="Y1444" i="1"/>
  <c r="Y1085" i="1"/>
  <c r="Y972" i="1"/>
  <c r="Y524" i="1"/>
  <c r="Y487" i="1"/>
  <c r="Y660" i="1"/>
  <c r="Y828" i="1"/>
  <c r="Y54" i="1"/>
  <c r="Y1430" i="1"/>
  <c r="Y1530" i="1"/>
  <c r="Y621" i="1"/>
  <c r="Y505" i="1"/>
  <c r="Y176" i="1"/>
  <c r="Y1194" i="1"/>
  <c r="Y973" i="1"/>
  <c r="Y222" i="1"/>
  <c r="Y387" i="1"/>
  <c r="Y55" i="1"/>
  <c r="Y1505" i="1"/>
  <c r="Y518" i="1"/>
  <c r="Y500" i="1"/>
  <c r="Y286" i="1"/>
  <c r="Y762" i="1"/>
  <c r="Y72" i="1"/>
  <c r="Y1019" i="1"/>
  <c r="Y1221" i="1"/>
  <c r="Y9" i="1"/>
  <c r="Y1195" i="1"/>
  <c r="Y474" i="1"/>
  <c r="Y1281" i="1"/>
  <c r="Y1253" i="1"/>
  <c r="Y1531" i="1"/>
  <c r="Y1496" i="1"/>
  <c r="Y1561" i="1"/>
  <c r="Y583" i="1"/>
  <c r="Y467" i="1"/>
  <c r="Y1285" i="1"/>
  <c r="Y46" i="1"/>
  <c r="Y432" i="1"/>
  <c r="Y829" i="1"/>
  <c r="Y1471" i="1"/>
  <c r="Y712" i="1"/>
  <c r="Y1373" i="1"/>
  <c r="Y622" i="1"/>
  <c r="Y287" i="1"/>
  <c r="Y506" i="1"/>
  <c r="Y310" i="1"/>
  <c r="Y1222" i="1"/>
  <c r="Y921" i="1"/>
  <c r="Y10" i="1"/>
  <c r="Y254" i="1"/>
  <c r="Y1337" i="1"/>
  <c r="Y1196" i="1"/>
  <c r="Y223" i="1"/>
  <c r="Y713" i="1"/>
  <c r="Y1020" i="1"/>
  <c r="Y1314" i="1"/>
  <c r="Y763" i="1"/>
  <c r="Y1305" i="1"/>
  <c r="Y1254" i="1"/>
  <c r="Y388" i="1"/>
  <c r="Y584" i="1"/>
  <c r="Y1445" i="1"/>
  <c r="Y1460" i="1"/>
  <c r="Y433" i="1"/>
  <c r="Y1282" i="1"/>
  <c r="Y830" i="1"/>
  <c r="Y1431" i="1"/>
  <c r="Y1223" i="1"/>
  <c r="Y1338" i="1"/>
  <c r="Y1021" i="1"/>
  <c r="Y922" i="1"/>
  <c r="Y224" i="1"/>
  <c r="Y1197" i="1"/>
  <c r="Y1472" i="1"/>
  <c r="Y1346" i="1"/>
  <c r="Y525" i="1"/>
  <c r="Y764" i="1"/>
  <c r="Y311" i="1"/>
  <c r="Y148" i="1"/>
  <c r="Y1224" i="1"/>
  <c r="Y68" i="1"/>
  <c r="Y696" i="1"/>
  <c r="Y623" i="1"/>
  <c r="Y475" i="1"/>
  <c r="Y1264" i="1"/>
  <c r="Y1255" i="1"/>
  <c r="Y288" i="1"/>
  <c r="Y585" i="1"/>
  <c r="Y1532" i="1"/>
  <c r="Y1506" i="1"/>
  <c r="Y501" i="1"/>
  <c r="Y831" i="1"/>
  <c r="Y1473" i="1"/>
  <c r="Y1432" i="1"/>
  <c r="Y106" i="1"/>
  <c r="Y858" i="1"/>
  <c r="Y225" i="1"/>
  <c r="Y1198" i="1"/>
  <c r="Y1022" i="1"/>
  <c r="Y1474" i="1"/>
  <c r="Y765" i="1"/>
  <c r="Y476" i="1"/>
  <c r="Y951" i="1"/>
  <c r="Y434" i="1"/>
  <c r="Y1086" i="1"/>
  <c r="Y107" i="1"/>
  <c r="Y1256" i="1"/>
  <c r="Y1558" i="1"/>
  <c r="Y1267" i="1"/>
  <c r="Y645" i="1"/>
  <c r="Y1374" i="1"/>
  <c r="Y289" i="1"/>
  <c r="Y586" i="1"/>
  <c r="Y654" i="1"/>
  <c r="Y48" i="1"/>
  <c r="Y21" i="1"/>
  <c r="Y177" i="1"/>
  <c r="Y1023" i="1"/>
  <c r="Y312" i="1"/>
  <c r="Y82" i="1"/>
  <c r="Y1507" i="1"/>
  <c r="Y974" i="1"/>
  <c r="Y1390" i="1"/>
  <c r="Y468" i="1"/>
  <c r="Y178" i="1"/>
  <c r="Y832" i="1"/>
  <c r="Y923" i="1"/>
  <c r="Y143" i="1"/>
  <c r="Y154" i="1"/>
  <c r="Y1339" i="1"/>
  <c r="Y1413" i="1"/>
  <c r="Y975" i="1"/>
  <c r="Y108" i="1"/>
  <c r="Y1024" i="1"/>
  <c r="Y1433" i="1"/>
  <c r="Y226" i="1"/>
  <c r="Y1199" i="1"/>
  <c r="Y1508" i="1"/>
  <c r="Y290" i="1"/>
  <c r="Y859" i="1"/>
  <c r="Y1347" i="1"/>
  <c r="Y1315" i="1"/>
  <c r="Y507" i="1"/>
  <c r="Y497" i="1"/>
  <c r="Y1225" i="1"/>
  <c r="Y1533" i="1"/>
  <c r="Y1146" i="1"/>
  <c r="Y1378" i="1"/>
  <c r="Y291" i="1"/>
  <c r="Y1306" i="1"/>
  <c r="Y1226" i="1"/>
  <c r="Y587" i="1"/>
  <c r="Y1257" i="1"/>
  <c r="Y1087" i="1"/>
  <c r="Y833" i="1"/>
  <c r="Y313" i="1"/>
  <c r="Y83" i="1"/>
  <c r="Y227" i="1"/>
  <c r="Y1434" i="1"/>
  <c r="Y1200" i="1"/>
  <c r="Y1088" i="1"/>
  <c r="Y1293" i="1"/>
  <c r="Y624" i="1"/>
  <c r="Y1227" i="1"/>
  <c r="Y477" i="1"/>
  <c r="Y1534" i="1"/>
  <c r="Y1446" i="1"/>
  <c r="Y1461" i="1"/>
  <c r="Y1391" i="1"/>
  <c r="Y655" i="1"/>
  <c r="Y1025" i="1"/>
  <c r="Y1348" i="1"/>
  <c r="Y255" i="1"/>
  <c r="Y766" i="1"/>
  <c r="Y1481" i="1"/>
  <c r="Y1089" i="1"/>
  <c r="Y149" i="1"/>
  <c r="Y292" i="1"/>
  <c r="Y952" i="1"/>
  <c r="Y22" i="1"/>
  <c r="Y45" i="1"/>
  <c r="Y1055" i="1"/>
  <c r="Y697" i="1"/>
  <c r="Y389" i="1"/>
  <c r="Y1475" i="1"/>
  <c r="Y1340" i="1"/>
  <c r="Y478" i="1"/>
  <c r="Y1535" i="1"/>
  <c r="Y519" i="1"/>
  <c r="Y625" i="1"/>
  <c r="Y1453" i="1"/>
  <c r="Y179" i="1"/>
  <c r="Y661" i="1"/>
  <c r="Y167" i="1"/>
  <c r="Y834" i="1"/>
  <c r="Y588" i="1"/>
  <c r="Y1435" i="1"/>
  <c r="Y435" i="1"/>
  <c r="Y121" i="1"/>
  <c r="Y528" i="1"/>
  <c r="Y626" i="1"/>
  <c r="Y293" i="1"/>
  <c r="Y924" i="1"/>
  <c r="Y698" i="1"/>
  <c r="Y150" i="1"/>
  <c r="Y314" i="1"/>
  <c r="Y1201" i="1"/>
  <c r="Y228" i="1"/>
  <c r="Y1536" i="1"/>
  <c r="Y699" i="1"/>
  <c r="Y1509" i="1"/>
  <c r="Y627" i="1"/>
  <c r="Y637" i="1"/>
  <c r="Y151" i="1"/>
  <c r="Y767" i="1"/>
  <c r="Y1026" i="1"/>
  <c r="Y49" i="1"/>
  <c r="Y1307" i="1"/>
  <c r="Y953" i="1"/>
  <c r="Y155" i="1"/>
  <c r="Y294" i="1"/>
  <c r="Y256" i="1"/>
  <c r="Y1537" i="1"/>
  <c r="Y714" i="1"/>
  <c r="Y502" i="1"/>
  <c r="Y508" i="1"/>
  <c r="Y1070" i="1"/>
  <c r="Y954" i="1"/>
  <c r="Y1228" i="1"/>
  <c r="Y589" i="1"/>
  <c r="Y390" i="1"/>
  <c r="Y1510" i="1"/>
  <c r="Y1454" i="1"/>
  <c r="Y23" i="1"/>
  <c r="Y1341" i="1"/>
  <c r="Y646" i="1"/>
  <c r="Y1316" i="1"/>
  <c r="Y835" i="1"/>
  <c r="Y1476" i="1"/>
  <c r="Y1414" i="1"/>
  <c r="Y1511" i="1"/>
  <c r="Y295" i="1"/>
  <c r="Y509" i="1"/>
  <c r="Y1123" i="1"/>
  <c r="Y315" i="1"/>
  <c r="Y229" i="1"/>
  <c r="Y1202" i="1"/>
  <c r="Y1056" i="1"/>
  <c r="Y479" i="1"/>
  <c r="Y1147" i="1"/>
  <c r="Y976" i="1"/>
  <c r="Y171" i="1"/>
  <c r="Y1349" i="1"/>
  <c r="Y768" i="1"/>
  <c r="Y1477" i="1"/>
  <c r="Y122" i="1"/>
  <c r="Y109" i="1"/>
  <c r="Y1538" i="1"/>
  <c r="Y590" i="1"/>
  <c r="Y391" i="1"/>
  <c r="Y24" i="1"/>
  <c r="Y156" i="1"/>
  <c r="Y488" i="1"/>
  <c r="Y436" i="1"/>
  <c r="Y647" i="1"/>
  <c r="Y1148" i="1"/>
  <c r="Y230" i="1"/>
  <c r="Y836" i="1"/>
  <c r="Y110" i="1"/>
  <c r="Y925" i="1"/>
  <c r="Y1342" i="1"/>
  <c r="Y296" i="1"/>
  <c r="Y1308" i="1"/>
  <c r="Y1350" i="1"/>
  <c r="Y25" i="1"/>
  <c r="Y1027" i="1"/>
  <c r="Y1478" i="1"/>
  <c r="Y628" i="1"/>
  <c r="Y1071" i="1"/>
  <c r="Y769" i="1"/>
  <c r="Y123" i="1"/>
  <c r="Y591" i="1"/>
  <c r="Y392" i="1"/>
  <c r="Y1539" i="1"/>
  <c r="Y1379" i="1"/>
  <c r="Y1512" i="1"/>
  <c r="Y1229" i="1"/>
  <c r="Y316" i="1"/>
  <c r="Y650" i="1"/>
  <c r="Y1343" i="1"/>
  <c r="Y1268" i="1"/>
  <c r="Y1230" i="1"/>
  <c r="Y789" i="1"/>
  <c r="Y715" i="1"/>
  <c r="Y837" i="1"/>
  <c r="Y1124" i="1"/>
  <c r="Y144" i="1"/>
  <c r="Y1317" i="1"/>
  <c r="Y297" i="1"/>
  <c r="Y124" i="1"/>
  <c r="Y1482" i="1"/>
  <c r="Y231" i="1"/>
  <c r="Y1149" i="1"/>
  <c r="Y656" i="1"/>
  <c r="Y985" i="1"/>
  <c r="Y860" i="1"/>
  <c r="Y515" i="1"/>
  <c r="Y1072" i="1"/>
  <c r="Y73" i="1"/>
  <c r="Y1351" i="1"/>
  <c r="Y770" i="1"/>
  <c r="Y716" i="1"/>
  <c r="Y298" i="1"/>
  <c r="Y489" i="1"/>
  <c r="Y279" i="1"/>
  <c r="Y1028" i="1"/>
  <c r="Y662" i="1"/>
  <c r="Y977" i="1"/>
  <c r="Y1455" i="1"/>
  <c r="Y592" i="1"/>
  <c r="Y1540" i="1"/>
  <c r="Y790" i="1"/>
  <c r="Y1318" i="1"/>
  <c r="Y838" i="1"/>
  <c r="Y1073" i="1"/>
  <c r="Y317" i="1"/>
  <c r="Y1344" i="1"/>
  <c r="Y955" i="1"/>
  <c r="Y1231" i="1"/>
  <c r="Y232" i="1"/>
  <c r="Y681" i="1"/>
  <c r="Y529" i="1"/>
  <c r="Y503" i="1"/>
  <c r="Y771" i="1"/>
  <c r="Y1029" i="1"/>
  <c r="Y257" i="1"/>
  <c r="Y1057" i="1"/>
  <c r="Y337" i="1"/>
  <c r="Y480" i="1"/>
  <c r="Y926" i="1"/>
  <c r="Y125" i="1"/>
  <c r="Y1513" i="1"/>
  <c r="Y56" i="1"/>
  <c r="Y593" i="1"/>
  <c r="Y437" i="1"/>
  <c r="Y393" i="1"/>
  <c r="Y1150" i="1"/>
  <c r="Y11" i="1"/>
  <c r="Y663" i="1"/>
  <c r="Y26" i="1"/>
  <c r="Y1456" i="1"/>
  <c r="Y978" i="1"/>
  <c r="Y299" i="1"/>
  <c r="Y490" i="1"/>
  <c r="Y629" i="1"/>
  <c r="Y1409" i="1"/>
  <c r="Y1462" i="1"/>
  <c r="Y1541" i="1"/>
  <c r="Y1151" i="1"/>
  <c r="Y1058" i="1"/>
  <c r="Y1483" i="1"/>
  <c r="Y839" i="1"/>
  <c r="Y444" i="1"/>
  <c r="Y1352" i="1"/>
  <c r="Y717" i="1"/>
  <c r="Y504" i="1"/>
  <c r="Y1090" i="1"/>
  <c r="Y1309" i="1"/>
  <c r="Y481" i="1"/>
  <c r="Y956" i="1"/>
  <c r="Y258" i="1"/>
  <c r="Y1493" i="1"/>
  <c r="Y718" i="1"/>
  <c r="Y511" i="1"/>
  <c r="Y1319" i="1"/>
  <c r="Y1125" i="1"/>
  <c r="Y667" i="1"/>
  <c r="Y1074" i="1"/>
  <c r="Y84" i="1"/>
  <c r="Y318" i="1"/>
  <c r="Y233" i="1"/>
  <c r="Y530" i="1"/>
  <c r="Y861" i="1"/>
  <c r="Y1353" i="1"/>
  <c r="Y772" i="1"/>
  <c r="Y50" i="1"/>
  <c r="Y491" i="1"/>
  <c r="Y1030" i="1"/>
  <c r="Y126" i="1"/>
  <c r="Y957" i="1"/>
  <c r="Y526" i="1"/>
  <c r="Y594" i="1"/>
  <c r="Y57" i="1"/>
  <c r="Y127" i="1"/>
  <c r="Y1542" i="1"/>
  <c r="Y1232" i="1"/>
  <c r="Y1514" i="1"/>
  <c r="Y840" i="1"/>
  <c r="Y1059" i="1"/>
  <c r="Y58" i="1"/>
  <c r="Y1269" i="1"/>
  <c r="Y1320" i="1"/>
  <c r="Y668" i="1"/>
  <c r="Y319" i="1"/>
  <c r="Y664" i="1"/>
  <c r="Y234" i="1"/>
  <c r="Y77" i="1"/>
  <c r="Y27" i="1"/>
  <c r="Y111" i="1"/>
  <c r="Y1410" i="1"/>
  <c r="Y958" i="1"/>
  <c r="Y531" i="1"/>
  <c r="Y1354" i="1"/>
  <c r="Y773" i="1"/>
  <c r="Y1031" i="1"/>
  <c r="Y152" i="1"/>
  <c r="Y438" i="1"/>
  <c r="Y520" i="1"/>
  <c r="Y180" i="1"/>
  <c r="Y1075" i="1"/>
  <c r="Y648" i="1"/>
  <c r="Y59" i="1"/>
  <c r="Y630" i="1"/>
  <c r="Y492" i="1"/>
  <c r="Y595" i="1"/>
  <c r="Y300" i="1"/>
  <c r="Y394" i="1"/>
  <c r="Y128" i="1"/>
  <c r="Y1515" i="1"/>
  <c r="Y1484" i="1"/>
  <c r="Y1543" i="1"/>
  <c r="Y1152" i="1"/>
  <c r="Y1380" i="1"/>
  <c r="Y85" i="1"/>
  <c r="Y1310" i="1"/>
  <c r="Y259" i="1"/>
  <c r="Y862" i="1"/>
  <c r="Y1126" i="1"/>
  <c r="Y841" i="1"/>
  <c r="Y1355" i="1"/>
  <c r="Y700" i="1"/>
  <c r="Y959" i="1"/>
  <c r="Y512" i="1"/>
  <c r="Y522" i="1"/>
  <c r="Y1321" i="1"/>
  <c r="Y1076" i="1"/>
  <c r="Y260" i="1"/>
  <c r="Y74" i="1"/>
  <c r="Y1233" i="1"/>
  <c r="Y320" i="1"/>
  <c r="Y719" i="1"/>
  <c r="Y235" i="1"/>
  <c r="Y651" i="1"/>
  <c r="Y1457" i="1"/>
  <c r="Y493" i="1"/>
  <c r="Y1479" i="1"/>
  <c r="Y60" i="1"/>
  <c r="Y112" i="1"/>
  <c r="Y791" i="1"/>
  <c r="Y532" i="1"/>
  <c r="Y638" i="1"/>
  <c r="Y1516" i="1"/>
  <c r="Y774" i="1"/>
  <c r="Y720" i="1"/>
  <c r="Y1032" i="1"/>
  <c r="Y1234" i="1"/>
  <c r="Y1060" i="1"/>
  <c r="Y482" i="1"/>
  <c r="Y129" i="1"/>
  <c r="Y1270" i="1"/>
  <c r="Y527" i="1"/>
  <c r="Y157" i="1"/>
  <c r="Y439" i="1"/>
  <c r="Y596" i="1"/>
  <c r="Y395" i="1"/>
  <c r="Y1544" i="1"/>
  <c r="Y1061" i="1"/>
  <c r="Y113" i="1"/>
  <c r="Y261" i="1"/>
  <c r="Y1235" i="1"/>
  <c r="Y960" i="1"/>
  <c r="Y842" i="1"/>
  <c r="Y51" i="1"/>
  <c r="Y721" i="1"/>
  <c r="Y1276" i="1"/>
  <c r="Y513" i="1"/>
  <c r="Y843" i="1"/>
  <c r="Y445" i="1"/>
  <c r="Y669" i="1"/>
  <c r="Y321" i="1"/>
  <c r="Y12" i="1"/>
  <c r="Y665" i="1"/>
  <c r="Y979" i="1"/>
  <c r="Y1236" i="1"/>
  <c r="Y236" i="1"/>
  <c r="Y494" i="1"/>
  <c r="Y114" i="1"/>
  <c r="Y1237" i="1"/>
  <c r="Y533" i="1"/>
  <c r="Y1322" i="1"/>
  <c r="Y510" i="1"/>
  <c r="Y775" i="1"/>
  <c r="Y172" i="1"/>
  <c r="Y1356" i="1"/>
  <c r="Y1033" i="1"/>
  <c r="Y115" i="1"/>
  <c r="Y116" i="1"/>
  <c r="Y130" i="1"/>
  <c r="Y863" i="1"/>
  <c r="Y639" i="1"/>
  <c r="Y495" i="1"/>
  <c r="Y396" i="1"/>
  <c r="Y597" i="1"/>
  <c r="Y1517" i="1"/>
  <c r="Y1153" i="1"/>
  <c r="Y523" i="1"/>
  <c r="Y1077" i="1"/>
  <c r="Y1494" i="1"/>
  <c r="Y1154" i="1"/>
  <c r="Y844" i="1"/>
  <c r="Y722" i="1"/>
  <c r="Y631" i="1"/>
  <c r="Y701" i="1"/>
  <c r="Y776" i="1"/>
  <c r="Y1357" i="1"/>
  <c r="Y1034" i="1"/>
  <c r="Y670" i="1"/>
  <c r="Y262" i="1"/>
  <c r="Y440" i="1"/>
  <c r="Y649" i="1"/>
  <c r="Y61" i="1"/>
  <c r="Y62" i="1"/>
  <c r="Y1545" i="1"/>
  <c r="Y1518" i="1"/>
  <c r="Y1078" i="1"/>
  <c r="Y598" i="1"/>
  <c r="Y864" i="1"/>
  <c r="Y131" i="1"/>
  <c r="Y845" i="1"/>
  <c r="Y86" i="1"/>
  <c r="Y671" i="1"/>
  <c r="Y853" i="1"/>
  <c r="Y1062" i="1"/>
  <c r="Y441" i="1"/>
  <c r="Y397" i="1"/>
  <c r="Y1323" i="1"/>
  <c r="Y777" i="1"/>
  <c r="Y534" i="1"/>
  <c r="Y446" i="1"/>
  <c r="Y643" i="1"/>
  <c r="Y185" i="1"/>
  <c r="Y1043" i="1"/>
  <c r="Y90" i="1"/>
  <c r="Y1546" i="1"/>
  <c r="Y542" i="1"/>
  <c r="Y1129" i="1"/>
  <c r="Y1381" i="1"/>
  <c r="Y723" i="1"/>
  <c r="Y483" i="1"/>
  <c r="Y398" i="1"/>
  <c r="Y1155" i="1"/>
  <c r="Y322" i="1"/>
  <c r="Y1365" i="1"/>
  <c r="Y442" i="1"/>
  <c r="Y1368" i="1"/>
  <c r="Y498" i="1"/>
  <c r="Y846" i="1"/>
  <c r="Y865" i="1"/>
  <c r="Y160" i="1"/>
  <c r="Y63" i="1"/>
  <c r="Y521" i="1"/>
  <c r="Y443" i="1"/>
  <c r="Y1366" i="1"/>
  <c r="Y1044" i="1"/>
  <c r="Y1332" i="1"/>
  <c r="Y93" i="1"/>
  <c r="Y535" i="1"/>
  <c r="Y89" i="1"/>
  <c r="Y263" i="1"/>
  <c r="Y64" i="1"/>
  <c r="Y399" i="1"/>
  <c r="Y1519" i="1"/>
  <c r="Y465" i="1"/>
  <c r="Y464" i="1"/>
  <c r="Y866" i="1"/>
  <c r="Y1238" i="1"/>
  <c r="Y1547" i="1"/>
  <c r="Y847" i="1"/>
  <c r="Y173" i="1"/>
  <c r="Y1063" i="1"/>
  <c r="Y161" i="1"/>
  <c r="Y237" i="1"/>
  <c r="Y484" i="1"/>
  <c r="Y1271" i="1"/>
  <c r="Y1324" i="1"/>
  <c r="Y867" i="1"/>
  <c r="Y1035" i="1"/>
  <c r="Y65" i="1"/>
  <c r="Y132" i="1"/>
  <c r="Y1358" i="1"/>
  <c r="Y961" i="1"/>
  <c r="Y400" i="1"/>
  <c r="Y1548" i="1"/>
  <c r="Y962" i="1"/>
  <c r="Y153" i="1"/>
  <c r="Y786" i="1"/>
  <c r="Y640" i="1"/>
  <c r="Y599" i="1"/>
  <c r="Y1239" i="1"/>
  <c r="Y1311" i="1"/>
  <c r="Y1240" i="1"/>
  <c r="Y1127" i="1"/>
  <c r="Y868" i="1"/>
  <c r="Y1345" i="1"/>
  <c r="Y1064" i="1"/>
  <c r="Y1553" i="1"/>
  <c r="Y632" i="1"/>
  <c r="Y87" i="1"/>
  <c r="Y1359" i="1"/>
  <c r="Y1036" i="1"/>
  <c r="Y275" i="1"/>
  <c r="Y66" i="1"/>
  <c r="Y133" i="1"/>
  <c r="Y1325" i="1"/>
  <c r="Y778" i="1"/>
  <c r="Y536" i="1"/>
  <c r="Y28" i="1"/>
  <c r="Y401" i="1"/>
  <c r="Y78" i="1"/>
  <c r="Y600" i="1"/>
  <c r="Y633" i="1"/>
  <c r="Y1480" i="1"/>
  <c r="Y447" i="1"/>
  <c r="Y1411" i="1"/>
  <c r="Y1549" i="1"/>
  <c r="Y301" i="1"/>
  <c r="Y672" i="1"/>
  <c r="Y79" i="1"/>
  <c r="Y869" i="1"/>
  <c r="Y702" i="1"/>
  <c r="Y1485" i="1"/>
  <c r="Y779" i="1"/>
  <c r="Y1241" i="1"/>
  <c r="Y302" i="1"/>
  <c r="Y134" i="1"/>
  <c r="Y1360" i="1"/>
  <c r="Y601" i="1"/>
  <c r="Y402" i="1"/>
  <c r="Y963" i="1"/>
  <c r="Y29" i="1"/>
  <c r="Y1382" i="1"/>
  <c r="Y673" i="1"/>
  <c r="Y724" i="1"/>
  <c r="Y264" i="1"/>
  <c r="Y30" i="1"/>
  <c r="Y1550" i="1"/>
  <c r="Y1326" i="1"/>
  <c r="Y1259" i="1"/>
  <c r="Y848" i="1"/>
  <c r="Y1242" i="1"/>
  <c r="Y964" i="1"/>
  <c r="Y666" i="1"/>
  <c r="Y641" i="1"/>
  <c r="Y1312" i="1"/>
  <c r="Y537" i="1"/>
  <c r="Y538" i="1"/>
  <c r="Y674" i="1"/>
  <c r="Y323" i="1"/>
  <c r="Y238" i="1"/>
  <c r="Y47" i="1"/>
  <c r="Y496" i="1"/>
  <c r="Y1361" i="1"/>
  <c r="Y303" i="1"/>
  <c r="Y168" i="1"/>
  <c r="Y181" i="1"/>
  <c r="Y965" i="1"/>
  <c r="Y1065" i="1"/>
  <c r="Y780" i="1"/>
  <c r="Y1037" i="1"/>
  <c r="Y135" i="1"/>
  <c r="Y1384" i="1"/>
  <c r="Y602" i="1"/>
  <c r="Y403" i="1"/>
  <c r="Y75" i="1"/>
  <c r="Y265" i="1"/>
  <c r="Y304" i="1"/>
  <c r="Y854" i="1"/>
  <c r="Y682" i="1"/>
  <c r="Y1327" i="1"/>
  <c r="Y324" i="1"/>
  <c r="Y675" i="1"/>
  <c r="Y849" i="1"/>
  <c r="Y870" i="1"/>
  <c r="Y1091" i="1"/>
  <c r="Y634" i="1"/>
  <c r="Y1243" i="1"/>
  <c r="Y1551" i="1"/>
  <c r="Y1520" i="1"/>
  <c r="Y787" i="1"/>
  <c r="Y239" i="1"/>
  <c r="Y88" i="1"/>
  <c r="Y781" i="1"/>
  <c r="Y652" i="1"/>
  <c r="Y1038" i="1"/>
  <c r="Y136" i="1"/>
  <c r="Y1362" i="1"/>
  <c r="Y448" i="1"/>
  <c r="Y404" i="1"/>
  <c r="Y158" i="1"/>
  <c r="Y603" i="1"/>
  <c r="Y1066" i="1"/>
  <c r="Y1079" i="1"/>
  <c r="Y266" i="1"/>
  <c r="Y305" i="1"/>
  <c r="Y703" i="1"/>
  <c r="Y725" i="1"/>
  <c r="Y1244" i="1"/>
  <c r="Y1328" i="1"/>
  <c r="Y871" i="1"/>
  <c r="Y850" i="1"/>
  <c r="Y325" i="1"/>
  <c r="Y240" i="1"/>
  <c r="Y676" i="1"/>
  <c r="Y782" i="1"/>
  <c r="Y1039" i="1"/>
  <c r="Y604" i="1"/>
  <c r="Y1245" i="1"/>
  <c r="Y1156" i="1"/>
  <c r="Y267" i="1"/>
  <c r="Y306" i="1"/>
  <c r="Y405" i="1"/>
  <c r="Y137" i="1"/>
  <c r="Y174" i="1"/>
  <c r="Y1246" i="1"/>
  <c r="Y1067" i="1"/>
  <c r="Y31" i="1"/>
  <c r="Y1412" i="1"/>
  <c r="Y1363" i="1"/>
  <c r="Y872" i="1"/>
  <c r="Y1521" i="1"/>
  <c r="Y539" i="1"/>
  <c r="Y1329" i="1"/>
  <c r="Y326" i="1"/>
  <c r="Y704" i="1"/>
  <c r="Y241" i="1"/>
  <c r="Y1313" i="1"/>
  <c r="Y966" i="1"/>
  <c r="Y1068" i="1"/>
  <c r="Y783" i="1"/>
  <c r="Y138" i="1"/>
  <c r="Y159" i="1"/>
  <c r="Y1040" i="1"/>
  <c r="Y307" i="1"/>
  <c r="Y635" i="1"/>
  <c r="Y683" i="1"/>
  <c r="Y677" i="1"/>
  <c r="Y605" i="1"/>
  <c r="Y1128" i="1"/>
  <c r="Y406" i="1"/>
  <c r="Y1364" i="1"/>
  <c r="Y1080" i="1"/>
  <c r="Y1383" i="1"/>
  <c r="Y726" i="1"/>
  <c r="Y32" i="1"/>
  <c r="Y1247" i="1"/>
  <c r="Y1330" i="1"/>
  <c r="Y851" i="1"/>
  <c r="Y1092" i="1"/>
  <c r="Y540" i="1"/>
  <c r="Y873" i="1"/>
  <c r="Y242" i="1"/>
  <c r="Y327" i="1"/>
  <c r="Y139" i="1"/>
  <c r="Y784" i="1"/>
  <c r="Y1041" i="1"/>
  <c r="Y1069" i="1"/>
  <c r="Y449" i="1"/>
  <c r="Y606" i="1"/>
  <c r="Y642" i="1"/>
  <c r="Y407" i="1"/>
  <c r="Y1554" i="1"/>
  <c r="Y855" i="1"/>
  <c r="Y1081" i="1"/>
  <c r="Y268" i="1"/>
  <c r="Y1248" i="1"/>
  <c r="Y308" i="1"/>
  <c r="Y852" i="1"/>
  <c r="Y541" i="1"/>
  <c r="Y984" i="1"/>
  <c r="Y874" i="1"/>
  <c r="Y243" i="1"/>
  <c r="Y170" i="1"/>
  <c r="Y328" i="1"/>
  <c r="Y1415" i="1"/>
  <c r="Y1522" i="1"/>
  <c r="Y980" i="1"/>
  <c r="Y1331" i="1"/>
  <c r="Y76" i="1"/>
  <c r="Y13" i="1"/>
  <c r="Y785" i="1"/>
  <c r="Y1042" i="1"/>
  <c r="Y485" i="1"/>
  <c r="X1295" i="1"/>
  <c r="X15" i="1"/>
  <c r="X269" i="1"/>
  <c r="X450" i="1"/>
  <c r="X456" i="1"/>
  <c r="X94" i="1"/>
  <c r="X1416" i="1"/>
  <c r="X1283" i="1"/>
  <c r="X1045" i="1"/>
  <c r="X408" i="1"/>
  <c r="X14" i="1"/>
  <c r="X34" i="1"/>
  <c r="X1437" i="1"/>
  <c r="X7" i="1"/>
  <c r="X162" i="1"/>
  <c r="X2" i="1"/>
  <c r="X1130" i="1"/>
  <c r="X451" i="1"/>
  <c r="X657" i="1"/>
  <c r="X927" i="1"/>
  <c r="X967" i="1"/>
  <c r="X1397" i="1"/>
  <c r="X457" i="1"/>
  <c r="X928" i="1"/>
  <c r="X1417" i="1"/>
  <c r="X163" i="1"/>
  <c r="X3" i="1"/>
  <c r="X35" i="1"/>
  <c r="X1386" i="1"/>
  <c r="X1387" i="1"/>
  <c r="X1438" i="1"/>
  <c r="X329" i="1"/>
  <c r="X1273" i="1"/>
  <c r="X453" i="1"/>
  <c r="X929" i="1"/>
  <c r="X1046" i="1"/>
  <c r="X1275" i="1"/>
  <c r="X1136" i="1"/>
  <c r="X684" i="1"/>
  <c r="X516" i="1"/>
  <c r="X705" i="1"/>
  <c r="X1047" i="1"/>
  <c r="X1203" i="1"/>
  <c r="X607" i="1"/>
  <c r="X244" i="1"/>
  <c r="X409" i="1"/>
  <c r="X16" i="1"/>
  <c r="X1399" i="1"/>
  <c r="X52" i="1"/>
  <c r="X658" i="1"/>
  <c r="X410" i="1"/>
  <c r="X17" i="1"/>
  <c r="X454" i="1"/>
  <c r="X36" i="1"/>
  <c r="X1439" i="1"/>
  <c r="X1418" i="1"/>
  <c r="X164" i="1"/>
  <c r="X1394" i="1"/>
  <c r="X270" i="1"/>
  <c r="X1137" i="1"/>
  <c r="X1204" i="1"/>
  <c r="X685" i="1"/>
  <c r="X608" i="1"/>
  <c r="X245" i="1"/>
  <c r="X1408" i="1"/>
  <c r="X455" i="1"/>
  <c r="X411" i="1"/>
  <c r="X18" i="1"/>
  <c r="X458" i="1"/>
  <c r="X1131" i="1"/>
  <c r="X1400" i="1"/>
  <c r="X1205" i="1"/>
  <c r="X706" i="1"/>
  <c r="X1048" i="1"/>
  <c r="X338" i="1"/>
  <c r="X1157" i="1"/>
  <c r="X875" i="1"/>
  <c r="X792" i="1"/>
  <c r="X1206" i="1"/>
  <c r="X1158" i="1"/>
  <c r="X727" i="1"/>
  <c r="X1440" i="1"/>
  <c r="X543" i="1"/>
  <c r="X339" i="1"/>
  <c r="X186" i="1"/>
  <c r="X876" i="1"/>
  <c r="X1093" i="1"/>
  <c r="X1419" i="1"/>
  <c r="X728" i="1"/>
  <c r="X1138" i="1"/>
  <c r="X707" i="1"/>
  <c r="X1049" i="1"/>
  <c r="X1159" i="1"/>
  <c r="X1287" i="1"/>
  <c r="X246" i="1"/>
  <c r="X340" i="1"/>
  <c r="X793" i="1"/>
  <c r="X1562" i="1"/>
  <c r="X1495" i="1"/>
  <c r="X187" i="1"/>
  <c r="X412" i="1"/>
  <c r="X1139" i="1"/>
  <c r="X1082" i="1"/>
  <c r="X1441" i="1"/>
  <c r="X686" i="1"/>
  <c r="X1050" i="1"/>
  <c r="X1160" i="1"/>
  <c r="X1094" i="1"/>
  <c r="X930" i="1"/>
  <c r="X341" i="1"/>
  <c r="X877" i="1"/>
  <c r="X544" i="1"/>
  <c r="X1420" i="1"/>
  <c r="X729" i="1"/>
  <c r="X931" i="1"/>
  <c r="X794" i="1"/>
  <c r="X1161" i="1"/>
  <c r="X188" i="1"/>
  <c r="X1369" i="1"/>
  <c r="X679" i="1"/>
  <c r="X1095" i="1"/>
  <c r="X981" i="1"/>
  <c r="X95" i="1"/>
  <c r="X1288" i="1"/>
  <c r="X4" i="1"/>
  <c r="X342" i="1"/>
  <c r="X545" i="1"/>
  <c r="X189" i="1"/>
  <c r="X730" i="1"/>
  <c r="X247" i="1"/>
  <c r="X986" i="1"/>
  <c r="X659" i="1"/>
  <c r="X1083" i="1"/>
  <c r="X1388" i="1"/>
  <c r="X680" i="1"/>
  <c r="X1162" i="1"/>
  <c r="X982" i="1"/>
  <c r="X330" i="1"/>
  <c r="X1096" i="1"/>
  <c r="X1491" i="1"/>
  <c r="X878" i="1"/>
  <c r="X343" i="1"/>
  <c r="X731" i="1"/>
  <c r="X1132" i="1"/>
  <c r="X1487" i="1"/>
  <c r="X879" i="1"/>
  <c r="X1084" i="1"/>
  <c r="X795" i="1"/>
  <c r="X344" i="1"/>
  <c r="X880" i="1"/>
  <c r="X732" i="1"/>
  <c r="X184" i="1"/>
  <c r="X413" i="1"/>
  <c r="X1401" i="1"/>
  <c r="X546" i="1"/>
  <c r="X1421" i="1"/>
  <c r="X932" i="1"/>
  <c r="X609" i="1"/>
  <c r="X37" i="1"/>
  <c r="X19" i="1"/>
  <c r="X1163" i="1"/>
  <c r="X1265" i="1"/>
  <c r="X881" i="1"/>
  <c r="X733" i="1"/>
  <c r="X987" i="1"/>
  <c r="X345" i="1"/>
  <c r="X1207" i="1"/>
  <c r="X796" i="1"/>
  <c r="X933" i="1"/>
  <c r="X1370" i="1"/>
  <c r="X1367" i="1"/>
  <c r="X1556" i="1"/>
  <c r="X414" i="1"/>
  <c r="X547" i="1"/>
  <c r="X70" i="1"/>
  <c r="X1500" i="1"/>
  <c r="X882" i="1"/>
  <c r="X1164" i="1"/>
  <c r="X190" i="1"/>
  <c r="X346" i="1"/>
  <c r="X461" i="1"/>
  <c r="X988" i="1"/>
  <c r="X1097" i="1"/>
  <c r="X96" i="1"/>
  <c r="X1165" i="1"/>
  <c r="X797" i="1"/>
  <c r="X548" i="1"/>
  <c r="X347" i="1"/>
  <c r="X883" i="1"/>
  <c r="X678" i="1"/>
  <c r="X191" i="1"/>
  <c r="X1497" i="1"/>
  <c r="X734" i="1"/>
  <c r="X1375" i="1"/>
  <c r="X687" i="1"/>
  <c r="X989" i="1"/>
  <c r="X884" i="1"/>
  <c r="X549" i="1"/>
  <c r="X1291" i="1"/>
  <c r="X990" i="1"/>
  <c r="X798" i="1"/>
  <c r="X1166" i="1"/>
  <c r="X192" i="1"/>
  <c r="X348" i="1"/>
  <c r="X1098" i="1"/>
  <c r="X991" i="1"/>
  <c r="X983" i="1"/>
  <c r="X885" i="1"/>
  <c r="X550" i="1"/>
  <c r="X1395" i="1"/>
  <c r="X1422" i="1"/>
  <c r="X1371" i="1"/>
  <c r="X1299" i="1"/>
  <c r="X735" i="1"/>
  <c r="X736" i="1"/>
  <c r="X349" i="1"/>
  <c r="X1140" i="1"/>
  <c r="X1208" i="1"/>
  <c r="X934" i="1"/>
  <c r="X688" i="1"/>
  <c r="X248" i="1"/>
  <c r="X992" i="1"/>
  <c r="X610" i="1"/>
  <c r="X415" i="1"/>
  <c r="X193" i="1"/>
  <c r="X799" i="1"/>
  <c r="X1099" i="1"/>
  <c r="X460" i="1"/>
  <c r="X886" i="1"/>
  <c r="X1167" i="1"/>
  <c r="X737" i="1"/>
  <c r="X194" i="1"/>
  <c r="X350" i="1"/>
  <c r="X1133" i="1"/>
  <c r="X1385" i="1"/>
  <c r="X993" i="1"/>
  <c r="X800" i="1"/>
  <c r="X551" i="1"/>
  <c r="X1100" i="1"/>
  <c r="X887" i="1"/>
  <c r="X738" i="1"/>
  <c r="X351" i="1"/>
  <c r="X195" i="1"/>
  <c r="X1101" i="1"/>
  <c r="X1458" i="1"/>
  <c r="X994" i="1"/>
  <c r="X1168" i="1"/>
  <c r="X801" i="1"/>
  <c r="X552" i="1"/>
  <c r="X53" i="1"/>
  <c r="X1447" i="1"/>
  <c r="X1459" i="1"/>
  <c r="X1406" i="1"/>
  <c r="X1398" i="1"/>
  <c r="X1498" i="1"/>
  <c r="X888" i="1"/>
  <c r="X1169" i="1"/>
  <c r="X196" i="1"/>
  <c r="X1102" i="1"/>
  <c r="X352" i="1"/>
  <c r="X1296" i="1"/>
  <c r="X553" i="1"/>
  <c r="X1103" i="1"/>
  <c r="X802" i="1"/>
  <c r="X1170" i="1"/>
  <c r="X995" i="1"/>
  <c r="X33" i="1"/>
  <c r="X889" i="1"/>
  <c r="X739" i="1"/>
  <c r="X890" i="1"/>
  <c r="X197" i="1"/>
  <c r="X353" i="1"/>
  <c r="X1171" i="1"/>
  <c r="X1104" i="1"/>
  <c r="X554" i="1"/>
  <c r="X1172" i="1"/>
  <c r="X803" i="1"/>
  <c r="X1555" i="1"/>
  <c r="X996" i="1"/>
  <c r="X891" i="1"/>
  <c r="X354" i="1"/>
  <c r="X198" i="1"/>
  <c r="X740" i="1"/>
  <c r="X1463" i="1"/>
  <c r="X1436" i="1"/>
  <c r="X1552" i="1"/>
  <c r="X555" i="1"/>
  <c r="X892" i="1"/>
  <c r="X1105" i="1"/>
  <c r="X1173" i="1"/>
  <c r="X804" i="1"/>
  <c r="X997" i="1"/>
  <c r="X893" i="1"/>
  <c r="X741" i="1"/>
  <c r="X742" i="1"/>
  <c r="X894" i="1"/>
  <c r="X355" i="1"/>
  <c r="X8" i="1"/>
  <c r="X556" i="1"/>
  <c r="X1106" i="1"/>
  <c r="X1174" i="1"/>
  <c r="X805" i="1"/>
  <c r="X895" i="1"/>
  <c r="X356" i="1"/>
  <c r="X199" i="1"/>
  <c r="X1396" i="1"/>
  <c r="X97" i="1"/>
  <c r="X1107" i="1"/>
  <c r="X557" i="1"/>
  <c r="X1175" i="1"/>
  <c r="X806" i="1"/>
  <c r="X998" i="1"/>
  <c r="X896" i="1"/>
  <c r="X743" i="1"/>
  <c r="X200" i="1"/>
  <c r="X357" i="1"/>
  <c r="X1407" i="1"/>
  <c r="X98" i="1"/>
  <c r="X558" i="1"/>
  <c r="X1108" i="1"/>
  <c r="X1176" i="1"/>
  <c r="X897" i="1"/>
  <c r="X807" i="1"/>
  <c r="X1300" i="1"/>
  <c r="X999" i="1"/>
  <c r="X744" i="1"/>
  <c r="X358" i="1"/>
  <c r="X201" i="1"/>
  <c r="X1109" i="1"/>
  <c r="X559" i="1"/>
  <c r="X1000" i="1"/>
  <c r="X611" i="1"/>
  <c r="X745" i="1"/>
  <c r="X1177" i="1"/>
  <c r="X808" i="1"/>
  <c r="X898" i="1"/>
  <c r="X202" i="1"/>
  <c r="X359" i="1"/>
  <c r="X560" i="1"/>
  <c r="X1110" i="1"/>
  <c r="X1141" i="1"/>
  <c r="X935" i="1"/>
  <c r="X1001" i="1"/>
  <c r="X1178" i="1"/>
  <c r="X809" i="1"/>
  <c r="X746" i="1"/>
  <c r="X1501" i="1"/>
  <c r="X899" i="1"/>
  <c r="X203" i="1"/>
  <c r="X612" i="1"/>
  <c r="X636" i="1"/>
  <c r="X360" i="1"/>
  <c r="X561" i="1"/>
  <c r="X1111" i="1"/>
  <c r="X1179" i="1"/>
  <c r="X900" i="1"/>
  <c r="X1277" i="1"/>
  <c r="X1002" i="1"/>
  <c r="X689" i="1"/>
  <c r="X204" i="1"/>
  <c r="X361" i="1"/>
  <c r="X936" i="1"/>
  <c r="X937" i="1"/>
  <c r="X562" i="1"/>
  <c r="X1112" i="1"/>
  <c r="X747" i="1"/>
  <c r="X901" i="1"/>
  <c r="X938" i="1"/>
  <c r="X613" i="1"/>
  <c r="X416" i="1"/>
  <c r="X1502" i="1"/>
  <c r="X1142" i="1"/>
  <c r="X1209" i="1"/>
  <c r="X276" i="1"/>
  <c r="X362" i="1"/>
  <c r="X563" i="1"/>
  <c r="X939" i="1"/>
  <c r="X708" i="1"/>
  <c r="X1113" i="1"/>
  <c r="X748" i="1"/>
  <c r="X1258" i="1"/>
  <c r="X902" i="1"/>
  <c r="X810" i="1"/>
  <c r="X5" i="1"/>
  <c r="X20" i="1"/>
  <c r="X363" i="1"/>
  <c r="X417" i="1"/>
  <c r="X709" i="1"/>
  <c r="X1297" i="1"/>
  <c r="X690" i="1"/>
  <c r="X940" i="1"/>
  <c r="X564" i="1"/>
  <c r="X331" i="1"/>
  <c r="X1114" i="1"/>
  <c r="X614" i="1"/>
  <c r="X749" i="1"/>
  <c r="X811" i="1"/>
  <c r="X1180" i="1"/>
  <c r="X903" i="1"/>
  <c r="X1003" i="1"/>
  <c r="X205" i="1"/>
  <c r="X364" i="1"/>
  <c r="X1143" i="1"/>
  <c r="X1301" i="1"/>
  <c r="X615" i="1"/>
  <c r="X565" i="1"/>
  <c r="X1499" i="1"/>
  <c r="X1115" i="1"/>
  <c r="X750" i="1"/>
  <c r="X1004" i="1"/>
  <c r="X1181" i="1"/>
  <c r="X812" i="1"/>
  <c r="X904" i="1"/>
  <c r="X462" i="1"/>
  <c r="X206" i="1"/>
  <c r="X365" i="1"/>
  <c r="X1448" i="1"/>
  <c r="X710" i="1"/>
  <c r="X1392" i="1"/>
  <c r="X1116" i="1"/>
  <c r="X813" i="1"/>
  <c r="X566" i="1"/>
  <c r="X905" i="1"/>
  <c r="X1005" i="1"/>
  <c r="X182" i="1"/>
  <c r="X1182" i="1"/>
  <c r="X1294" i="1"/>
  <c r="X366" i="1"/>
  <c r="X788" i="1"/>
  <c r="X691" i="1"/>
  <c r="X1117" i="1"/>
  <c r="X814" i="1"/>
  <c r="X906" i="1"/>
  <c r="X1006" i="1"/>
  <c r="X1183" i="1"/>
  <c r="X751" i="1"/>
  <c r="X207" i="1"/>
  <c r="X367" i="1"/>
  <c r="X941" i="1"/>
  <c r="X567" i="1"/>
  <c r="X1007" i="1"/>
  <c r="X815" i="1"/>
  <c r="X1184" i="1"/>
  <c r="X80" i="1"/>
  <c r="X1560" i="1"/>
  <c r="X907" i="1"/>
  <c r="X908" i="1"/>
  <c r="X368" i="1"/>
  <c r="X1488" i="1"/>
  <c r="X1274" i="1"/>
  <c r="X166" i="1"/>
  <c r="X1402" i="1"/>
  <c r="X1403" i="1"/>
  <c r="X1118" i="1"/>
  <c r="X1404" i="1"/>
  <c r="X909" i="1"/>
  <c r="X369" i="1"/>
  <c r="X568" i="1"/>
  <c r="X38" i="1"/>
  <c r="X1492" i="1"/>
  <c r="X910" i="1"/>
  <c r="X1008" i="1"/>
  <c r="X1449" i="1"/>
  <c r="X370" i="1"/>
  <c r="X208" i="1"/>
  <c r="X569" i="1"/>
  <c r="X816" i="1"/>
  <c r="X332" i="1"/>
  <c r="X911" i="1"/>
  <c r="X371" i="1"/>
  <c r="X570" i="1"/>
  <c r="X1119" i="1"/>
  <c r="X817" i="1"/>
  <c r="X277" i="1"/>
  <c r="X1564" i="1"/>
  <c r="X752" i="1"/>
  <c r="X209" i="1"/>
  <c r="X39" i="1"/>
  <c r="X1284" i="1"/>
  <c r="X571" i="1"/>
  <c r="X40" i="1"/>
  <c r="X140" i="1"/>
  <c r="X463" i="1"/>
  <c r="X818" i="1"/>
  <c r="X469" i="1"/>
  <c r="X210" i="1"/>
  <c r="X1450" i="1"/>
  <c r="X372" i="1"/>
  <c r="X41" i="1"/>
  <c r="X572" i="1"/>
  <c r="X165" i="1"/>
  <c r="X1405" i="1"/>
  <c r="X211" i="1"/>
  <c r="X753" i="1"/>
  <c r="X452" i="1"/>
  <c r="X169" i="1"/>
  <c r="X573" i="1"/>
  <c r="X1559" i="1"/>
  <c r="X912" i="1"/>
  <c r="X373" i="1"/>
  <c r="X819" i="1"/>
  <c r="X574" i="1"/>
  <c r="X1272" i="1"/>
  <c r="X333" i="1"/>
  <c r="X1451" i="1"/>
  <c r="X1120" i="1"/>
  <c r="X1563" i="1"/>
  <c r="X212" i="1"/>
  <c r="X374" i="1"/>
  <c r="X42" i="1"/>
  <c r="X1286" i="1"/>
  <c r="X1009" i="1"/>
  <c r="X820" i="1"/>
  <c r="X575" i="1"/>
  <c r="X1185" i="1"/>
  <c r="X1523" i="1"/>
  <c r="X1121" i="1"/>
  <c r="X1524" i="1"/>
  <c r="X213" i="1"/>
  <c r="X1298" i="1"/>
  <c r="X754" i="1"/>
  <c r="X1134" i="1"/>
  <c r="X183" i="1"/>
  <c r="X1464" i="1"/>
  <c r="X1489" i="1"/>
  <c r="X1393" i="1"/>
  <c r="X334" i="1"/>
  <c r="X278" i="1"/>
  <c r="X1280" i="1"/>
  <c r="X1279" i="1"/>
  <c r="X1249" i="1"/>
  <c r="X1210" i="1"/>
  <c r="X1051" i="1"/>
  <c r="X418" i="1"/>
  <c r="X942" i="1"/>
  <c r="X1260" i="1"/>
  <c r="X1211" i="1"/>
  <c r="X335" i="1"/>
  <c r="X711" i="1"/>
  <c r="X249" i="1"/>
  <c r="X375" i="1"/>
  <c r="X1302" i="1"/>
  <c r="X69" i="1"/>
  <c r="X1423" i="1"/>
  <c r="X616" i="1"/>
  <c r="X692" i="1"/>
  <c r="X419" i="1"/>
  <c r="X1261" i="1"/>
  <c r="X1292" i="1"/>
  <c r="X336" i="1"/>
  <c r="X1010" i="1"/>
  <c r="X376" i="1"/>
  <c r="X81" i="1"/>
  <c r="X693" i="1"/>
  <c r="X943" i="1"/>
  <c r="X821" i="1"/>
  <c r="X1250" i="1"/>
  <c r="X377" i="1"/>
  <c r="X1424" i="1"/>
  <c r="X1425" i="1"/>
  <c r="X617" i="1"/>
  <c r="X280" i="1"/>
  <c r="X1052" i="1"/>
  <c r="X1011" i="1"/>
  <c r="X913" i="1"/>
  <c r="X755" i="1"/>
  <c r="X214" i="1"/>
  <c r="X378" i="1"/>
  <c r="X1053" i="1"/>
  <c r="X43" i="1"/>
  <c r="X1135" i="1"/>
  <c r="X756" i="1"/>
  <c r="X1186" i="1"/>
  <c r="X379" i="1"/>
  <c r="X459" i="1"/>
  <c r="X914" i="1"/>
  <c r="X1465" i="1"/>
  <c r="X968" i="1"/>
  <c r="X1054" i="1"/>
  <c r="X944" i="1"/>
  <c r="X1212" i="1"/>
  <c r="X470" i="1"/>
  <c r="X420" i="1"/>
  <c r="X99" i="1"/>
  <c r="X576" i="1"/>
  <c r="X694" i="1"/>
  <c r="X822" i="1"/>
  <c r="X215" i="1"/>
  <c r="X1012" i="1"/>
  <c r="X757" i="1"/>
  <c r="X1187" i="1"/>
  <c r="X421" i="1"/>
  <c r="X100" i="1"/>
  <c r="X380" i="1"/>
  <c r="X695" i="1"/>
  <c r="X1262" i="1"/>
  <c r="X422" i="1"/>
  <c r="X1251" i="1"/>
  <c r="X823" i="1"/>
  <c r="X915" i="1"/>
  <c r="X216" i="1"/>
  <c r="X1466" i="1"/>
  <c r="X1213" i="1"/>
  <c r="X969" i="1"/>
  <c r="X1214" i="1"/>
  <c r="X250" i="1"/>
  <c r="X1013" i="1"/>
  <c r="X281" i="1"/>
  <c r="X423" i="1"/>
  <c r="X424" i="1"/>
  <c r="X101" i="1"/>
  <c r="X1188" i="1"/>
  <c r="X945" i="1"/>
  <c r="X1215" i="1"/>
  <c r="X1503" i="1"/>
  <c r="X1452" i="1"/>
  <c r="X425" i="1"/>
  <c r="X44" i="1"/>
  <c r="X381" i="1"/>
  <c r="X102" i="1"/>
  <c r="X577" i="1"/>
  <c r="X271" i="1"/>
  <c r="X1525" i="1"/>
  <c r="X1442" i="1"/>
  <c r="X824" i="1"/>
  <c r="X1252" i="1"/>
  <c r="X117" i="1"/>
  <c r="X1189" i="1"/>
  <c r="X1014" i="1"/>
  <c r="X118" i="1"/>
  <c r="X217" i="1"/>
  <c r="X1144" i="1"/>
  <c r="X1376" i="1"/>
  <c r="X426" i="1"/>
  <c r="X916" i="1"/>
  <c r="X1426" i="1"/>
  <c r="X382" i="1"/>
  <c r="X1333" i="1"/>
  <c r="X517" i="1"/>
  <c r="X282" i="1"/>
  <c r="X578" i="1"/>
  <c r="X103" i="1"/>
  <c r="X251" i="1"/>
  <c r="X1015" i="1"/>
  <c r="X758" i="1"/>
  <c r="X1216" i="1"/>
  <c r="X175" i="1"/>
  <c r="X825" i="1"/>
  <c r="X618" i="1"/>
  <c r="X1190" i="1"/>
  <c r="X218" i="1"/>
  <c r="X1467" i="1"/>
  <c r="X471" i="1"/>
  <c r="X91" i="1"/>
  <c r="X1468" i="1"/>
  <c r="X1122" i="1"/>
  <c r="X383" i="1"/>
  <c r="X1526" i="1"/>
  <c r="X826" i="1"/>
  <c r="X579" i="1"/>
  <c r="X644" i="1"/>
  <c r="X653" i="1"/>
  <c r="X514" i="1"/>
  <c r="X917" i="1"/>
  <c r="X946" i="1"/>
  <c r="X104" i="1"/>
  <c r="X283" i="1"/>
  <c r="X219" i="1"/>
  <c r="X1191" i="1"/>
  <c r="X947" i="1"/>
  <c r="X1266" i="1"/>
  <c r="X970" i="1"/>
  <c r="X1145" i="1"/>
  <c r="X1334" i="1"/>
  <c r="X252" i="1"/>
  <c r="X499" i="1"/>
  <c r="X1303" i="1"/>
  <c r="X759" i="1"/>
  <c r="X272" i="1"/>
  <c r="X92" i="1"/>
  <c r="X1427" i="1"/>
  <c r="X384" i="1"/>
  <c r="X466" i="1"/>
  <c r="X1469" i="1"/>
  <c r="X1335" i="1"/>
  <c r="X1490" i="1"/>
  <c r="X1217" i="1"/>
  <c r="X145" i="1"/>
  <c r="X1263" i="1"/>
  <c r="X1527" i="1"/>
  <c r="X1336" i="1"/>
  <c r="X948" i="1"/>
  <c r="X619" i="1"/>
  <c r="X1016" i="1"/>
  <c r="X284" i="1"/>
  <c r="X427" i="1"/>
  <c r="X827" i="1"/>
  <c r="X273" i="1"/>
  <c r="X472" i="1"/>
  <c r="X146" i="1"/>
  <c r="X1428" i="1"/>
  <c r="X428" i="1"/>
  <c r="X620" i="1"/>
  <c r="X105" i="1"/>
  <c r="X1504" i="1"/>
  <c r="X580" i="1"/>
  <c r="X274" i="1"/>
  <c r="X220" i="1"/>
  <c r="X1192" i="1"/>
  <c r="X1377" i="1"/>
  <c r="X760" i="1"/>
  <c r="X429" i="1"/>
  <c r="X486" i="1"/>
  <c r="X1289" i="1"/>
  <c r="X141" i="1"/>
  <c r="X1017" i="1"/>
  <c r="X918" i="1"/>
  <c r="X67" i="1"/>
  <c r="X1486" i="1"/>
  <c r="X6" i="1"/>
  <c r="X1218" i="1"/>
  <c r="X1372" i="1"/>
  <c r="X581" i="1"/>
  <c r="X119" i="1"/>
  <c r="X1429" i="1"/>
  <c r="X385" i="1"/>
  <c r="X1443" i="1"/>
  <c r="X856" i="1"/>
  <c r="X1219" i="1"/>
  <c r="X1528" i="1"/>
  <c r="X1470" i="1"/>
  <c r="X1278" i="1"/>
  <c r="X1290" i="1"/>
  <c r="X221" i="1"/>
  <c r="X142" i="1"/>
  <c r="X1389" i="1"/>
  <c r="X473" i="1"/>
  <c r="X919" i="1"/>
  <c r="X1304" i="1"/>
  <c r="X857" i="1"/>
  <c r="X430" i="1"/>
  <c r="X1193" i="1"/>
  <c r="X761" i="1"/>
  <c r="X949" i="1"/>
  <c r="X971" i="1"/>
  <c r="X1018" i="1"/>
  <c r="X285" i="1"/>
  <c r="X431" i="1"/>
  <c r="X309" i="1"/>
  <c r="X582" i="1"/>
  <c r="X71" i="1"/>
  <c r="X147" i="1"/>
  <c r="X253" i="1"/>
  <c r="X386" i="1"/>
  <c r="X1557" i="1"/>
  <c r="X1220" i="1"/>
  <c r="X920" i="1"/>
  <c r="X120" i="1"/>
  <c r="X950" i="1"/>
  <c r="X1529" i="1"/>
  <c r="X1444" i="1"/>
  <c r="X1085" i="1"/>
  <c r="X972" i="1"/>
  <c r="X524" i="1"/>
  <c r="X487" i="1"/>
  <c r="X660" i="1"/>
  <c r="X828" i="1"/>
  <c r="X54" i="1"/>
  <c r="X1430" i="1"/>
  <c r="X1530" i="1"/>
  <c r="X621" i="1"/>
  <c r="X505" i="1"/>
  <c r="X176" i="1"/>
  <c r="X1194" i="1"/>
  <c r="X973" i="1"/>
  <c r="X222" i="1"/>
  <c r="X387" i="1"/>
  <c r="X55" i="1"/>
  <c r="X1505" i="1"/>
  <c r="X518" i="1"/>
  <c r="X500" i="1"/>
  <c r="X286" i="1"/>
  <c r="X762" i="1"/>
  <c r="X72" i="1"/>
  <c r="X1019" i="1"/>
  <c r="X1221" i="1"/>
  <c r="X9" i="1"/>
  <c r="X1195" i="1"/>
  <c r="X474" i="1"/>
  <c r="X1281" i="1"/>
  <c r="X1253" i="1"/>
  <c r="X1531" i="1"/>
  <c r="X1496" i="1"/>
  <c r="X1561" i="1"/>
  <c r="X583" i="1"/>
  <c r="X467" i="1"/>
  <c r="X1285" i="1"/>
  <c r="X46" i="1"/>
  <c r="X432" i="1"/>
  <c r="X829" i="1"/>
  <c r="X1471" i="1"/>
  <c r="X712" i="1"/>
  <c r="X1373" i="1"/>
  <c r="X622" i="1"/>
  <c r="X287" i="1"/>
  <c r="X506" i="1"/>
  <c r="X310" i="1"/>
  <c r="X1222" i="1"/>
  <c r="X921" i="1"/>
  <c r="X10" i="1"/>
  <c r="X254" i="1"/>
  <c r="X1337" i="1"/>
  <c r="X1196" i="1"/>
  <c r="X223" i="1"/>
  <c r="X713" i="1"/>
  <c r="X1020" i="1"/>
  <c r="X1314" i="1"/>
  <c r="X763" i="1"/>
  <c r="X1305" i="1"/>
  <c r="X1254" i="1"/>
  <c r="X388" i="1"/>
  <c r="X584" i="1"/>
  <c r="X1445" i="1"/>
  <c r="X1460" i="1"/>
  <c r="X433" i="1"/>
  <c r="X1282" i="1"/>
  <c r="X830" i="1"/>
  <c r="X1431" i="1"/>
  <c r="X1223" i="1"/>
  <c r="X1338" i="1"/>
  <c r="X1021" i="1"/>
  <c r="X922" i="1"/>
  <c r="X224" i="1"/>
  <c r="X1197" i="1"/>
  <c r="X1472" i="1"/>
  <c r="X1346" i="1"/>
  <c r="X525" i="1"/>
  <c r="X764" i="1"/>
  <c r="X311" i="1"/>
  <c r="X148" i="1"/>
  <c r="X1224" i="1"/>
  <c r="X68" i="1"/>
  <c r="X696" i="1"/>
  <c r="X623" i="1"/>
  <c r="X475" i="1"/>
  <c r="X1264" i="1"/>
  <c r="X1255" i="1"/>
  <c r="X288" i="1"/>
  <c r="X585" i="1"/>
  <c r="X1532" i="1"/>
  <c r="X1506" i="1"/>
  <c r="X501" i="1"/>
  <c r="X831" i="1"/>
  <c r="X1473" i="1"/>
  <c r="X1432" i="1"/>
  <c r="X106" i="1"/>
  <c r="X858" i="1"/>
  <c r="X225" i="1"/>
  <c r="X1198" i="1"/>
  <c r="X1022" i="1"/>
  <c r="X1474" i="1"/>
  <c r="X765" i="1"/>
  <c r="X476" i="1"/>
  <c r="X951" i="1"/>
  <c r="X434" i="1"/>
  <c r="X1086" i="1"/>
  <c r="X107" i="1"/>
  <c r="X1256" i="1"/>
  <c r="X1558" i="1"/>
  <c r="X1267" i="1"/>
  <c r="X645" i="1"/>
  <c r="X1374" i="1"/>
  <c r="X289" i="1"/>
  <c r="X586" i="1"/>
  <c r="X654" i="1"/>
  <c r="X48" i="1"/>
  <c r="X21" i="1"/>
  <c r="X177" i="1"/>
  <c r="X1023" i="1"/>
  <c r="X312" i="1"/>
  <c r="X82" i="1"/>
  <c r="X1507" i="1"/>
  <c r="X974" i="1"/>
  <c r="X1390" i="1"/>
  <c r="X468" i="1"/>
  <c r="X178" i="1"/>
  <c r="X832" i="1"/>
  <c r="X923" i="1"/>
  <c r="X143" i="1"/>
  <c r="X154" i="1"/>
  <c r="X1339" i="1"/>
  <c r="X1413" i="1"/>
  <c r="X975" i="1"/>
  <c r="X108" i="1"/>
  <c r="X1024" i="1"/>
  <c r="X1433" i="1"/>
  <c r="X226" i="1"/>
  <c r="X1199" i="1"/>
  <c r="X1508" i="1"/>
  <c r="X290" i="1"/>
  <c r="X859" i="1"/>
  <c r="X1347" i="1"/>
  <c r="X1315" i="1"/>
  <c r="X507" i="1"/>
  <c r="X497" i="1"/>
  <c r="X1225" i="1"/>
  <c r="X1533" i="1"/>
  <c r="X1146" i="1"/>
  <c r="X1378" i="1"/>
  <c r="X291" i="1"/>
  <c r="X1306" i="1"/>
  <c r="X1226" i="1"/>
  <c r="X587" i="1"/>
  <c r="X1257" i="1"/>
  <c r="X1087" i="1"/>
  <c r="X833" i="1"/>
  <c r="X313" i="1"/>
  <c r="X83" i="1"/>
  <c r="X227" i="1"/>
  <c r="X1434" i="1"/>
  <c r="X1200" i="1"/>
  <c r="X1088" i="1"/>
  <c r="X1293" i="1"/>
  <c r="X624" i="1"/>
  <c r="X1227" i="1"/>
  <c r="X477" i="1"/>
  <c r="X1534" i="1"/>
  <c r="X1446" i="1"/>
  <c r="X1461" i="1"/>
  <c r="X1391" i="1"/>
  <c r="X655" i="1"/>
  <c r="X1025" i="1"/>
  <c r="X1348" i="1"/>
  <c r="X255" i="1"/>
  <c r="X766" i="1"/>
  <c r="X1481" i="1"/>
  <c r="X1089" i="1"/>
  <c r="X149" i="1"/>
  <c r="X292" i="1"/>
  <c r="X952" i="1"/>
  <c r="X22" i="1"/>
  <c r="X45" i="1"/>
  <c r="X1055" i="1"/>
  <c r="X697" i="1"/>
  <c r="X389" i="1"/>
  <c r="X1475" i="1"/>
  <c r="X1340" i="1"/>
  <c r="X478" i="1"/>
  <c r="X1535" i="1"/>
  <c r="X519" i="1"/>
  <c r="X625" i="1"/>
  <c r="X1453" i="1"/>
  <c r="X179" i="1"/>
  <c r="X661" i="1"/>
  <c r="X167" i="1"/>
  <c r="X834" i="1"/>
  <c r="X588" i="1"/>
  <c r="X1435" i="1"/>
  <c r="X435" i="1"/>
  <c r="X121" i="1"/>
  <c r="X528" i="1"/>
  <c r="X626" i="1"/>
  <c r="X293" i="1"/>
  <c r="X924" i="1"/>
  <c r="X698" i="1"/>
  <c r="X150" i="1"/>
  <c r="X314" i="1"/>
  <c r="X1201" i="1"/>
  <c r="X228" i="1"/>
  <c r="X1536" i="1"/>
  <c r="X699" i="1"/>
  <c r="X1509" i="1"/>
  <c r="X627" i="1"/>
  <c r="X637" i="1"/>
  <c r="X151" i="1"/>
  <c r="X767" i="1"/>
  <c r="X1026" i="1"/>
  <c r="X49" i="1"/>
  <c r="X1307" i="1"/>
  <c r="X953" i="1"/>
  <c r="X155" i="1"/>
  <c r="X294" i="1"/>
  <c r="X256" i="1"/>
  <c r="X1537" i="1"/>
  <c r="X714" i="1"/>
  <c r="X502" i="1"/>
  <c r="X508" i="1"/>
  <c r="X1070" i="1"/>
  <c r="X954" i="1"/>
  <c r="X1228" i="1"/>
  <c r="X589" i="1"/>
  <c r="X390" i="1"/>
  <c r="X1510" i="1"/>
  <c r="X1454" i="1"/>
  <c r="X23" i="1"/>
  <c r="X1341" i="1"/>
  <c r="X646" i="1"/>
  <c r="X1316" i="1"/>
  <c r="X835" i="1"/>
  <c r="X1476" i="1"/>
  <c r="X1414" i="1"/>
  <c r="X1511" i="1"/>
  <c r="X295" i="1"/>
  <c r="X509" i="1"/>
  <c r="X1123" i="1"/>
  <c r="X315" i="1"/>
  <c r="X229" i="1"/>
  <c r="X1202" i="1"/>
  <c r="X1056" i="1"/>
  <c r="X479" i="1"/>
  <c r="X1147" i="1"/>
  <c r="X976" i="1"/>
  <c r="X171" i="1"/>
  <c r="X1349" i="1"/>
  <c r="X768" i="1"/>
  <c r="X1477" i="1"/>
  <c r="X122" i="1"/>
  <c r="X109" i="1"/>
  <c r="X1538" i="1"/>
  <c r="X590" i="1"/>
  <c r="X391" i="1"/>
  <c r="X24" i="1"/>
  <c r="X156" i="1"/>
  <c r="X488" i="1"/>
  <c r="X436" i="1"/>
  <c r="X647" i="1"/>
  <c r="X1148" i="1"/>
  <c r="X230" i="1"/>
  <c r="X836" i="1"/>
  <c r="X110" i="1"/>
  <c r="X925" i="1"/>
  <c r="X1342" i="1"/>
  <c r="X296" i="1"/>
  <c r="X1308" i="1"/>
  <c r="X1350" i="1"/>
  <c r="X25" i="1"/>
  <c r="X1027" i="1"/>
  <c r="X1478" i="1"/>
  <c r="X628" i="1"/>
  <c r="X1071" i="1"/>
  <c r="X769" i="1"/>
  <c r="X123" i="1"/>
  <c r="X591" i="1"/>
  <c r="X392" i="1"/>
  <c r="X1539" i="1"/>
  <c r="X1379" i="1"/>
  <c r="X1512" i="1"/>
  <c r="X1229" i="1"/>
  <c r="X316" i="1"/>
  <c r="X650" i="1"/>
  <c r="X1343" i="1"/>
  <c r="X1268" i="1"/>
  <c r="X1230" i="1"/>
  <c r="X789" i="1"/>
  <c r="X715" i="1"/>
  <c r="X837" i="1"/>
  <c r="X1124" i="1"/>
  <c r="X144" i="1"/>
  <c r="X1317" i="1"/>
  <c r="X297" i="1"/>
  <c r="X124" i="1"/>
  <c r="X1482" i="1"/>
  <c r="X231" i="1"/>
  <c r="X1149" i="1"/>
  <c r="X656" i="1"/>
  <c r="X985" i="1"/>
  <c r="X860" i="1"/>
  <c r="X515" i="1"/>
  <c r="X1072" i="1"/>
  <c r="X73" i="1"/>
  <c r="X1351" i="1"/>
  <c r="X770" i="1"/>
  <c r="X716" i="1"/>
  <c r="X298" i="1"/>
  <c r="X489" i="1"/>
  <c r="X279" i="1"/>
  <c r="X1028" i="1"/>
  <c r="X662" i="1"/>
  <c r="X977" i="1"/>
  <c r="X1455" i="1"/>
  <c r="X592" i="1"/>
  <c r="X1540" i="1"/>
  <c r="X790" i="1"/>
  <c r="X1318" i="1"/>
  <c r="X838" i="1"/>
  <c r="X1073" i="1"/>
  <c r="X317" i="1"/>
  <c r="X1344" i="1"/>
  <c r="X955" i="1"/>
  <c r="X1231" i="1"/>
  <c r="X232" i="1"/>
  <c r="X681" i="1"/>
  <c r="X529" i="1"/>
  <c r="X503" i="1"/>
  <c r="X771" i="1"/>
  <c r="X1029" i="1"/>
  <c r="X257" i="1"/>
  <c r="X1057" i="1"/>
  <c r="X337" i="1"/>
  <c r="X480" i="1"/>
  <c r="X926" i="1"/>
  <c r="X125" i="1"/>
  <c r="X1513" i="1"/>
  <c r="X56" i="1"/>
  <c r="X593" i="1"/>
  <c r="X437" i="1"/>
  <c r="X393" i="1"/>
  <c r="X1150" i="1"/>
  <c r="X11" i="1"/>
  <c r="X663" i="1"/>
  <c r="X26" i="1"/>
  <c r="X1456" i="1"/>
  <c r="X978" i="1"/>
  <c r="X299" i="1"/>
  <c r="X490" i="1"/>
  <c r="X629" i="1"/>
  <c r="X1409" i="1"/>
  <c r="X1462" i="1"/>
  <c r="X1541" i="1"/>
  <c r="X1151" i="1"/>
  <c r="X1058" i="1"/>
  <c r="X1483" i="1"/>
  <c r="X839" i="1"/>
  <c r="X444" i="1"/>
  <c r="X1352" i="1"/>
  <c r="X717" i="1"/>
  <c r="X504" i="1"/>
  <c r="X1090" i="1"/>
  <c r="X1309" i="1"/>
  <c r="X481" i="1"/>
  <c r="X956" i="1"/>
  <c r="X258" i="1"/>
  <c r="X1493" i="1"/>
  <c r="X718" i="1"/>
  <c r="X511" i="1"/>
  <c r="X1319" i="1"/>
  <c r="X1125" i="1"/>
  <c r="X667" i="1"/>
  <c r="X1074" i="1"/>
  <c r="X84" i="1"/>
  <c r="X318" i="1"/>
  <c r="X233" i="1"/>
  <c r="X530" i="1"/>
  <c r="X861" i="1"/>
  <c r="X1353" i="1"/>
  <c r="X772" i="1"/>
  <c r="X50" i="1"/>
  <c r="X491" i="1"/>
  <c r="X1030" i="1"/>
  <c r="X126" i="1"/>
  <c r="X957" i="1"/>
  <c r="X526" i="1"/>
  <c r="X594" i="1"/>
  <c r="X57" i="1"/>
  <c r="X127" i="1"/>
  <c r="X1542" i="1"/>
  <c r="X1232" i="1"/>
  <c r="X1514" i="1"/>
  <c r="X840" i="1"/>
  <c r="X1059" i="1"/>
  <c r="X58" i="1"/>
  <c r="X1269" i="1"/>
  <c r="X1320" i="1"/>
  <c r="X668" i="1"/>
  <c r="X319" i="1"/>
  <c r="X664" i="1"/>
  <c r="X234" i="1"/>
  <c r="X77" i="1"/>
  <c r="X27" i="1"/>
  <c r="X111" i="1"/>
  <c r="X1410" i="1"/>
  <c r="X958" i="1"/>
  <c r="X531" i="1"/>
  <c r="X1354" i="1"/>
  <c r="X773" i="1"/>
  <c r="X1031" i="1"/>
  <c r="X152" i="1"/>
  <c r="X438" i="1"/>
  <c r="X520" i="1"/>
  <c r="X180" i="1"/>
  <c r="X1075" i="1"/>
  <c r="X648" i="1"/>
  <c r="X59" i="1"/>
  <c r="X630" i="1"/>
  <c r="X492" i="1"/>
  <c r="X595" i="1"/>
  <c r="X300" i="1"/>
  <c r="X394" i="1"/>
  <c r="X128" i="1"/>
  <c r="X1515" i="1"/>
  <c r="X1484" i="1"/>
  <c r="X1543" i="1"/>
  <c r="X1152" i="1"/>
  <c r="X1380" i="1"/>
  <c r="X85" i="1"/>
  <c r="X1310" i="1"/>
  <c r="X259" i="1"/>
  <c r="X862" i="1"/>
  <c r="X1126" i="1"/>
  <c r="X841" i="1"/>
  <c r="X1355" i="1"/>
  <c r="X700" i="1"/>
  <c r="X959" i="1"/>
  <c r="X512" i="1"/>
  <c r="X522" i="1"/>
  <c r="X1321" i="1"/>
  <c r="X1076" i="1"/>
  <c r="X260" i="1"/>
  <c r="X74" i="1"/>
  <c r="X1233" i="1"/>
  <c r="X320" i="1"/>
  <c r="X719" i="1"/>
  <c r="X235" i="1"/>
  <c r="X651" i="1"/>
  <c r="X1457" i="1"/>
  <c r="X493" i="1"/>
  <c r="X1479" i="1"/>
  <c r="X60" i="1"/>
  <c r="X112" i="1"/>
  <c r="X791" i="1"/>
  <c r="X532" i="1"/>
  <c r="X638" i="1"/>
  <c r="X1516" i="1"/>
  <c r="X774" i="1"/>
  <c r="X720" i="1"/>
  <c r="X1032" i="1"/>
  <c r="X1234" i="1"/>
  <c r="X1060" i="1"/>
  <c r="X482" i="1"/>
  <c r="X129" i="1"/>
  <c r="X1270" i="1"/>
  <c r="X527" i="1"/>
  <c r="X157" i="1"/>
  <c r="X439" i="1"/>
  <c r="X596" i="1"/>
  <c r="X395" i="1"/>
  <c r="X1544" i="1"/>
  <c r="X1061" i="1"/>
  <c r="X113" i="1"/>
  <c r="X261" i="1"/>
  <c r="X1235" i="1"/>
  <c r="X960" i="1"/>
  <c r="X842" i="1"/>
  <c r="X51" i="1"/>
  <c r="X721" i="1"/>
  <c r="X1276" i="1"/>
  <c r="X513" i="1"/>
  <c r="X843" i="1"/>
  <c r="X445" i="1"/>
  <c r="X669" i="1"/>
  <c r="X321" i="1"/>
  <c r="X12" i="1"/>
  <c r="X665" i="1"/>
  <c r="X979" i="1"/>
  <c r="X1236" i="1"/>
  <c r="X236" i="1"/>
  <c r="X494" i="1"/>
  <c r="X114" i="1"/>
  <c r="X1237" i="1"/>
  <c r="X533" i="1"/>
  <c r="X1322" i="1"/>
  <c r="X510" i="1"/>
  <c r="X775" i="1"/>
  <c r="X172" i="1"/>
  <c r="X1356" i="1"/>
  <c r="X1033" i="1"/>
  <c r="X115" i="1"/>
  <c r="X116" i="1"/>
  <c r="X130" i="1"/>
  <c r="X863" i="1"/>
  <c r="X639" i="1"/>
  <c r="X495" i="1"/>
  <c r="X396" i="1"/>
  <c r="X597" i="1"/>
  <c r="X1517" i="1"/>
  <c r="X1153" i="1"/>
  <c r="X523" i="1"/>
  <c r="X1077" i="1"/>
  <c r="X1494" i="1"/>
  <c r="X1154" i="1"/>
  <c r="X844" i="1"/>
  <c r="X722" i="1"/>
  <c r="X631" i="1"/>
  <c r="X701" i="1"/>
  <c r="X776" i="1"/>
  <c r="X1357" i="1"/>
  <c r="X1034" i="1"/>
  <c r="X670" i="1"/>
  <c r="X262" i="1"/>
  <c r="X440" i="1"/>
  <c r="X649" i="1"/>
  <c r="X61" i="1"/>
  <c r="X62" i="1"/>
  <c r="X1545" i="1"/>
  <c r="X1518" i="1"/>
  <c r="X1078" i="1"/>
  <c r="X598" i="1"/>
  <c r="X864" i="1"/>
  <c r="X131" i="1"/>
  <c r="X845" i="1"/>
  <c r="X86" i="1"/>
  <c r="X671" i="1"/>
  <c r="X853" i="1"/>
  <c r="X1062" i="1"/>
  <c r="X441" i="1"/>
  <c r="X397" i="1"/>
  <c r="X1323" i="1"/>
  <c r="X777" i="1"/>
  <c r="X534" i="1"/>
  <c r="X446" i="1"/>
  <c r="X643" i="1"/>
  <c r="X185" i="1"/>
  <c r="X1043" i="1"/>
  <c r="X90" i="1"/>
  <c r="X1546" i="1"/>
  <c r="X542" i="1"/>
  <c r="X1129" i="1"/>
  <c r="X1381" i="1"/>
  <c r="X723" i="1"/>
  <c r="X483" i="1"/>
  <c r="X398" i="1"/>
  <c r="X1155" i="1"/>
  <c r="X322" i="1"/>
  <c r="X1365" i="1"/>
  <c r="X442" i="1"/>
  <c r="X1368" i="1"/>
  <c r="X498" i="1"/>
  <c r="X846" i="1"/>
  <c r="X865" i="1"/>
  <c r="X160" i="1"/>
  <c r="X63" i="1"/>
  <c r="X521" i="1"/>
  <c r="X443" i="1"/>
  <c r="X1366" i="1"/>
  <c r="X1044" i="1"/>
  <c r="X1332" i="1"/>
  <c r="X93" i="1"/>
  <c r="X535" i="1"/>
  <c r="X89" i="1"/>
  <c r="X263" i="1"/>
  <c r="X64" i="1"/>
  <c r="X399" i="1"/>
  <c r="X1519" i="1"/>
  <c r="X465" i="1"/>
  <c r="X464" i="1"/>
  <c r="X866" i="1"/>
  <c r="X1238" i="1"/>
  <c r="X1547" i="1"/>
  <c r="X847" i="1"/>
  <c r="X173" i="1"/>
  <c r="X1063" i="1"/>
  <c r="X161" i="1"/>
  <c r="X237" i="1"/>
  <c r="X484" i="1"/>
  <c r="X1271" i="1"/>
  <c r="X1324" i="1"/>
  <c r="X867" i="1"/>
  <c r="X1035" i="1"/>
  <c r="X65" i="1"/>
  <c r="X132" i="1"/>
  <c r="X1358" i="1"/>
  <c r="X961" i="1"/>
  <c r="X400" i="1"/>
  <c r="X1548" i="1"/>
  <c r="X962" i="1"/>
  <c r="X153" i="1"/>
  <c r="X786" i="1"/>
  <c r="X640" i="1"/>
  <c r="X599" i="1"/>
  <c r="X1239" i="1"/>
  <c r="X1311" i="1"/>
  <c r="X1240" i="1"/>
  <c r="X1127" i="1"/>
  <c r="X868" i="1"/>
  <c r="X1345" i="1"/>
  <c r="X1064" i="1"/>
  <c r="X1553" i="1"/>
  <c r="X632" i="1"/>
  <c r="X87" i="1"/>
  <c r="X1359" i="1"/>
  <c r="X1036" i="1"/>
  <c r="X275" i="1"/>
  <c r="X66" i="1"/>
  <c r="X133" i="1"/>
  <c r="X1325" i="1"/>
  <c r="X778" i="1"/>
  <c r="X536" i="1"/>
  <c r="X28" i="1"/>
  <c r="X401" i="1"/>
  <c r="X78" i="1"/>
  <c r="X600" i="1"/>
  <c r="X633" i="1"/>
  <c r="X1480" i="1"/>
  <c r="X447" i="1"/>
  <c r="X1411" i="1"/>
  <c r="X1549" i="1"/>
  <c r="X301" i="1"/>
  <c r="X672" i="1"/>
  <c r="X79" i="1"/>
  <c r="X869" i="1"/>
  <c r="X702" i="1"/>
  <c r="X1485" i="1"/>
  <c r="X779" i="1"/>
  <c r="X1241" i="1"/>
  <c r="X302" i="1"/>
  <c r="X134" i="1"/>
  <c r="X1360" i="1"/>
  <c r="X601" i="1"/>
  <c r="X402" i="1"/>
  <c r="X963" i="1"/>
  <c r="X29" i="1"/>
  <c r="X1382" i="1"/>
  <c r="X673" i="1"/>
  <c r="X724" i="1"/>
  <c r="X264" i="1"/>
  <c r="X30" i="1"/>
  <c r="X1550" i="1"/>
  <c r="X1326" i="1"/>
  <c r="X1259" i="1"/>
  <c r="X848" i="1"/>
  <c r="X1242" i="1"/>
  <c r="X964" i="1"/>
  <c r="X666" i="1"/>
  <c r="X641" i="1"/>
  <c r="X1312" i="1"/>
  <c r="X537" i="1"/>
  <c r="X538" i="1"/>
  <c r="X674" i="1"/>
  <c r="X323" i="1"/>
  <c r="X238" i="1"/>
  <c r="X47" i="1"/>
  <c r="X496" i="1"/>
  <c r="X1361" i="1"/>
  <c r="X303" i="1"/>
  <c r="X168" i="1"/>
  <c r="X181" i="1"/>
  <c r="X965" i="1"/>
  <c r="X1065" i="1"/>
  <c r="X780" i="1"/>
  <c r="X1037" i="1"/>
  <c r="X135" i="1"/>
  <c r="X1384" i="1"/>
  <c r="X602" i="1"/>
  <c r="X403" i="1"/>
  <c r="X75" i="1"/>
  <c r="X265" i="1"/>
  <c r="X304" i="1"/>
  <c r="X854" i="1"/>
  <c r="X682" i="1"/>
  <c r="X1327" i="1"/>
  <c r="X324" i="1"/>
  <c r="X675" i="1"/>
  <c r="X849" i="1"/>
  <c r="X870" i="1"/>
  <c r="X1091" i="1"/>
  <c r="X634" i="1"/>
  <c r="X1243" i="1"/>
  <c r="X1551" i="1"/>
  <c r="X1520" i="1"/>
  <c r="X787" i="1"/>
  <c r="X239" i="1"/>
  <c r="X88" i="1"/>
  <c r="X781" i="1"/>
  <c r="X652" i="1"/>
  <c r="X1038" i="1"/>
  <c r="X136" i="1"/>
  <c r="X1362" i="1"/>
  <c r="X448" i="1"/>
  <c r="X404" i="1"/>
  <c r="X158" i="1"/>
  <c r="X603" i="1"/>
  <c r="X1066" i="1"/>
  <c r="X1079" i="1"/>
  <c r="X266" i="1"/>
  <c r="X305" i="1"/>
  <c r="X703" i="1"/>
  <c r="X725" i="1"/>
  <c r="X1244" i="1"/>
  <c r="X1328" i="1"/>
  <c r="X871" i="1"/>
  <c r="X850" i="1"/>
  <c r="X325" i="1"/>
  <c r="X240" i="1"/>
  <c r="X676" i="1"/>
  <c r="X782" i="1"/>
  <c r="X1039" i="1"/>
  <c r="X604" i="1"/>
  <c r="X1245" i="1"/>
  <c r="X1156" i="1"/>
  <c r="X267" i="1"/>
  <c r="X306" i="1"/>
  <c r="X405" i="1"/>
  <c r="X137" i="1"/>
  <c r="X174" i="1"/>
  <c r="X1246" i="1"/>
  <c r="X1067" i="1"/>
  <c r="X31" i="1"/>
  <c r="X1412" i="1"/>
  <c r="X1363" i="1"/>
  <c r="X872" i="1"/>
  <c r="X1521" i="1"/>
  <c r="X539" i="1"/>
  <c r="X1329" i="1"/>
  <c r="X326" i="1"/>
  <c r="X704" i="1"/>
  <c r="X241" i="1"/>
  <c r="X1313" i="1"/>
  <c r="X966" i="1"/>
  <c r="X1068" i="1"/>
  <c r="X783" i="1"/>
  <c r="X138" i="1"/>
  <c r="X159" i="1"/>
  <c r="X1040" i="1"/>
  <c r="X307" i="1"/>
  <c r="X635" i="1"/>
  <c r="X683" i="1"/>
  <c r="X677" i="1"/>
  <c r="X605" i="1"/>
  <c r="X1128" i="1"/>
  <c r="X406" i="1"/>
  <c r="X1364" i="1"/>
  <c r="X1080" i="1"/>
  <c r="X1383" i="1"/>
  <c r="X726" i="1"/>
  <c r="X32" i="1"/>
  <c r="X1247" i="1"/>
  <c r="X1330" i="1"/>
  <c r="X851" i="1"/>
  <c r="X1092" i="1"/>
  <c r="X540" i="1"/>
  <c r="X873" i="1"/>
  <c r="X242" i="1"/>
  <c r="X327" i="1"/>
  <c r="X139" i="1"/>
  <c r="X784" i="1"/>
  <c r="X1041" i="1"/>
  <c r="X1069" i="1"/>
  <c r="X449" i="1"/>
  <c r="X606" i="1"/>
  <c r="X642" i="1"/>
  <c r="X407" i="1"/>
  <c r="X1554" i="1"/>
  <c r="X855" i="1"/>
  <c r="X1081" i="1"/>
  <c r="X268" i="1"/>
  <c r="X1248" i="1"/>
  <c r="X308" i="1"/>
  <c r="X852" i="1"/>
  <c r="X541" i="1"/>
  <c r="X984" i="1"/>
  <c r="X874" i="1"/>
  <c r="X243" i="1"/>
  <c r="X170" i="1"/>
  <c r="X328" i="1"/>
  <c r="X1415" i="1"/>
  <c r="X1522" i="1"/>
  <c r="X980" i="1"/>
  <c r="X1331" i="1"/>
  <c r="X76" i="1"/>
  <c r="X13" i="1"/>
  <c r="X785" i="1"/>
  <c r="X1042" i="1"/>
  <c r="X485" i="1"/>
  <c r="W1295" i="1"/>
  <c r="W15" i="1"/>
  <c r="W269" i="1"/>
  <c r="W450" i="1"/>
  <c r="W456" i="1"/>
  <c r="W94" i="1"/>
  <c r="W1416" i="1"/>
  <c r="W1283" i="1"/>
  <c r="W1045" i="1"/>
  <c r="W408" i="1"/>
  <c r="W14" i="1"/>
  <c r="W34" i="1"/>
  <c r="W1437" i="1"/>
  <c r="W7" i="1"/>
  <c r="W162" i="1"/>
  <c r="W2" i="1"/>
  <c r="W1130" i="1"/>
  <c r="W451" i="1"/>
  <c r="W657" i="1"/>
  <c r="W927" i="1"/>
  <c r="W967" i="1"/>
  <c r="W1397" i="1"/>
  <c r="W457" i="1"/>
  <c r="W928" i="1"/>
  <c r="W1417" i="1"/>
  <c r="W163" i="1"/>
  <c r="W3" i="1"/>
  <c r="W35" i="1"/>
  <c r="W1386" i="1"/>
  <c r="W1387" i="1"/>
  <c r="W1438" i="1"/>
  <c r="W329" i="1"/>
  <c r="W1273" i="1"/>
  <c r="W453" i="1"/>
  <c r="W929" i="1"/>
  <c r="W1046" i="1"/>
  <c r="W1275" i="1"/>
  <c r="W1136" i="1"/>
  <c r="W684" i="1"/>
  <c r="W516" i="1"/>
  <c r="W705" i="1"/>
  <c r="W1047" i="1"/>
  <c r="W1203" i="1"/>
  <c r="W607" i="1"/>
  <c r="W244" i="1"/>
  <c r="W409" i="1"/>
  <c r="W16" i="1"/>
  <c r="W1399" i="1"/>
  <c r="W52" i="1"/>
  <c r="W658" i="1"/>
  <c r="W410" i="1"/>
  <c r="W17" i="1"/>
  <c r="W454" i="1"/>
  <c r="W36" i="1"/>
  <c r="W1439" i="1"/>
  <c r="W1418" i="1"/>
  <c r="W164" i="1"/>
  <c r="W1394" i="1"/>
  <c r="W270" i="1"/>
  <c r="W1137" i="1"/>
  <c r="W1204" i="1"/>
  <c r="W685" i="1"/>
  <c r="W608" i="1"/>
  <c r="W245" i="1"/>
  <c r="W1408" i="1"/>
  <c r="W455" i="1"/>
  <c r="W411" i="1"/>
  <c r="W18" i="1"/>
  <c r="W458" i="1"/>
  <c r="W1131" i="1"/>
  <c r="W1400" i="1"/>
  <c r="W1205" i="1"/>
  <c r="W706" i="1"/>
  <c r="W1048" i="1"/>
  <c r="W338" i="1"/>
  <c r="W1157" i="1"/>
  <c r="W875" i="1"/>
  <c r="W792" i="1"/>
  <c r="W1206" i="1"/>
  <c r="W1158" i="1"/>
  <c r="W727" i="1"/>
  <c r="W1440" i="1"/>
  <c r="W543" i="1"/>
  <c r="W339" i="1"/>
  <c r="W186" i="1"/>
  <c r="W876" i="1"/>
  <c r="W1093" i="1"/>
  <c r="W1419" i="1"/>
  <c r="W728" i="1"/>
  <c r="W1138" i="1"/>
  <c r="W707" i="1"/>
  <c r="W1049" i="1"/>
  <c r="W1159" i="1"/>
  <c r="W1287" i="1"/>
  <c r="W246" i="1"/>
  <c r="W340" i="1"/>
  <c r="W793" i="1"/>
  <c r="W1562" i="1"/>
  <c r="W1495" i="1"/>
  <c r="W187" i="1"/>
  <c r="W412" i="1"/>
  <c r="W1139" i="1"/>
  <c r="W1082" i="1"/>
  <c r="W1441" i="1"/>
  <c r="W686" i="1"/>
  <c r="W1050" i="1"/>
  <c r="W1160" i="1"/>
  <c r="W1094" i="1"/>
  <c r="W930" i="1"/>
  <c r="W341" i="1"/>
  <c r="W877" i="1"/>
  <c r="W544" i="1"/>
  <c r="W1420" i="1"/>
  <c r="W729" i="1"/>
  <c r="W931" i="1"/>
  <c r="W794" i="1"/>
  <c r="W1161" i="1"/>
  <c r="W188" i="1"/>
  <c r="W1369" i="1"/>
  <c r="W679" i="1"/>
  <c r="W1095" i="1"/>
  <c r="W981" i="1"/>
  <c r="W95" i="1"/>
  <c r="W1288" i="1"/>
  <c r="W4" i="1"/>
  <c r="W342" i="1"/>
  <c r="W545" i="1"/>
  <c r="W189" i="1"/>
  <c r="W730" i="1"/>
  <c r="W247" i="1"/>
  <c r="W986" i="1"/>
  <c r="W659" i="1"/>
  <c r="W1083" i="1"/>
  <c r="W1388" i="1"/>
  <c r="W680" i="1"/>
  <c r="W1162" i="1"/>
  <c r="W982" i="1"/>
  <c r="W330" i="1"/>
  <c r="W1096" i="1"/>
  <c r="W1491" i="1"/>
  <c r="W878" i="1"/>
  <c r="W343" i="1"/>
  <c r="W731" i="1"/>
  <c r="W1132" i="1"/>
  <c r="W1487" i="1"/>
  <c r="W879" i="1"/>
  <c r="W1084" i="1"/>
  <c r="W795" i="1"/>
  <c r="W344" i="1"/>
  <c r="W880" i="1"/>
  <c r="W732" i="1"/>
  <c r="W184" i="1"/>
  <c r="W413" i="1"/>
  <c r="W1401" i="1"/>
  <c r="W546" i="1"/>
  <c r="W1421" i="1"/>
  <c r="W932" i="1"/>
  <c r="W609" i="1"/>
  <c r="W37" i="1"/>
  <c r="W19" i="1"/>
  <c r="W1163" i="1"/>
  <c r="W1265" i="1"/>
  <c r="W881" i="1"/>
  <c r="W733" i="1"/>
  <c r="W987" i="1"/>
  <c r="W345" i="1"/>
  <c r="W1207" i="1"/>
  <c r="W796" i="1"/>
  <c r="W933" i="1"/>
  <c r="W1370" i="1"/>
  <c r="W1367" i="1"/>
  <c r="W1556" i="1"/>
  <c r="W414" i="1"/>
  <c r="W547" i="1"/>
  <c r="W70" i="1"/>
  <c r="W1500" i="1"/>
  <c r="W882" i="1"/>
  <c r="W1164" i="1"/>
  <c r="W190" i="1"/>
  <c r="W346" i="1"/>
  <c r="W461" i="1"/>
  <c r="W988" i="1"/>
  <c r="W1097" i="1"/>
  <c r="W96" i="1"/>
  <c r="W1165" i="1"/>
  <c r="W797" i="1"/>
  <c r="W548" i="1"/>
  <c r="W347" i="1"/>
  <c r="W883" i="1"/>
  <c r="W678" i="1"/>
  <c r="W191" i="1"/>
  <c r="W1497" i="1"/>
  <c r="W734" i="1"/>
  <c r="W1375" i="1"/>
  <c r="W687" i="1"/>
  <c r="W989" i="1"/>
  <c r="W884" i="1"/>
  <c r="W549" i="1"/>
  <c r="W1291" i="1"/>
  <c r="W990" i="1"/>
  <c r="W798" i="1"/>
  <c r="W1166" i="1"/>
  <c r="W192" i="1"/>
  <c r="W348" i="1"/>
  <c r="W1098" i="1"/>
  <c r="W991" i="1"/>
  <c r="W983" i="1"/>
  <c r="W885" i="1"/>
  <c r="W550" i="1"/>
  <c r="W1395" i="1"/>
  <c r="W1422" i="1"/>
  <c r="W1371" i="1"/>
  <c r="W1299" i="1"/>
  <c r="W735" i="1"/>
  <c r="W736" i="1"/>
  <c r="W349" i="1"/>
  <c r="W1140" i="1"/>
  <c r="W1208" i="1"/>
  <c r="W934" i="1"/>
  <c r="W688" i="1"/>
  <c r="W248" i="1"/>
  <c r="W992" i="1"/>
  <c r="W610" i="1"/>
  <c r="W415" i="1"/>
  <c r="W193" i="1"/>
  <c r="W799" i="1"/>
  <c r="W1099" i="1"/>
  <c r="W460" i="1"/>
  <c r="W886" i="1"/>
  <c r="W1167" i="1"/>
  <c r="W737" i="1"/>
  <c r="W194" i="1"/>
  <c r="W350" i="1"/>
  <c r="W1133" i="1"/>
  <c r="W1385" i="1"/>
  <c r="W993" i="1"/>
  <c r="W800" i="1"/>
  <c r="W551" i="1"/>
  <c r="W1100" i="1"/>
  <c r="W887" i="1"/>
  <c r="W738" i="1"/>
  <c r="W351" i="1"/>
  <c r="W195" i="1"/>
  <c r="W1101" i="1"/>
  <c r="W1458" i="1"/>
  <c r="W994" i="1"/>
  <c r="W1168" i="1"/>
  <c r="W801" i="1"/>
  <c r="W552" i="1"/>
  <c r="W53" i="1"/>
  <c r="W1447" i="1"/>
  <c r="W1459" i="1"/>
  <c r="W1406" i="1"/>
  <c r="W1398" i="1"/>
  <c r="W1498" i="1"/>
  <c r="W888" i="1"/>
  <c r="W1169" i="1"/>
  <c r="W196" i="1"/>
  <c r="W1102" i="1"/>
  <c r="W352" i="1"/>
  <c r="W1296" i="1"/>
  <c r="W553" i="1"/>
  <c r="W1103" i="1"/>
  <c r="W802" i="1"/>
  <c r="W1170" i="1"/>
  <c r="W995" i="1"/>
  <c r="W33" i="1"/>
  <c r="W889" i="1"/>
  <c r="W739" i="1"/>
  <c r="W890" i="1"/>
  <c r="W197" i="1"/>
  <c r="W353" i="1"/>
  <c r="W1171" i="1"/>
  <c r="W1104" i="1"/>
  <c r="W554" i="1"/>
  <c r="W1172" i="1"/>
  <c r="W803" i="1"/>
  <c r="W1555" i="1"/>
  <c r="W996" i="1"/>
  <c r="W891" i="1"/>
  <c r="W354" i="1"/>
  <c r="W198" i="1"/>
  <c r="W740" i="1"/>
  <c r="W1463" i="1"/>
  <c r="W1436" i="1"/>
  <c r="W1552" i="1"/>
  <c r="W555" i="1"/>
  <c r="W892" i="1"/>
  <c r="W1105" i="1"/>
  <c r="W1173" i="1"/>
  <c r="W804" i="1"/>
  <c r="W997" i="1"/>
  <c r="W893" i="1"/>
  <c r="W741" i="1"/>
  <c r="W742" i="1"/>
  <c r="W894" i="1"/>
  <c r="W355" i="1"/>
  <c r="W8" i="1"/>
  <c r="W556" i="1"/>
  <c r="W1106" i="1"/>
  <c r="W1174" i="1"/>
  <c r="W805" i="1"/>
  <c r="W895" i="1"/>
  <c r="W356" i="1"/>
  <c r="W199" i="1"/>
  <c r="W1396" i="1"/>
  <c r="W97" i="1"/>
  <c r="W1107" i="1"/>
  <c r="W557" i="1"/>
  <c r="W1175" i="1"/>
  <c r="W806" i="1"/>
  <c r="W998" i="1"/>
  <c r="W896" i="1"/>
  <c r="W743" i="1"/>
  <c r="W200" i="1"/>
  <c r="W357" i="1"/>
  <c r="W1407" i="1"/>
  <c r="W98" i="1"/>
  <c r="W558" i="1"/>
  <c r="W1108" i="1"/>
  <c r="W1176" i="1"/>
  <c r="W897" i="1"/>
  <c r="W807" i="1"/>
  <c r="W1300" i="1"/>
  <c r="W999" i="1"/>
  <c r="W744" i="1"/>
  <c r="W358" i="1"/>
  <c r="W201" i="1"/>
  <c r="W1109" i="1"/>
  <c r="W559" i="1"/>
  <c r="W1000" i="1"/>
  <c r="W611" i="1"/>
  <c r="W745" i="1"/>
  <c r="W1177" i="1"/>
  <c r="W808" i="1"/>
  <c r="W898" i="1"/>
  <c r="W202" i="1"/>
  <c r="W359" i="1"/>
  <c r="W560" i="1"/>
  <c r="W1110" i="1"/>
  <c r="W1141" i="1"/>
  <c r="W935" i="1"/>
  <c r="W1001" i="1"/>
  <c r="W1178" i="1"/>
  <c r="W809" i="1"/>
  <c r="W746" i="1"/>
  <c r="W1501" i="1"/>
  <c r="W899" i="1"/>
  <c r="W203" i="1"/>
  <c r="W612" i="1"/>
  <c r="W636" i="1"/>
  <c r="W360" i="1"/>
  <c r="W561" i="1"/>
  <c r="W1111" i="1"/>
  <c r="W1179" i="1"/>
  <c r="W900" i="1"/>
  <c r="W1277" i="1"/>
  <c r="W1002" i="1"/>
  <c r="W689" i="1"/>
  <c r="W204" i="1"/>
  <c r="W361" i="1"/>
  <c r="W936" i="1"/>
  <c r="W937" i="1"/>
  <c r="W562" i="1"/>
  <c r="W1112" i="1"/>
  <c r="W747" i="1"/>
  <c r="W901" i="1"/>
  <c r="W938" i="1"/>
  <c r="W613" i="1"/>
  <c r="W416" i="1"/>
  <c r="W1502" i="1"/>
  <c r="W1142" i="1"/>
  <c r="W1209" i="1"/>
  <c r="W276" i="1"/>
  <c r="W362" i="1"/>
  <c r="W563" i="1"/>
  <c r="W939" i="1"/>
  <c r="W708" i="1"/>
  <c r="W1113" i="1"/>
  <c r="W748" i="1"/>
  <c r="W1258" i="1"/>
  <c r="W902" i="1"/>
  <c r="W810" i="1"/>
  <c r="W5" i="1"/>
  <c r="W20" i="1"/>
  <c r="W363" i="1"/>
  <c r="W417" i="1"/>
  <c r="W709" i="1"/>
  <c r="W1297" i="1"/>
  <c r="W690" i="1"/>
  <c r="W940" i="1"/>
  <c r="W564" i="1"/>
  <c r="W331" i="1"/>
  <c r="W1114" i="1"/>
  <c r="W614" i="1"/>
  <c r="W749" i="1"/>
  <c r="W811" i="1"/>
  <c r="W1180" i="1"/>
  <c r="W903" i="1"/>
  <c r="W1003" i="1"/>
  <c r="W205" i="1"/>
  <c r="W364" i="1"/>
  <c r="W1143" i="1"/>
  <c r="W1301" i="1"/>
  <c r="W615" i="1"/>
  <c r="W565" i="1"/>
  <c r="W1499" i="1"/>
  <c r="W1115" i="1"/>
  <c r="W750" i="1"/>
  <c r="W1004" i="1"/>
  <c r="W1181" i="1"/>
  <c r="W812" i="1"/>
  <c r="W904" i="1"/>
  <c r="W462" i="1"/>
  <c r="W206" i="1"/>
  <c r="W365" i="1"/>
  <c r="W1448" i="1"/>
  <c r="W710" i="1"/>
  <c r="W1392" i="1"/>
  <c r="W1116" i="1"/>
  <c r="W813" i="1"/>
  <c r="W566" i="1"/>
  <c r="W905" i="1"/>
  <c r="W1005" i="1"/>
  <c r="W182" i="1"/>
  <c r="W1182" i="1"/>
  <c r="W1294" i="1"/>
  <c r="W366" i="1"/>
  <c r="W788" i="1"/>
  <c r="W691" i="1"/>
  <c r="W1117" i="1"/>
  <c r="W814" i="1"/>
  <c r="W906" i="1"/>
  <c r="W1006" i="1"/>
  <c r="W1183" i="1"/>
  <c r="W751" i="1"/>
  <c r="W207" i="1"/>
  <c r="W367" i="1"/>
  <c r="W941" i="1"/>
  <c r="W567" i="1"/>
  <c r="W1007" i="1"/>
  <c r="W815" i="1"/>
  <c r="W1184" i="1"/>
  <c r="W80" i="1"/>
  <c r="W1560" i="1"/>
  <c r="W907" i="1"/>
  <c r="W908" i="1"/>
  <c r="W368" i="1"/>
  <c r="W1488" i="1"/>
  <c r="W1274" i="1"/>
  <c r="W166" i="1"/>
  <c r="W1402" i="1"/>
  <c r="W1403" i="1"/>
  <c r="W1118" i="1"/>
  <c r="W1404" i="1"/>
  <c r="W909" i="1"/>
  <c r="W369" i="1"/>
  <c r="W568" i="1"/>
  <c r="W38" i="1"/>
  <c r="W1492" i="1"/>
  <c r="W910" i="1"/>
  <c r="W1008" i="1"/>
  <c r="W1449" i="1"/>
  <c r="W370" i="1"/>
  <c r="W208" i="1"/>
  <c r="W569" i="1"/>
  <c r="W816" i="1"/>
  <c r="W332" i="1"/>
  <c r="W911" i="1"/>
  <c r="W371" i="1"/>
  <c r="W570" i="1"/>
  <c r="W1119" i="1"/>
  <c r="W817" i="1"/>
  <c r="W277" i="1"/>
  <c r="W1564" i="1"/>
  <c r="W752" i="1"/>
  <c r="W209" i="1"/>
  <c r="W39" i="1"/>
  <c r="W1284" i="1"/>
  <c r="W571" i="1"/>
  <c r="W40" i="1"/>
  <c r="W140" i="1"/>
  <c r="W463" i="1"/>
  <c r="W818" i="1"/>
  <c r="W469" i="1"/>
  <c r="W210" i="1"/>
  <c r="W1450" i="1"/>
  <c r="W372" i="1"/>
  <c r="W41" i="1"/>
  <c r="W572" i="1"/>
  <c r="W165" i="1"/>
  <c r="W1405" i="1"/>
  <c r="W211" i="1"/>
  <c r="W753" i="1"/>
  <c r="W452" i="1"/>
  <c r="W169" i="1"/>
  <c r="W573" i="1"/>
  <c r="W1559" i="1"/>
  <c r="W912" i="1"/>
  <c r="W373" i="1"/>
  <c r="W819" i="1"/>
  <c r="W574" i="1"/>
  <c r="W1272" i="1"/>
  <c r="W333" i="1"/>
  <c r="W1451" i="1"/>
  <c r="W1120" i="1"/>
  <c r="W1563" i="1"/>
  <c r="W212" i="1"/>
  <c r="W374" i="1"/>
  <c r="W42" i="1"/>
  <c r="W1286" i="1"/>
  <c r="W1009" i="1"/>
  <c r="W820" i="1"/>
  <c r="W575" i="1"/>
  <c r="W1185" i="1"/>
  <c r="W1523" i="1"/>
  <c r="W1121" i="1"/>
  <c r="W1524" i="1"/>
  <c r="W213" i="1"/>
  <c r="W1298" i="1"/>
  <c r="W754" i="1"/>
  <c r="W1134" i="1"/>
  <c r="W183" i="1"/>
  <c r="W1464" i="1"/>
  <c r="W1489" i="1"/>
  <c r="W1393" i="1"/>
  <c r="W334" i="1"/>
  <c r="W278" i="1"/>
  <c r="W1280" i="1"/>
  <c r="W1279" i="1"/>
  <c r="W1249" i="1"/>
  <c r="W1210" i="1"/>
  <c r="W1051" i="1"/>
  <c r="W418" i="1"/>
  <c r="W942" i="1"/>
  <c r="W1260" i="1"/>
  <c r="W1211" i="1"/>
  <c r="W335" i="1"/>
  <c r="W711" i="1"/>
  <c r="W249" i="1"/>
  <c r="W375" i="1"/>
  <c r="W1302" i="1"/>
  <c r="W69" i="1"/>
  <c r="W1423" i="1"/>
  <c r="W616" i="1"/>
  <c r="W692" i="1"/>
  <c r="W419" i="1"/>
  <c r="W1261" i="1"/>
  <c r="W1292" i="1"/>
  <c r="W336" i="1"/>
  <c r="W1010" i="1"/>
  <c r="W376" i="1"/>
  <c r="W81" i="1"/>
  <c r="W693" i="1"/>
  <c r="W943" i="1"/>
  <c r="W821" i="1"/>
  <c r="W1250" i="1"/>
  <c r="W377" i="1"/>
  <c r="W1424" i="1"/>
  <c r="W1425" i="1"/>
  <c r="W617" i="1"/>
  <c r="W280" i="1"/>
  <c r="W1052" i="1"/>
  <c r="W1011" i="1"/>
  <c r="W913" i="1"/>
  <c r="W755" i="1"/>
  <c r="W214" i="1"/>
  <c r="W378" i="1"/>
  <c r="W1053" i="1"/>
  <c r="W43" i="1"/>
  <c r="W1135" i="1"/>
  <c r="W756" i="1"/>
  <c r="W1186" i="1"/>
  <c r="W379" i="1"/>
  <c r="W459" i="1"/>
  <c r="W914" i="1"/>
  <c r="W1465" i="1"/>
  <c r="W968" i="1"/>
  <c r="W1054" i="1"/>
  <c r="W944" i="1"/>
  <c r="W1212" i="1"/>
  <c r="W470" i="1"/>
  <c r="W420" i="1"/>
  <c r="W99" i="1"/>
  <c r="W576" i="1"/>
  <c r="W694" i="1"/>
  <c r="W822" i="1"/>
  <c r="W215" i="1"/>
  <c r="W1012" i="1"/>
  <c r="W757" i="1"/>
  <c r="W1187" i="1"/>
  <c r="W421" i="1"/>
  <c r="W100" i="1"/>
  <c r="W380" i="1"/>
  <c r="W695" i="1"/>
  <c r="W1262" i="1"/>
  <c r="W422" i="1"/>
  <c r="W1251" i="1"/>
  <c r="W823" i="1"/>
  <c r="W915" i="1"/>
  <c r="W216" i="1"/>
  <c r="W1466" i="1"/>
  <c r="W1213" i="1"/>
  <c r="W969" i="1"/>
  <c r="W1214" i="1"/>
  <c r="W250" i="1"/>
  <c r="W1013" i="1"/>
  <c r="W281" i="1"/>
  <c r="W423" i="1"/>
  <c r="W424" i="1"/>
  <c r="W101" i="1"/>
  <c r="W1188" i="1"/>
  <c r="W945" i="1"/>
  <c r="W1215" i="1"/>
  <c r="W1503" i="1"/>
  <c r="W1452" i="1"/>
  <c r="W425" i="1"/>
  <c r="W44" i="1"/>
  <c r="W381" i="1"/>
  <c r="W102" i="1"/>
  <c r="W577" i="1"/>
  <c r="W271" i="1"/>
  <c r="W1525" i="1"/>
  <c r="W1442" i="1"/>
  <c r="W824" i="1"/>
  <c r="W1252" i="1"/>
  <c r="W117" i="1"/>
  <c r="W1189" i="1"/>
  <c r="W1014" i="1"/>
  <c r="W118" i="1"/>
  <c r="W217" i="1"/>
  <c r="W1144" i="1"/>
  <c r="W1376" i="1"/>
  <c r="W426" i="1"/>
  <c r="W916" i="1"/>
  <c r="W1426" i="1"/>
  <c r="W382" i="1"/>
  <c r="W1333" i="1"/>
  <c r="W517" i="1"/>
  <c r="W282" i="1"/>
  <c r="W578" i="1"/>
  <c r="W103" i="1"/>
  <c r="W251" i="1"/>
  <c r="W1015" i="1"/>
  <c r="W758" i="1"/>
  <c r="W1216" i="1"/>
  <c r="W175" i="1"/>
  <c r="W825" i="1"/>
  <c r="W618" i="1"/>
  <c r="W1190" i="1"/>
  <c r="W218" i="1"/>
  <c r="W1467" i="1"/>
  <c r="W471" i="1"/>
  <c r="W91" i="1"/>
  <c r="W1468" i="1"/>
  <c r="W1122" i="1"/>
  <c r="W383" i="1"/>
  <c r="W1526" i="1"/>
  <c r="W826" i="1"/>
  <c r="W579" i="1"/>
  <c r="W644" i="1"/>
  <c r="W653" i="1"/>
  <c r="W514" i="1"/>
  <c r="W917" i="1"/>
  <c r="W946" i="1"/>
  <c r="W104" i="1"/>
  <c r="W283" i="1"/>
  <c r="W219" i="1"/>
  <c r="W1191" i="1"/>
  <c r="W947" i="1"/>
  <c r="W1266" i="1"/>
  <c r="W970" i="1"/>
  <c r="W1145" i="1"/>
  <c r="W1334" i="1"/>
  <c r="W252" i="1"/>
  <c r="W499" i="1"/>
  <c r="W1303" i="1"/>
  <c r="W759" i="1"/>
  <c r="W272" i="1"/>
  <c r="W92" i="1"/>
  <c r="W1427" i="1"/>
  <c r="W384" i="1"/>
  <c r="W466" i="1"/>
  <c r="W1469" i="1"/>
  <c r="W1335" i="1"/>
  <c r="W1490" i="1"/>
  <c r="W1217" i="1"/>
  <c r="W145" i="1"/>
  <c r="W1263" i="1"/>
  <c r="W1527" i="1"/>
  <c r="W1336" i="1"/>
  <c r="W948" i="1"/>
  <c r="W619" i="1"/>
  <c r="W1016" i="1"/>
  <c r="W284" i="1"/>
  <c r="W427" i="1"/>
  <c r="W827" i="1"/>
  <c r="W273" i="1"/>
  <c r="W472" i="1"/>
  <c r="W146" i="1"/>
  <c r="W1428" i="1"/>
  <c r="W428" i="1"/>
  <c r="W620" i="1"/>
  <c r="W105" i="1"/>
  <c r="W1504" i="1"/>
  <c r="W580" i="1"/>
  <c r="W274" i="1"/>
  <c r="W220" i="1"/>
  <c r="W1192" i="1"/>
  <c r="W1377" i="1"/>
  <c r="W760" i="1"/>
  <c r="W429" i="1"/>
  <c r="W486" i="1"/>
  <c r="W1289" i="1"/>
  <c r="W141" i="1"/>
  <c r="W1017" i="1"/>
  <c r="W918" i="1"/>
  <c r="W67" i="1"/>
  <c r="W1486" i="1"/>
  <c r="W6" i="1"/>
  <c r="W1218" i="1"/>
  <c r="W1372" i="1"/>
  <c r="W581" i="1"/>
  <c r="W119" i="1"/>
  <c r="W1429" i="1"/>
  <c r="W385" i="1"/>
  <c r="W1443" i="1"/>
  <c r="W856" i="1"/>
  <c r="W1219" i="1"/>
  <c r="W1528" i="1"/>
  <c r="W1470" i="1"/>
  <c r="W1278" i="1"/>
  <c r="W1290" i="1"/>
  <c r="W221" i="1"/>
  <c r="W142" i="1"/>
  <c r="W1389" i="1"/>
  <c r="W473" i="1"/>
  <c r="W919" i="1"/>
  <c r="W1304" i="1"/>
  <c r="W857" i="1"/>
  <c r="W430" i="1"/>
  <c r="W1193" i="1"/>
  <c r="W761" i="1"/>
  <c r="W949" i="1"/>
  <c r="W971" i="1"/>
  <c r="W1018" i="1"/>
  <c r="W285" i="1"/>
  <c r="W431" i="1"/>
  <c r="W309" i="1"/>
  <c r="W582" i="1"/>
  <c r="W71" i="1"/>
  <c r="W147" i="1"/>
  <c r="W253" i="1"/>
  <c r="W386" i="1"/>
  <c r="W1557" i="1"/>
  <c r="W1220" i="1"/>
  <c r="W920" i="1"/>
  <c r="W120" i="1"/>
  <c r="W950" i="1"/>
  <c r="W1529" i="1"/>
  <c r="W1444" i="1"/>
  <c r="W1085" i="1"/>
  <c r="W972" i="1"/>
  <c r="W524" i="1"/>
  <c r="W487" i="1"/>
  <c r="W660" i="1"/>
  <c r="W828" i="1"/>
  <c r="W54" i="1"/>
  <c r="W1430" i="1"/>
  <c r="W1530" i="1"/>
  <c r="W621" i="1"/>
  <c r="W505" i="1"/>
  <c r="W176" i="1"/>
  <c r="W1194" i="1"/>
  <c r="W973" i="1"/>
  <c r="W222" i="1"/>
  <c r="W387" i="1"/>
  <c r="W55" i="1"/>
  <c r="W1505" i="1"/>
  <c r="W518" i="1"/>
  <c r="W500" i="1"/>
  <c r="W286" i="1"/>
  <c r="W762" i="1"/>
  <c r="W72" i="1"/>
  <c r="W1019" i="1"/>
  <c r="W1221" i="1"/>
  <c r="W9" i="1"/>
  <c r="W1195" i="1"/>
  <c r="W474" i="1"/>
  <c r="W1281" i="1"/>
  <c r="W1253" i="1"/>
  <c r="W1531" i="1"/>
  <c r="W1496" i="1"/>
  <c r="W1561" i="1"/>
  <c r="W583" i="1"/>
  <c r="W467" i="1"/>
  <c r="W1285" i="1"/>
  <c r="W46" i="1"/>
  <c r="W432" i="1"/>
  <c r="W829" i="1"/>
  <c r="W1471" i="1"/>
  <c r="W712" i="1"/>
  <c r="W1373" i="1"/>
  <c r="W622" i="1"/>
  <c r="W287" i="1"/>
  <c r="W506" i="1"/>
  <c r="W310" i="1"/>
  <c r="W1222" i="1"/>
  <c r="W921" i="1"/>
  <c r="W10" i="1"/>
  <c r="W254" i="1"/>
  <c r="W1337" i="1"/>
  <c r="W1196" i="1"/>
  <c r="W223" i="1"/>
  <c r="W713" i="1"/>
  <c r="W1020" i="1"/>
  <c r="W1314" i="1"/>
  <c r="W763" i="1"/>
  <c r="W1305" i="1"/>
  <c r="W1254" i="1"/>
  <c r="W388" i="1"/>
  <c r="W584" i="1"/>
  <c r="W1445" i="1"/>
  <c r="W1460" i="1"/>
  <c r="W433" i="1"/>
  <c r="W1282" i="1"/>
  <c r="W830" i="1"/>
  <c r="W1431" i="1"/>
  <c r="W1223" i="1"/>
  <c r="W1338" i="1"/>
  <c r="W1021" i="1"/>
  <c r="W922" i="1"/>
  <c r="W224" i="1"/>
  <c r="W1197" i="1"/>
  <c r="W1472" i="1"/>
  <c r="W1346" i="1"/>
  <c r="W525" i="1"/>
  <c r="W764" i="1"/>
  <c r="W311" i="1"/>
  <c r="W148" i="1"/>
  <c r="W1224" i="1"/>
  <c r="W68" i="1"/>
  <c r="W696" i="1"/>
  <c r="W623" i="1"/>
  <c r="W475" i="1"/>
  <c r="W1264" i="1"/>
  <c r="W1255" i="1"/>
  <c r="W288" i="1"/>
  <c r="W585" i="1"/>
  <c r="W1532" i="1"/>
  <c r="W1506" i="1"/>
  <c r="W501" i="1"/>
  <c r="W831" i="1"/>
  <c r="W1473" i="1"/>
  <c r="W1432" i="1"/>
  <c r="W106" i="1"/>
  <c r="W858" i="1"/>
  <c r="W225" i="1"/>
  <c r="W1198" i="1"/>
  <c r="W1022" i="1"/>
  <c r="W1474" i="1"/>
  <c r="W765" i="1"/>
  <c r="W476" i="1"/>
  <c r="W951" i="1"/>
  <c r="W434" i="1"/>
  <c r="W1086" i="1"/>
  <c r="W107" i="1"/>
  <c r="W1256" i="1"/>
  <c r="W1558" i="1"/>
  <c r="W1267" i="1"/>
  <c r="W645" i="1"/>
  <c r="W1374" i="1"/>
  <c r="W289" i="1"/>
  <c r="W586" i="1"/>
  <c r="W654" i="1"/>
  <c r="W48" i="1"/>
  <c r="W21" i="1"/>
  <c r="W177" i="1"/>
  <c r="W1023" i="1"/>
  <c r="W312" i="1"/>
  <c r="W82" i="1"/>
  <c r="W1507" i="1"/>
  <c r="W974" i="1"/>
  <c r="W1390" i="1"/>
  <c r="W468" i="1"/>
  <c r="W178" i="1"/>
  <c r="W832" i="1"/>
  <c r="W923" i="1"/>
  <c r="W143" i="1"/>
  <c r="W154" i="1"/>
  <c r="W1339" i="1"/>
  <c r="W1413" i="1"/>
  <c r="W975" i="1"/>
  <c r="W108" i="1"/>
  <c r="W1024" i="1"/>
  <c r="W1433" i="1"/>
  <c r="W226" i="1"/>
  <c r="W1199" i="1"/>
  <c r="W1508" i="1"/>
  <c r="W290" i="1"/>
  <c r="W859" i="1"/>
  <c r="W1347" i="1"/>
  <c r="W1315" i="1"/>
  <c r="W507" i="1"/>
  <c r="W497" i="1"/>
  <c r="W1225" i="1"/>
  <c r="W1533" i="1"/>
  <c r="W1146" i="1"/>
  <c r="W1378" i="1"/>
  <c r="W291" i="1"/>
  <c r="W1306" i="1"/>
  <c r="W1226" i="1"/>
  <c r="W587" i="1"/>
  <c r="W1257" i="1"/>
  <c r="W1087" i="1"/>
  <c r="W833" i="1"/>
  <c r="W313" i="1"/>
  <c r="W83" i="1"/>
  <c r="W227" i="1"/>
  <c r="W1434" i="1"/>
  <c r="W1200" i="1"/>
  <c r="W1088" i="1"/>
  <c r="W1293" i="1"/>
  <c r="W624" i="1"/>
  <c r="W1227" i="1"/>
  <c r="W477" i="1"/>
  <c r="W1534" i="1"/>
  <c r="W1446" i="1"/>
  <c r="W1461" i="1"/>
  <c r="W1391" i="1"/>
  <c r="W655" i="1"/>
  <c r="W1025" i="1"/>
  <c r="W1348" i="1"/>
  <c r="W255" i="1"/>
  <c r="W766" i="1"/>
  <c r="W1481" i="1"/>
  <c r="W1089" i="1"/>
  <c r="W149" i="1"/>
  <c r="W292" i="1"/>
  <c r="W952" i="1"/>
  <c r="W22" i="1"/>
  <c r="W45" i="1"/>
  <c r="W1055" i="1"/>
  <c r="W697" i="1"/>
  <c r="W389" i="1"/>
  <c r="W1475" i="1"/>
  <c r="W1340" i="1"/>
  <c r="W478" i="1"/>
  <c r="W1535" i="1"/>
  <c r="W519" i="1"/>
  <c r="W625" i="1"/>
  <c r="W1453" i="1"/>
  <c r="W179" i="1"/>
  <c r="W661" i="1"/>
  <c r="W167" i="1"/>
  <c r="W834" i="1"/>
  <c r="W588" i="1"/>
  <c r="W1435" i="1"/>
  <c r="W435" i="1"/>
  <c r="W121" i="1"/>
  <c r="W528" i="1"/>
  <c r="W626" i="1"/>
  <c r="W293" i="1"/>
  <c r="W924" i="1"/>
  <c r="W698" i="1"/>
  <c r="W150" i="1"/>
  <c r="W314" i="1"/>
  <c r="W1201" i="1"/>
  <c r="W228" i="1"/>
  <c r="W1536" i="1"/>
  <c r="W699" i="1"/>
  <c r="W1509" i="1"/>
  <c r="W627" i="1"/>
  <c r="W637" i="1"/>
  <c r="W151" i="1"/>
  <c r="W767" i="1"/>
  <c r="W1026" i="1"/>
  <c r="W49" i="1"/>
  <c r="W1307" i="1"/>
  <c r="W953" i="1"/>
  <c r="W155" i="1"/>
  <c r="W294" i="1"/>
  <c r="W256" i="1"/>
  <c r="W1537" i="1"/>
  <c r="W714" i="1"/>
  <c r="W502" i="1"/>
  <c r="W508" i="1"/>
  <c r="W1070" i="1"/>
  <c r="W954" i="1"/>
  <c r="W1228" i="1"/>
  <c r="W589" i="1"/>
  <c r="W390" i="1"/>
  <c r="W1510" i="1"/>
  <c r="W1454" i="1"/>
  <c r="W23" i="1"/>
  <c r="W1341" i="1"/>
  <c r="W646" i="1"/>
  <c r="W1316" i="1"/>
  <c r="W835" i="1"/>
  <c r="W1476" i="1"/>
  <c r="W1414" i="1"/>
  <c r="W1511" i="1"/>
  <c r="W295" i="1"/>
  <c r="W509" i="1"/>
  <c r="W1123" i="1"/>
  <c r="W315" i="1"/>
  <c r="W229" i="1"/>
  <c r="W1202" i="1"/>
  <c r="W1056" i="1"/>
  <c r="W479" i="1"/>
  <c r="W1147" i="1"/>
  <c r="W976" i="1"/>
  <c r="W171" i="1"/>
  <c r="W1349" i="1"/>
  <c r="W768" i="1"/>
  <c r="W1477" i="1"/>
  <c r="W122" i="1"/>
  <c r="W109" i="1"/>
  <c r="W1538" i="1"/>
  <c r="W590" i="1"/>
  <c r="W391" i="1"/>
  <c r="W24" i="1"/>
  <c r="W156" i="1"/>
  <c r="W488" i="1"/>
  <c r="W436" i="1"/>
  <c r="W647" i="1"/>
  <c r="W1148" i="1"/>
  <c r="W230" i="1"/>
  <c r="W836" i="1"/>
  <c r="W110" i="1"/>
  <c r="W925" i="1"/>
  <c r="W1342" i="1"/>
  <c r="W296" i="1"/>
  <c r="W1308" i="1"/>
  <c r="W1350" i="1"/>
  <c r="W25" i="1"/>
  <c r="W1027" i="1"/>
  <c r="W1478" i="1"/>
  <c r="W628" i="1"/>
  <c r="W1071" i="1"/>
  <c r="W769" i="1"/>
  <c r="W123" i="1"/>
  <c r="W591" i="1"/>
  <c r="W392" i="1"/>
  <c r="W1539" i="1"/>
  <c r="W1379" i="1"/>
  <c r="W1512" i="1"/>
  <c r="W1229" i="1"/>
  <c r="W316" i="1"/>
  <c r="W650" i="1"/>
  <c r="W1343" i="1"/>
  <c r="W1268" i="1"/>
  <c r="W1230" i="1"/>
  <c r="W789" i="1"/>
  <c r="W715" i="1"/>
  <c r="W837" i="1"/>
  <c r="W1124" i="1"/>
  <c r="W144" i="1"/>
  <c r="W1317" i="1"/>
  <c r="W297" i="1"/>
  <c r="W124" i="1"/>
  <c r="W1482" i="1"/>
  <c r="W231" i="1"/>
  <c r="W1149" i="1"/>
  <c r="W656" i="1"/>
  <c r="W985" i="1"/>
  <c r="W860" i="1"/>
  <c r="W515" i="1"/>
  <c r="W1072" i="1"/>
  <c r="W73" i="1"/>
  <c r="W1351" i="1"/>
  <c r="W770" i="1"/>
  <c r="W716" i="1"/>
  <c r="W298" i="1"/>
  <c r="W489" i="1"/>
  <c r="W279" i="1"/>
  <c r="W1028" i="1"/>
  <c r="W662" i="1"/>
  <c r="W977" i="1"/>
  <c r="W1455" i="1"/>
  <c r="W592" i="1"/>
  <c r="W1540" i="1"/>
  <c r="W790" i="1"/>
  <c r="W1318" i="1"/>
  <c r="W838" i="1"/>
  <c r="W1073" i="1"/>
  <c r="W317" i="1"/>
  <c r="W1344" i="1"/>
  <c r="W955" i="1"/>
  <c r="W1231" i="1"/>
  <c r="W232" i="1"/>
  <c r="W681" i="1"/>
  <c r="W529" i="1"/>
  <c r="W503" i="1"/>
  <c r="W771" i="1"/>
  <c r="W1029" i="1"/>
  <c r="W257" i="1"/>
  <c r="W1057" i="1"/>
  <c r="W337" i="1"/>
  <c r="W480" i="1"/>
  <c r="W926" i="1"/>
  <c r="W125" i="1"/>
  <c r="W1513" i="1"/>
  <c r="W56" i="1"/>
  <c r="W593" i="1"/>
  <c r="W437" i="1"/>
  <c r="W393" i="1"/>
  <c r="W1150" i="1"/>
  <c r="W11" i="1"/>
  <c r="W663" i="1"/>
  <c r="W26" i="1"/>
  <c r="W1456" i="1"/>
  <c r="W978" i="1"/>
  <c r="W299" i="1"/>
  <c r="W490" i="1"/>
  <c r="W629" i="1"/>
  <c r="W1409" i="1"/>
  <c r="W1462" i="1"/>
  <c r="W1541" i="1"/>
  <c r="W1151" i="1"/>
  <c r="W1058" i="1"/>
  <c r="W1483" i="1"/>
  <c r="W839" i="1"/>
  <c r="W444" i="1"/>
  <c r="W1352" i="1"/>
  <c r="W717" i="1"/>
  <c r="W504" i="1"/>
  <c r="W1090" i="1"/>
  <c r="W1309" i="1"/>
  <c r="W481" i="1"/>
  <c r="W956" i="1"/>
  <c r="W258" i="1"/>
  <c r="W1493" i="1"/>
  <c r="W718" i="1"/>
  <c r="W511" i="1"/>
  <c r="W1319" i="1"/>
  <c r="W1125" i="1"/>
  <c r="W667" i="1"/>
  <c r="W1074" i="1"/>
  <c r="W84" i="1"/>
  <c r="W318" i="1"/>
  <c r="W233" i="1"/>
  <c r="W530" i="1"/>
  <c r="W861" i="1"/>
  <c r="W1353" i="1"/>
  <c r="W772" i="1"/>
  <c r="W50" i="1"/>
  <c r="W491" i="1"/>
  <c r="W1030" i="1"/>
  <c r="W126" i="1"/>
  <c r="W957" i="1"/>
  <c r="W526" i="1"/>
  <c r="W594" i="1"/>
  <c r="W57" i="1"/>
  <c r="W127" i="1"/>
  <c r="W1542" i="1"/>
  <c r="W1232" i="1"/>
  <c r="W1514" i="1"/>
  <c r="W840" i="1"/>
  <c r="W1059" i="1"/>
  <c r="W58" i="1"/>
  <c r="W1269" i="1"/>
  <c r="W1320" i="1"/>
  <c r="W668" i="1"/>
  <c r="W319" i="1"/>
  <c r="W664" i="1"/>
  <c r="W234" i="1"/>
  <c r="W77" i="1"/>
  <c r="W27" i="1"/>
  <c r="W111" i="1"/>
  <c r="W1410" i="1"/>
  <c r="W958" i="1"/>
  <c r="W531" i="1"/>
  <c r="W1354" i="1"/>
  <c r="W773" i="1"/>
  <c r="W1031" i="1"/>
  <c r="W152" i="1"/>
  <c r="W438" i="1"/>
  <c r="W520" i="1"/>
  <c r="W180" i="1"/>
  <c r="W1075" i="1"/>
  <c r="W648" i="1"/>
  <c r="W59" i="1"/>
  <c r="W630" i="1"/>
  <c r="W492" i="1"/>
  <c r="W595" i="1"/>
  <c r="W300" i="1"/>
  <c r="W394" i="1"/>
  <c r="W128" i="1"/>
  <c r="W1515" i="1"/>
  <c r="W1484" i="1"/>
  <c r="W1543" i="1"/>
  <c r="W1152" i="1"/>
  <c r="W1380" i="1"/>
  <c r="W85" i="1"/>
  <c r="W1310" i="1"/>
  <c r="W259" i="1"/>
  <c r="W862" i="1"/>
  <c r="W1126" i="1"/>
  <c r="W841" i="1"/>
  <c r="W1355" i="1"/>
  <c r="W700" i="1"/>
  <c r="W959" i="1"/>
  <c r="W512" i="1"/>
  <c r="W522" i="1"/>
  <c r="W1321" i="1"/>
  <c r="W1076" i="1"/>
  <c r="W260" i="1"/>
  <c r="W74" i="1"/>
  <c r="W1233" i="1"/>
  <c r="W320" i="1"/>
  <c r="W719" i="1"/>
  <c r="W235" i="1"/>
  <c r="W651" i="1"/>
  <c r="W1457" i="1"/>
  <c r="W493" i="1"/>
  <c r="W1479" i="1"/>
  <c r="W60" i="1"/>
  <c r="W112" i="1"/>
  <c r="W791" i="1"/>
  <c r="W532" i="1"/>
  <c r="W638" i="1"/>
  <c r="W1516" i="1"/>
  <c r="W774" i="1"/>
  <c r="W720" i="1"/>
  <c r="W1032" i="1"/>
  <c r="W1234" i="1"/>
  <c r="W1060" i="1"/>
  <c r="W482" i="1"/>
  <c r="W129" i="1"/>
  <c r="W1270" i="1"/>
  <c r="W527" i="1"/>
  <c r="W157" i="1"/>
  <c r="W439" i="1"/>
  <c r="W596" i="1"/>
  <c r="W395" i="1"/>
  <c r="W1544" i="1"/>
  <c r="W1061" i="1"/>
  <c r="W113" i="1"/>
  <c r="W261" i="1"/>
  <c r="W1235" i="1"/>
  <c r="W960" i="1"/>
  <c r="W842" i="1"/>
  <c r="W51" i="1"/>
  <c r="W721" i="1"/>
  <c r="W1276" i="1"/>
  <c r="W513" i="1"/>
  <c r="W843" i="1"/>
  <c r="W445" i="1"/>
  <c r="W669" i="1"/>
  <c r="W321" i="1"/>
  <c r="W12" i="1"/>
  <c r="W665" i="1"/>
  <c r="W979" i="1"/>
  <c r="W1236" i="1"/>
  <c r="W236" i="1"/>
  <c r="W494" i="1"/>
  <c r="W114" i="1"/>
  <c r="W1237" i="1"/>
  <c r="W533" i="1"/>
  <c r="W1322" i="1"/>
  <c r="W510" i="1"/>
  <c r="W775" i="1"/>
  <c r="W172" i="1"/>
  <c r="W1356" i="1"/>
  <c r="W1033" i="1"/>
  <c r="W115" i="1"/>
  <c r="W116" i="1"/>
  <c r="W130" i="1"/>
  <c r="W863" i="1"/>
  <c r="W639" i="1"/>
  <c r="W495" i="1"/>
  <c r="W396" i="1"/>
  <c r="W597" i="1"/>
  <c r="W1517" i="1"/>
  <c r="W1153" i="1"/>
  <c r="W523" i="1"/>
  <c r="W1077" i="1"/>
  <c r="W1494" i="1"/>
  <c r="W1154" i="1"/>
  <c r="W844" i="1"/>
  <c r="W722" i="1"/>
  <c r="W631" i="1"/>
  <c r="W701" i="1"/>
  <c r="W776" i="1"/>
  <c r="W1357" i="1"/>
  <c r="W1034" i="1"/>
  <c r="W670" i="1"/>
  <c r="W262" i="1"/>
  <c r="W440" i="1"/>
  <c r="W649" i="1"/>
  <c r="W61" i="1"/>
  <c r="W62" i="1"/>
  <c r="W1545" i="1"/>
  <c r="W1518" i="1"/>
  <c r="W1078" i="1"/>
  <c r="W598" i="1"/>
  <c r="W864" i="1"/>
  <c r="W131" i="1"/>
  <c r="W845" i="1"/>
  <c r="W86" i="1"/>
  <c r="W671" i="1"/>
  <c r="W853" i="1"/>
  <c r="W1062" i="1"/>
  <c r="W441" i="1"/>
  <c r="W397" i="1"/>
  <c r="W1323" i="1"/>
  <c r="W777" i="1"/>
  <c r="W534" i="1"/>
  <c r="W446" i="1"/>
  <c r="W643" i="1"/>
  <c r="W185" i="1"/>
  <c r="W1043" i="1"/>
  <c r="W90" i="1"/>
  <c r="W1546" i="1"/>
  <c r="W542" i="1"/>
  <c r="W1129" i="1"/>
  <c r="W1381" i="1"/>
  <c r="W723" i="1"/>
  <c r="W483" i="1"/>
  <c r="W398" i="1"/>
  <c r="W1155" i="1"/>
  <c r="W322" i="1"/>
  <c r="W1365" i="1"/>
  <c r="W442" i="1"/>
  <c r="W1368" i="1"/>
  <c r="W498" i="1"/>
  <c r="W846" i="1"/>
  <c r="W865" i="1"/>
  <c r="W160" i="1"/>
  <c r="W63" i="1"/>
  <c r="W521" i="1"/>
  <c r="W443" i="1"/>
  <c r="W1366" i="1"/>
  <c r="W1044" i="1"/>
  <c r="W1332" i="1"/>
  <c r="W93" i="1"/>
  <c r="W535" i="1"/>
  <c r="W89" i="1"/>
  <c r="W263" i="1"/>
  <c r="W64" i="1"/>
  <c r="W399" i="1"/>
  <c r="W1519" i="1"/>
  <c r="W465" i="1"/>
  <c r="W464" i="1"/>
  <c r="W866" i="1"/>
  <c r="W1238" i="1"/>
  <c r="W1547" i="1"/>
  <c r="W847" i="1"/>
  <c r="W173" i="1"/>
  <c r="W1063" i="1"/>
  <c r="W161" i="1"/>
  <c r="W237" i="1"/>
  <c r="W484" i="1"/>
  <c r="W1271" i="1"/>
  <c r="W1324" i="1"/>
  <c r="W867" i="1"/>
  <c r="W1035" i="1"/>
  <c r="W65" i="1"/>
  <c r="W132" i="1"/>
  <c r="W1358" i="1"/>
  <c r="W961" i="1"/>
  <c r="W400" i="1"/>
  <c r="W1548" i="1"/>
  <c r="W962" i="1"/>
  <c r="W153" i="1"/>
  <c r="W786" i="1"/>
  <c r="W640" i="1"/>
  <c r="W599" i="1"/>
  <c r="W1239" i="1"/>
  <c r="W1311" i="1"/>
  <c r="W1240" i="1"/>
  <c r="W1127" i="1"/>
  <c r="W868" i="1"/>
  <c r="W1345" i="1"/>
  <c r="W1064" i="1"/>
  <c r="W1553" i="1"/>
  <c r="W632" i="1"/>
  <c r="W87" i="1"/>
  <c r="W1359" i="1"/>
  <c r="W1036" i="1"/>
  <c r="W275" i="1"/>
  <c r="W66" i="1"/>
  <c r="W133" i="1"/>
  <c r="W1325" i="1"/>
  <c r="W778" i="1"/>
  <c r="W536" i="1"/>
  <c r="W28" i="1"/>
  <c r="W401" i="1"/>
  <c r="W78" i="1"/>
  <c r="W600" i="1"/>
  <c r="W633" i="1"/>
  <c r="W1480" i="1"/>
  <c r="W447" i="1"/>
  <c r="W1411" i="1"/>
  <c r="W1549" i="1"/>
  <c r="W301" i="1"/>
  <c r="W672" i="1"/>
  <c r="W79" i="1"/>
  <c r="W869" i="1"/>
  <c r="W702" i="1"/>
  <c r="W1485" i="1"/>
  <c r="W779" i="1"/>
  <c r="W1241" i="1"/>
  <c r="W302" i="1"/>
  <c r="W134" i="1"/>
  <c r="W1360" i="1"/>
  <c r="W601" i="1"/>
  <c r="W402" i="1"/>
  <c r="W963" i="1"/>
  <c r="W29" i="1"/>
  <c r="W1382" i="1"/>
  <c r="W673" i="1"/>
  <c r="W724" i="1"/>
  <c r="W264" i="1"/>
  <c r="W30" i="1"/>
  <c r="W1550" i="1"/>
  <c r="W1326" i="1"/>
  <c r="W1259" i="1"/>
  <c r="W848" i="1"/>
  <c r="W1242" i="1"/>
  <c r="W964" i="1"/>
  <c r="W666" i="1"/>
  <c r="W641" i="1"/>
  <c r="W1312" i="1"/>
  <c r="W537" i="1"/>
  <c r="W538" i="1"/>
  <c r="W674" i="1"/>
  <c r="W323" i="1"/>
  <c r="W238" i="1"/>
  <c r="W47" i="1"/>
  <c r="W496" i="1"/>
  <c r="W1361" i="1"/>
  <c r="W303" i="1"/>
  <c r="W168" i="1"/>
  <c r="W181" i="1"/>
  <c r="W965" i="1"/>
  <c r="W1065" i="1"/>
  <c r="W780" i="1"/>
  <c r="W1037" i="1"/>
  <c r="W135" i="1"/>
  <c r="W1384" i="1"/>
  <c r="W602" i="1"/>
  <c r="W403" i="1"/>
  <c r="W75" i="1"/>
  <c r="W265" i="1"/>
  <c r="W304" i="1"/>
  <c r="W854" i="1"/>
  <c r="W682" i="1"/>
  <c r="W1327" i="1"/>
  <c r="W324" i="1"/>
  <c r="W675" i="1"/>
  <c r="W849" i="1"/>
  <c r="W870" i="1"/>
  <c r="W1091" i="1"/>
  <c r="W634" i="1"/>
  <c r="W1243" i="1"/>
  <c r="W1551" i="1"/>
  <c r="W1520" i="1"/>
  <c r="W787" i="1"/>
  <c r="W239" i="1"/>
  <c r="W88" i="1"/>
  <c r="W781" i="1"/>
  <c r="W652" i="1"/>
  <c r="W1038" i="1"/>
  <c r="W136" i="1"/>
  <c r="W1362" i="1"/>
  <c r="W448" i="1"/>
  <c r="W404" i="1"/>
  <c r="W158" i="1"/>
  <c r="W603" i="1"/>
  <c r="W1066" i="1"/>
  <c r="W1079" i="1"/>
  <c r="W266" i="1"/>
  <c r="W305" i="1"/>
  <c r="W703" i="1"/>
  <c r="W725" i="1"/>
  <c r="W1244" i="1"/>
  <c r="W1328" i="1"/>
  <c r="W871" i="1"/>
  <c r="W850" i="1"/>
  <c r="W325" i="1"/>
  <c r="W240" i="1"/>
  <c r="W676" i="1"/>
  <c r="W782" i="1"/>
  <c r="W1039" i="1"/>
  <c r="W604" i="1"/>
  <c r="W1245" i="1"/>
  <c r="W1156" i="1"/>
  <c r="W267" i="1"/>
  <c r="W306" i="1"/>
  <c r="W405" i="1"/>
  <c r="W137" i="1"/>
  <c r="W174" i="1"/>
  <c r="W1246" i="1"/>
  <c r="W1067" i="1"/>
  <c r="W31" i="1"/>
  <c r="W1412" i="1"/>
  <c r="W1363" i="1"/>
  <c r="W872" i="1"/>
  <c r="W1521" i="1"/>
  <c r="W539" i="1"/>
  <c r="W1329" i="1"/>
  <c r="W326" i="1"/>
  <c r="W704" i="1"/>
  <c r="W241" i="1"/>
  <c r="W1313" i="1"/>
  <c r="W966" i="1"/>
  <c r="W1068" i="1"/>
  <c r="W783" i="1"/>
  <c r="W138" i="1"/>
  <c r="W159" i="1"/>
  <c r="W1040" i="1"/>
  <c r="W307" i="1"/>
  <c r="W635" i="1"/>
  <c r="W683" i="1"/>
  <c r="W677" i="1"/>
  <c r="W605" i="1"/>
  <c r="W1128" i="1"/>
  <c r="W406" i="1"/>
  <c r="W1364" i="1"/>
  <c r="W1080" i="1"/>
  <c r="W1383" i="1"/>
  <c r="W726" i="1"/>
  <c r="W32" i="1"/>
  <c r="W1247" i="1"/>
  <c r="W1330" i="1"/>
  <c r="W851" i="1"/>
  <c r="W1092" i="1"/>
  <c r="W540" i="1"/>
  <c r="W873" i="1"/>
  <c r="W242" i="1"/>
  <c r="W327" i="1"/>
  <c r="W139" i="1"/>
  <c r="W784" i="1"/>
  <c r="W1041" i="1"/>
  <c r="W1069" i="1"/>
  <c r="W449" i="1"/>
  <c r="W606" i="1"/>
  <c r="W642" i="1"/>
  <c r="W407" i="1"/>
  <c r="W1554" i="1"/>
  <c r="W855" i="1"/>
  <c r="W1081" i="1"/>
  <c r="W268" i="1"/>
  <c r="W1248" i="1"/>
  <c r="W308" i="1"/>
  <c r="W852" i="1"/>
  <c r="W541" i="1"/>
  <c r="W984" i="1"/>
  <c r="W874" i="1"/>
  <c r="W243" i="1"/>
  <c r="W170" i="1"/>
  <c r="W328" i="1"/>
  <c r="W1415" i="1"/>
  <c r="W1522" i="1"/>
  <c r="W980" i="1"/>
  <c r="W1331" i="1"/>
  <c r="W76" i="1"/>
  <c r="W13" i="1"/>
  <c r="W785" i="1"/>
  <c r="W1042" i="1"/>
  <c r="W485" i="1"/>
  <c r="G1295" i="1" l="1"/>
  <c r="AB1295" i="1" s="1"/>
  <c r="G15" i="1"/>
  <c r="G269" i="1"/>
  <c r="G450" i="1"/>
  <c r="G456" i="1"/>
  <c r="G94" i="1"/>
  <c r="G1416" i="1"/>
  <c r="G1283" i="1"/>
  <c r="G1045" i="1"/>
  <c r="G408" i="1"/>
  <c r="G14" i="1"/>
  <c r="G34" i="1"/>
  <c r="G1437" i="1"/>
  <c r="G7" i="1"/>
  <c r="G162" i="1"/>
  <c r="G2" i="1"/>
  <c r="G1130" i="1"/>
  <c r="G451" i="1"/>
  <c r="G657" i="1"/>
  <c r="G927" i="1"/>
  <c r="G967" i="1"/>
  <c r="G1397" i="1"/>
  <c r="G457" i="1"/>
  <c r="G928" i="1"/>
  <c r="G1417" i="1"/>
  <c r="G163" i="1"/>
  <c r="G3" i="1"/>
  <c r="G35" i="1"/>
  <c r="G1386" i="1"/>
  <c r="G1387" i="1"/>
  <c r="G1438" i="1"/>
  <c r="G329" i="1"/>
  <c r="G1273" i="1"/>
  <c r="G453" i="1"/>
  <c r="G929" i="1"/>
  <c r="G1046" i="1"/>
  <c r="G1275" i="1"/>
  <c r="G1136" i="1"/>
  <c r="G684" i="1"/>
  <c r="G516" i="1"/>
  <c r="G705" i="1"/>
  <c r="G1047" i="1"/>
  <c r="G1203" i="1"/>
  <c r="G607" i="1"/>
  <c r="G244" i="1"/>
  <c r="G409" i="1"/>
  <c r="G16" i="1"/>
  <c r="G1399" i="1"/>
  <c r="G52" i="1"/>
  <c r="G658" i="1"/>
  <c r="G410" i="1"/>
  <c r="G17" i="1"/>
  <c r="AB17" i="1" s="1"/>
  <c r="G454" i="1"/>
  <c r="G36" i="1"/>
  <c r="AB36" i="1" s="1"/>
  <c r="G1439" i="1"/>
  <c r="G1418" i="1"/>
  <c r="G164" i="1"/>
  <c r="G1394" i="1"/>
  <c r="G270" i="1"/>
  <c r="G1137" i="1"/>
  <c r="G1204" i="1"/>
  <c r="G685" i="1"/>
  <c r="G608" i="1"/>
  <c r="G245" i="1"/>
  <c r="G1408" i="1"/>
  <c r="G455" i="1"/>
  <c r="G411" i="1"/>
  <c r="G18" i="1"/>
  <c r="G458" i="1"/>
  <c r="G1131" i="1"/>
  <c r="G1400" i="1"/>
  <c r="G1205" i="1"/>
  <c r="G706" i="1"/>
  <c r="G1048" i="1"/>
  <c r="G338" i="1"/>
  <c r="G1157" i="1"/>
  <c r="G875" i="1"/>
  <c r="G792" i="1"/>
  <c r="G1206" i="1"/>
  <c r="G1158" i="1"/>
  <c r="G727" i="1"/>
  <c r="G1440" i="1"/>
  <c r="G543" i="1"/>
  <c r="AB543" i="1" s="1"/>
  <c r="G339" i="1"/>
  <c r="G186" i="1"/>
  <c r="AB186" i="1" s="1"/>
  <c r="G876" i="1"/>
  <c r="G1093" i="1"/>
  <c r="G1419" i="1"/>
  <c r="G728" i="1"/>
  <c r="G1138" i="1"/>
  <c r="G707" i="1"/>
  <c r="G1049" i="1"/>
  <c r="G1159" i="1"/>
  <c r="G1287" i="1"/>
  <c r="G246" i="1"/>
  <c r="G340" i="1"/>
  <c r="G793" i="1"/>
  <c r="G1562" i="1"/>
  <c r="G1495" i="1"/>
  <c r="G187" i="1"/>
  <c r="G412" i="1"/>
  <c r="G1139" i="1"/>
  <c r="G1082" i="1"/>
  <c r="G1441" i="1"/>
  <c r="G686" i="1"/>
  <c r="G1050" i="1"/>
  <c r="G1160" i="1"/>
  <c r="G1094" i="1"/>
  <c r="G930" i="1"/>
  <c r="G341" i="1"/>
  <c r="G877" i="1"/>
  <c r="G544" i="1"/>
  <c r="G1420" i="1"/>
  <c r="G729" i="1"/>
  <c r="G931" i="1"/>
  <c r="G794" i="1"/>
  <c r="G1161" i="1"/>
  <c r="G188" i="1"/>
  <c r="G1369" i="1"/>
  <c r="G679" i="1"/>
  <c r="G1095" i="1"/>
  <c r="G981" i="1"/>
  <c r="G95" i="1"/>
  <c r="G1288" i="1"/>
  <c r="G4" i="1"/>
  <c r="G342" i="1"/>
  <c r="G545" i="1"/>
  <c r="G189" i="1"/>
  <c r="G730" i="1"/>
  <c r="G247" i="1"/>
  <c r="G986" i="1"/>
  <c r="G659" i="1"/>
  <c r="G1083" i="1"/>
  <c r="G1388" i="1"/>
  <c r="G680" i="1"/>
  <c r="G1162" i="1"/>
  <c r="G982" i="1"/>
  <c r="G330" i="1"/>
  <c r="G1096" i="1"/>
  <c r="G1491" i="1"/>
  <c r="G878" i="1"/>
  <c r="G343" i="1"/>
  <c r="G731" i="1"/>
  <c r="G1132" i="1"/>
  <c r="G1487" i="1"/>
  <c r="G879" i="1"/>
  <c r="G1084" i="1"/>
  <c r="G795" i="1"/>
  <c r="G344" i="1"/>
  <c r="G880" i="1"/>
  <c r="G732" i="1"/>
  <c r="G184" i="1"/>
  <c r="G413" i="1"/>
  <c r="G1401" i="1"/>
  <c r="G546" i="1"/>
  <c r="G1421" i="1"/>
  <c r="G932" i="1"/>
  <c r="G609" i="1"/>
  <c r="G37" i="1"/>
  <c r="G19" i="1"/>
  <c r="G1163" i="1"/>
  <c r="G1265" i="1"/>
  <c r="G881" i="1"/>
  <c r="G733" i="1"/>
  <c r="G987" i="1"/>
  <c r="AB987" i="1" s="1"/>
  <c r="G345" i="1"/>
  <c r="G1207" i="1"/>
  <c r="G796" i="1"/>
  <c r="G933" i="1"/>
  <c r="G1370" i="1"/>
  <c r="G1367" i="1"/>
  <c r="G1556" i="1"/>
  <c r="G414" i="1"/>
  <c r="G547" i="1"/>
  <c r="G70" i="1"/>
  <c r="G1500" i="1"/>
  <c r="G882" i="1"/>
  <c r="G1164" i="1"/>
  <c r="G190" i="1"/>
  <c r="AB190" i="1" s="1"/>
  <c r="G346" i="1"/>
  <c r="G461" i="1"/>
  <c r="G988" i="1"/>
  <c r="G1097" i="1"/>
  <c r="G96" i="1"/>
  <c r="G1165" i="1"/>
  <c r="G797" i="1"/>
  <c r="G548" i="1"/>
  <c r="G347" i="1"/>
  <c r="G883" i="1"/>
  <c r="G678" i="1"/>
  <c r="G191" i="1"/>
  <c r="G1497" i="1"/>
  <c r="G734" i="1"/>
  <c r="G1375" i="1"/>
  <c r="AB1375" i="1" s="1"/>
  <c r="G687" i="1"/>
  <c r="G989" i="1"/>
  <c r="G884" i="1"/>
  <c r="G549" i="1"/>
  <c r="G1291" i="1"/>
  <c r="G990" i="1"/>
  <c r="G798" i="1"/>
  <c r="G1166" i="1"/>
  <c r="G192" i="1"/>
  <c r="G348" i="1"/>
  <c r="G1098" i="1"/>
  <c r="G991" i="1"/>
  <c r="G983" i="1"/>
  <c r="G885" i="1"/>
  <c r="G550" i="1"/>
  <c r="AB550" i="1" s="1"/>
  <c r="G1395" i="1"/>
  <c r="G1422" i="1"/>
  <c r="G1371" i="1"/>
  <c r="G1299" i="1"/>
  <c r="G735" i="1"/>
  <c r="G736" i="1"/>
  <c r="G349" i="1"/>
  <c r="G1140" i="1"/>
  <c r="G1208" i="1"/>
  <c r="G934" i="1"/>
  <c r="G688" i="1"/>
  <c r="G248" i="1"/>
  <c r="G992" i="1"/>
  <c r="G610" i="1"/>
  <c r="G415" i="1"/>
  <c r="G193" i="1"/>
  <c r="AB193" i="1" s="1"/>
  <c r="G799" i="1"/>
  <c r="G1099" i="1"/>
  <c r="G460" i="1"/>
  <c r="G886" i="1"/>
  <c r="G1167" i="1"/>
  <c r="G737" i="1"/>
  <c r="G194" i="1"/>
  <c r="G350" i="1"/>
  <c r="G1133" i="1"/>
  <c r="G1385" i="1"/>
  <c r="G993" i="1"/>
  <c r="G800" i="1"/>
  <c r="G551" i="1"/>
  <c r="G1100" i="1"/>
  <c r="G887" i="1"/>
  <c r="G738" i="1"/>
  <c r="G351" i="1"/>
  <c r="G195" i="1"/>
  <c r="G1101" i="1"/>
  <c r="G1458" i="1"/>
  <c r="G994" i="1"/>
  <c r="G1168" i="1"/>
  <c r="G801" i="1"/>
  <c r="G552" i="1"/>
  <c r="G53" i="1"/>
  <c r="G1447" i="1"/>
  <c r="G1459" i="1"/>
  <c r="G1406" i="1"/>
  <c r="G1398" i="1"/>
  <c r="G1498" i="1"/>
  <c r="G888" i="1"/>
  <c r="G1169" i="1"/>
  <c r="G196" i="1"/>
  <c r="G1102" i="1"/>
  <c r="G352" i="1"/>
  <c r="G1296" i="1"/>
  <c r="G553" i="1"/>
  <c r="G1103" i="1"/>
  <c r="G802" i="1"/>
  <c r="G1170" i="1"/>
  <c r="G995" i="1"/>
  <c r="G33" i="1"/>
  <c r="G889" i="1"/>
  <c r="G739" i="1"/>
  <c r="G890" i="1"/>
  <c r="G197" i="1"/>
  <c r="G353" i="1"/>
  <c r="AB353" i="1" s="1"/>
  <c r="G1171" i="1"/>
  <c r="G1104" i="1"/>
  <c r="G554" i="1"/>
  <c r="G1172" i="1"/>
  <c r="G803" i="1"/>
  <c r="G1555" i="1"/>
  <c r="G996" i="1"/>
  <c r="G891" i="1"/>
  <c r="G354" i="1"/>
  <c r="G198" i="1"/>
  <c r="G740" i="1"/>
  <c r="G1463" i="1"/>
  <c r="G1436" i="1"/>
  <c r="G1552" i="1"/>
  <c r="G555" i="1"/>
  <c r="G892" i="1"/>
  <c r="G1105" i="1"/>
  <c r="G1173" i="1"/>
  <c r="G804" i="1"/>
  <c r="G997" i="1"/>
  <c r="G893" i="1"/>
  <c r="G741" i="1"/>
  <c r="G742" i="1"/>
  <c r="G894" i="1"/>
  <c r="G355" i="1"/>
  <c r="G8" i="1"/>
  <c r="G556" i="1"/>
  <c r="G1106" i="1"/>
  <c r="G1174" i="1"/>
  <c r="G805" i="1"/>
  <c r="G895" i="1"/>
  <c r="G356" i="1"/>
  <c r="G199" i="1"/>
  <c r="G1396" i="1"/>
  <c r="G97" i="1"/>
  <c r="G1107" i="1"/>
  <c r="G557" i="1"/>
  <c r="G1175" i="1"/>
  <c r="G806" i="1"/>
  <c r="G998" i="1"/>
  <c r="G896" i="1"/>
  <c r="G743" i="1"/>
  <c r="G200" i="1"/>
  <c r="G357" i="1"/>
  <c r="G1407" i="1"/>
  <c r="G98" i="1"/>
  <c r="G558" i="1"/>
  <c r="G1108" i="1"/>
  <c r="AB1108" i="1" s="1"/>
  <c r="G1176" i="1"/>
  <c r="G897" i="1"/>
  <c r="G807" i="1"/>
  <c r="G1300" i="1"/>
  <c r="G999" i="1"/>
  <c r="G744" i="1"/>
  <c r="G358" i="1"/>
  <c r="G201" i="1"/>
  <c r="G1109" i="1"/>
  <c r="G559" i="1"/>
  <c r="G1000" i="1"/>
  <c r="G611" i="1"/>
  <c r="G745" i="1"/>
  <c r="G1177" i="1"/>
  <c r="G808" i="1"/>
  <c r="G898" i="1"/>
  <c r="AB898" i="1" s="1"/>
  <c r="G202" i="1"/>
  <c r="G359" i="1"/>
  <c r="G560" i="1"/>
  <c r="G1110" i="1"/>
  <c r="G1141" i="1"/>
  <c r="G935" i="1"/>
  <c r="G1001" i="1"/>
  <c r="G1178" i="1"/>
  <c r="G809" i="1"/>
  <c r="G746" i="1"/>
  <c r="G1501" i="1"/>
  <c r="G899" i="1"/>
  <c r="G203" i="1"/>
  <c r="G612" i="1"/>
  <c r="G636" i="1"/>
  <c r="G360" i="1"/>
  <c r="G561" i="1"/>
  <c r="G1111" i="1"/>
  <c r="G1179" i="1"/>
  <c r="G900" i="1"/>
  <c r="G1277" i="1"/>
  <c r="G1002" i="1"/>
  <c r="G689" i="1"/>
  <c r="G204" i="1"/>
  <c r="G361" i="1"/>
  <c r="G936" i="1"/>
  <c r="G937" i="1"/>
  <c r="G562" i="1"/>
  <c r="G1112" i="1"/>
  <c r="G747" i="1"/>
  <c r="G901" i="1"/>
  <c r="G938" i="1"/>
  <c r="G613" i="1"/>
  <c r="G416" i="1"/>
  <c r="G1502" i="1"/>
  <c r="G1142" i="1"/>
  <c r="G1209" i="1"/>
  <c r="G276" i="1"/>
  <c r="G362" i="1"/>
  <c r="G563" i="1"/>
  <c r="G939" i="1"/>
  <c r="G708" i="1"/>
  <c r="G1113" i="1"/>
  <c r="G748" i="1"/>
  <c r="G1258" i="1"/>
  <c r="G902" i="1"/>
  <c r="G810" i="1"/>
  <c r="G5" i="1"/>
  <c r="G20" i="1"/>
  <c r="G363" i="1"/>
  <c r="G417" i="1"/>
  <c r="G709" i="1"/>
  <c r="G1297" i="1"/>
  <c r="G690" i="1"/>
  <c r="G940" i="1"/>
  <c r="G564" i="1"/>
  <c r="G331" i="1"/>
  <c r="G1114" i="1"/>
  <c r="G614" i="1"/>
  <c r="G749" i="1"/>
  <c r="G811" i="1"/>
  <c r="G1180" i="1"/>
  <c r="G903" i="1"/>
  <c r="G1003" i="1"/>
  <c r="AB1003" i="1" s="1"/>
  <c r="G205" i="1"/>
  <c r="G364" i="1"/>
  <c r="G1143" i="1"/>
  <c r="G1301" i="1"/>
  <c r="G615" i="1"/>
  <c r="G565" i="1"/>
  <c r="G1499" i="1"/>
  <c r="G1115" i="1"/>
  <c r="G750" i="1"/>
  <c r="G1004" i="1"/>
  <c r="G1181" i="1"/>
  <c r="G812" i="1"/>
  <c r="G904" i="1"/>
  <c r="G462" i="1"/>
  <c r="G206" i="1"/>
  <c r="G365" i="1"/>
  <c r="G1448" i="1"/>
  <c r="G710" i="1"/>
  <c r="G1392" i="1"/>
  <c r="G1116" i="1"/>
  <c r="G813" i="1"/>
  <c r="G566" i="1"/>
  <c r="G905" i="1"/>
  <c r="G1005" i="1"/>
  <c r="G182" i="1"/>
  <c r="G1182" i="1"/>
  <c r="G1294" i="1"/>
  <c r="G366" i="1"/>
  <c r="G788" i="1"/>
  <c r="G691" i="1"/>
  <c r="G1117" i="1"/>
  <c r="G814" i="1"/>
  <c r="G906" i="1"/>
  <c r="G1006" i="1"/>
  <c r="G1183" i="1"/>
  <c r="G751" i="1"/>
  <c r="G207" i="1"/>
  <c r="G367" i="1"/>
  <c r="G941" i="1"/>
  <c r="G567" i="1"/>
  <c r="G1007" i="1"/>
  <c r="G815" i="1"/>
  <c r="G1184" i="1"/>
  <c r="G80" i="1"/>
  <c r="G1560" i="1"/>
  <c r="G907" i="1"/>
  <c r="G908" i="1"/>
  <c r="G368" i="1"/>
  <c r="G1488" i="1"/>
  <c r="G1274" i="1"/>
  <c r="G166" i="1"/>
  <c r="G1402" i="1"/>
  <c r="G1403" i="1"/>
  <c r="G1118" i="1"/>
  <c r="G1404" i="1"/>
  <c r="G909" i="1"/>
  <c r="G369" i="1"/>
  <c r="G568" i="1"/>
  <c r="G38" i="1"/>
  <c r="G1492" i="1"/>
  <c r="G910" i="1"/>
  <c r="G1008" i="1"/>
  <c r="G1449" i="1"/>
  <c r="G370" i="1"/>
  <c r="AB370" i="1" s="1"/>
  <c r="G208" i="1"/>
  <c r="G569" i="1"/>
  <c r="G816" i="1"/>
  <c r="G332" i="1"/>
  <c r="G911" i="1"/>
  <c r="G371" i="1"/>
  <c r="G570" i="1"/>
  <c r="G1119" i="1"/>
  <c r="G817" i="1"/>
  <c r="G277" i="1"/>
  <c r="G1564" i="1"/>
  <c r="G752" i="1"/>
  <c r="G209" i="1"/>
  <c r="G39" i="1"/>
  <c r="G1284" i="1"/>
  <c r="G571" i="1"/>
  <c r="G40" i="1"/>
  <c r="G140" i="1"/>
  <c r="G463" i="1"/>
  <c r="G818" i="1"/>
  <c r="G469" i="1"/>
  <c r="G210" i="1"/>
  <c r="G1450" i="1"/>
  <c r="G372" i="1"/>
  <c r="G41" i="1"/>
  <c r="G572" i="1"/>
  <c r="G165" i="1"/>
  <c r="G1405" i="1"/>
  <c r="G211" i="1"/>
  <c r="G753" i="1"/>
  <c r="G452" i="1"/>
  <c r="G169" i="1"/>
  <c r="G573" i="1"/>
  <c r="G1559" i="1"/>
  <c r="G912" i="1"/>
  <c r="G373" i="1"/>
  <c r="G819" i="1"/>
  <c r="G574" i="1"/>
  <c r="G1272" i="1"/>
  <c r="G333" i="1"/>
  <c r="G1451" i="1"/>
  <c r="G1120" i="1"/>
  <c r="G1563" i="1"/>
  <c r="G212" i="1"/>
  <c r="G374" i="1"/>
  <c r="G42" i="1"/>
  <c r="G1286" i="1"/>
  <c r="G1009" i="1"/>
  <c r="G820" i="1"/>
  <c r="G575" i="1"/>
  <c r="G1185" i="1"/>
  <c r="G1523" i="1"/>
  <c r="G1121" i="1"/>
  <c r="G1524" i="1"/>
  <c r="G213" i="1"/>
  <c r="G1298" i="1"/>
  <c r="G754" i="1"/>
  <c r="G1134" i="1"/>
  <c r="G183" i="1"/>
  <c r="G1464" i="1"/>
  <c r="G1489" i="1"/>
  <c r="G1393" i="1"/>
  <c r="G334" i="1"/>
  <c r="G278" i="1"/>
  <c r="G1280" i="1"/>
  <c r="G1279" i="1"/>
  <c r="G1249" i="1"/>
  <c r="G1210" i="1"/>
  <c r="G1051" i="1"/>
  <c r="G418" i="1"/>
  <c r="G942" i="1"/>
  <c r="G1260" i="1"/>
  <c r="G1211" i="1"/>
  <c r="G335" i="1"/>
  <c r="G711" i="1"/>
  <c r="G249" i="1"/>
  <c r="G375" i="1"/>
  <c r="G1302" i="1"/>
  <c r="G69" i="1"/>
  <c r="G1423" i="1"/>
  <c r="AB1423" i="1" s="1"/>
  <c r="G616" i="1"/>
  <c r="G692" i="1"/>
  <c r="G419" i="1"/>
  <c r="G1261" i="1"/>
  <c r="G1292" i="1"/>
  <c r="G336" i="1"/>
  <c r="G1010" i="1"/>
  <c r="G376" i="1"/>
  <c r="G81" i="1"/>
  <c r="G693" i="1"/>
  <c r="G943" i="1"/>
  <c r="G821" i="1"/>
  <c r="G1250" i="1"/>
  <c r="G377" i="1"/>
  <c r="G1424" i="1"/>
  <c r="G1425" i="1"/>
  <c r="G617" i="1"/>
  <c r="G280" i="1"/>
  <c r="G1052" i="1"/>
  <c r="G1011" i="1"/>
  <c r="G913" i="1"/>
  <c r="G755" i="1"/>
  <c r="G214" i="1"/>
  <c r="G378" i="1"/>
  <c r="G1053" i="1"/>
  <c r="G43" i="1"/>
  <c r="G1135" i="1"/>
  <c r="G756" i="1"/>
  <c r="G1186" i="1"/>
  <c r="G379" i="1"/>
  <c r="G459" i="1"/>
  <c r="G914" i="1"/>
  <c r="G1465" i="1"/>
  <c r="G968" i="1"/>
  <c r="G1054" i="1"/>
  <c r="G944" i="1"/>
  <c r="G1212" i="1"/>
  <c r="G470" i="1"/>
  <c r="G420" i="1"/>
  <c r="G99" i="1"/>
  <c r="G576" i="1"/>
  <c r="G694" i="1"/>
  <c r="G822" i="1"/>
  <c r="G215" i="1"/>
  <c r="G1012" i="1"/>
  <c r="G757" i="1"/>
  <c r="G1187" i="1"/>
  <c r="G421" i="1"/>
  <c r="G100" i="1"/>
  <c r="G380" i="1"/>
  <c r="G695" i="1"/>
  <c r="G1262" i="1"/>
  <c r="G422" i="1"/>
  <c r="G1251" i="1"/>
  <c r="G823" i="1"/>
  <c r="G915" i="1"/>
  <c r="G216" i="1"/>
  <c r="G1466" i="1"/>
  <c r="G1213" i="1"/>
  <c r="G969" i="1"/>
  <c r="G1214" i="1"/>
  <c r="G250" i="1"/>
  <c r="G1013" i="1"/>
  <c r="G281" i="1"/>
  <c r="AB281" i="1" s="1"/>
  <c r="G423" i="1"/>
  <c r="G424" i="1"/>
  <c r="G101" i="1"/>
  <c r="G1188" i="1"/>
  <c r="G945" i="1"/>
  <c r="G1215" i="1"/>
  <c r="G1503" i="1"/>
  <c r="G1452" i="1"/>
  <c r="G425" i="1"/>
  <c r="G44" i="1"/>
  <c r="G381" i="1"/>
  <c r="G102" i="1"/>
  <c r="G577" i="1"/>
  <c r="G271" i="1"/>
  <c r="G1525" i="1"/>
  <c r="G1442" i="1"/>
  <c r="G824" i="1"/>
  <c r="G1252" i="1"/>
  <c r="G117" i="1"/>
  <c r="G1189" i="1"/>
  <c r="G1014" i="1"/>
  <c r="G118" i="1"/>
  <c r="G217" i="1"/>
  <c r="G1144" i="1"/>
  <c r="G1376" i="1"/>
  <c r="G426" i="1"/>
  <c r="G916" i="1"/>
  <c r="G1426" i="1"/>
  <c r="G382" i="1"/>
  <c r="G1333" i="1"/>
  <c r="G517" i="1"/>
  <c r="G282" i="1"/>
  <c r="G578" i="1"/>
  <c r="G103" i="1"/>
  <c r="G251" i="1"/>
  <c r="G1015" i="1"/>
  <c r="G758" i="1"/>
  <c r="G1216" i="1"/>
  <c r="G175" i="1"/>
  <c r="G825" i="1"/>
  <c r="G618" i="1"/>
  <c r="G1190" i="1"/>
  <c r="G218" i="1"/>
  <c r="G1467" i="1"/>
  <c r="G471" i="1"/>
  <c r="G91" i="1"/>
  <c r="G1468" i="1"/>
  <c r="G1122" i="1"/>
  <c r="AB1122" i="1" s="1"/>
  <c r="G383" i="1"/>
  <c r="G1526" i="1"/>
  <c r="G826" i="1"/>
  <c r="G579" i="1"/>
  <c r="G644" i="1"/>
  <c r="G653" i="1"/>
  <c r="G514" i="1"/>
  <c r="G917" i="1"/>
  <c r="G946" i="1"/>
  <c r="G104" i="1"/>
  <c r="G283" i="1"/>
  <c r="G219" i="1"/>
  <c r="G1191" i="1"/>
  <c r="G947" i="1"/>
  <c r="G1266" i="1"/>
  <c r="G970" i="1"/>
  <c r="AB970" i="1" s="1"/>
  <c r="G1145" i="1"/>
  <c r="G1334" i="1"/>
  <c r="G252" i="1"/>
  <c r="G499" i="1"/>
  <c r="G1303" i="1"/>
  <c r="G759" i="1"/>
  <c r="G272" i="1"/>
  <c r="G92" i="1"/>
  <c r="G1427" i="1"/>
  <c r="G384" i="1"/>
  <c r="G466" i="1"/>
  <c r="G1469" i="1"/>
  <c r="G1335" i="1"/>
  <c r="G1490" i="1"/>
  <c r="G1217" i="1"/>
  <c r="G145" i="1"/>
  <c r="AB145" i="1" s="1"/>
  <c r="G1263" i="1"/>
  <c r="G1527" i="1"/>
  <c r="G1336" i="1"/>
  <c r="G948" i="1"/>
  <c r="G619" i="1"/>
  <c r="G1016" i="1"/>
  <c r="G284" i="1"/>
  <c r="G427" i="1"/>
  <c r="G827" i="1"/>
  <c r="G273" i="1"/>
  <c r="G472" i="1"/>
  <c r="G146" i="1"/>
  <c r="G1428" i="1"/>
  <c r="G428" i="1"/>
  <c r="G620" i="1"/>
  <c r="G105" i="1"/>
  <c r="AB105" i="1" s="1"/>
  <c r="G1504" i="1"/>
  <c r="G580" i="1"/>
  <c r="G274" i="1"/>
  <c r="G220" i="1"/>
  <c r="G1192" i="1"/>
  <c r="G1377" i="1"/>
  <c r="G760" i="1"/>
  <c r="G429" i="1"/>
  <c r="G486" i="1"/>
  <c r="G1289" i="1"/>
  <c r="G141" i="1"/>
  <c r="G1017" i="1"/>
  <c r="G918" i="1"/>
  <c r="G67" i="1"/>
  <c r="G1486" i="1"/>
  <c r="G6" i="1"/>
  <c r="G1218" i="1"/>
  <c r="G1372" i="1"/>
  <c r="G581" i="1"/>
  <c r="G119" i="1"/>
  <c r="G1429" i="1"/>
  <c r="G385" i="1"/>
  <c r="G1443" i="1"/>
  <c r="G856" i="1"/>
  <c r="G1219" i="1"/>
  <c r="G1528" i="1"/>
  <c r="G1470" i="1"/>
  <c r="G1278" i="1"/>
  <c r="G1290" i="1"/>
  <c r="G221" i="1"/>
  <c r="G142" i="1"/>
  <c r="G1389" i="1"/>
  <c r="G473" i="1"/>
  <c r="G919" i="1"/>
  <c r="G1304" i="1"/>
  <c r="G857" i="1"/>
  <c r="G430" i="1"/>
  <c r="G1193" i="1"/>
  <c r="G761" i="1"/>
  <c r="G949" i="1"/>
  <c r="G971" i="1"/>
  <c r="G1018" i="1"/>
  <c r="G285" i="1"/>
  <c r="G431" i="1"/>
  <c r="G309" i="1"/>
  <c r="G582" i="1"/>
  <c r="G71" i="1"/>
  <c r="G147" i="1"/>
  <c r="G253" i="1"/>
  <c r="G386" i="1"/>
  <c r="G1557" i="1"/>
  <c r="G1220" i="1"/>
  <c r="G920" i="1"/>
  <c r="G120" i="1"/>
  <c r="G950" i="1"/>
  <c r="G1529" i="1"/>
  <c r="G1444" i="1"/>
  <c r="G1085" i="1"/>
  <c r="G972" i="1"/>
  <c r="G524" i="1"/>
  <c r="G487" i="1"/>
  <c r="G660" i="1"/>
  <c r="G828" i="1"/>
  <c r="G54" i="1"/>
  <c r="G1430" i="1"/>
  <c r="G1530" i="1"/>
  <c r="G621" i="1"/>
  <c r="G505" i="1"/>
  <c r="G176" i="1"/>
  <c r="G1194" i="1"/>
  <c r="G973" i="1"/>
  <c r="G222" i="1"/>
  <c r="G387" i="1"/>
  <c r="G55" i="1"/>
  <c r="G1505" i="1"/>
  <c r="G518" i="1"/>
  <c r="G500" i="1"/>
  <c r="G286" i="1"/>
  <c r="G762" i="1"/>
  <c r="G72" i="1"/>
  <c r="AB72" i="1" s="1"/>
  <c r="G1019" i="1"/>
  <c r="G1221" i="1"/>
  <c r="G9" i="1"/>
  <c r="G1195" i="1"/>
  <c r="G474" i="1"/>
  <c r="G1281" i="1"/>
  <c r="G1253" i="1"/>
  <c r="G1531" i="1"/>
  <c r="G1496" i="1"/>
  <c r="G1561" i="1"/>
  <c r="G583" i="1"/>
  <c r="G467" i="1"/>
  <c r="G1285" i="1"/>
  <c r="G46" i="1"/>
  <c r="G432" i="1"/>
  <c r="G829" i="1"/>
  <c r="AB829" i="1" s="1"/>
  <c r="G1471" i="1"/>
  <c r="G712" i="1"/>
  <c r="G1373" i="1"/>
  <c r="G622" i="1"/>
  <c r="G287" i="1"/>
  <c r="G506" i="1"/>
  <c r="G310" i="1"/>
  <c r="G1222" i="1"/>
  <c r="G921" i="1"/>
  <c r="G10" i="1"/>
  <c r="G254" i="1"/>
  <c r="G1337" i="1"/>
  <c r="G1196" i="1"/>
  <c r="G223" i="1"/>
  <c r="G713" i="1"/>
  <c r="G1020" i="1"/>
  <c r="AB1020" i="1" s="1"/>
  <c r="G1314" i="1"/>
  <c r="G763" i="1"/>
  <c r="G1305" i="1"/>
  <c r="G1254" i="1"/>
  <c r="G388" i="1"/>
  <c r="G584" i="1"/>
  <c r="G1445" i="1"/>
  <c r="G1460" i="1"/>
  <c r="G433" i="1"/>
  <c r="G1282" i="1"/>
  <c r="G830" i="1"/>
  <c r="G1431" i="1"/>
  <c r="G1223" i="1"/>
  <c r="G1338" i="1"/>
  <c r="G1021" i="1"/>
  <c r="G922" i="1"/>
  <c r="AB922" i="1" s="1"/>
  <c r="G224" i="1"/>
  <c r="G1197" i="1"/>
  <c r="G1472" i="1"/>
  <c r="G1346" i="1"/>
  <c r="G525" i="1"/>
  <c r="G764" i="1"/>
  <c r="G311" i="1"/>
  <c r="G148" i="1"/>
  <c r="G1224" i="1"/>
  <c r="G68" i="1"/>
  <c r="G696" i="1"/>
  <c r="G623" i="1"/>
  <c r="G475" i="1"/>
  <c r="G1264" i="1"/>
  <c r="G1255" i="1"/>
  <c r="G288" i="1"/>
  <c r="AB288" i="1" s="1"/>
  <c r="G585" i="1"/>
  <c r="G1532" i="1"/>
  <c r="G1506" i="1"/>
  <c r="G501" i="1"/>
  <c r="G831" i="1"/>
  <c r="G1473" i="1"/>
  <c r="G1432" i="1"/>
  <c r="G106" i="1"/>
  <c r="G858" i="1"/>
  <c r="G225" i="1"/>
  <c r="G1198" i="1"/>
  <c r="G1022" i="1"/>
  <c r="G1474" i="1"/>
  <c r="G765" i="1"/>
  <c r="G476" i="1"/>
  <c r="G951" i="1"/>
  <c r="G434" i="1"/>
  <c r="G1086" i="1"/>
  <c r="G107" i="1"/>
  <c r="G1256" i="1"/>
  <c r="G1558" i="1"/>
  <c r="G1267" i="1"/>
  <c r="G645" i="1"/>
  <c r="G1374" i="1"/>
  <c r="G289" i="1"/>
  <c r="G586" i="1"/>
  <c r="G654" i="1"/>
  <c r="G48" i="1"/>
  <c r="G21" i="1"/>
  <c r="G177" i="1"/>
  <c r="G1023" i="1"/>
  <c r="G312" i="1"/>
  <c r="G82" i="1"/>
  <c r="G1507" i="1"/>
  <c r="G974" i="1"/>
  <c r="G1390" i="1"/>
  <c r="G468" i="1"/>
  <c r="G178" i="1"/>
  <c r="G832" i="1"/>
  <c r="G923" i="1"/>
  <c r="G143" i="1"/>
  <c r="G154" i="1"/>
  <c r="G1339" i="1"/>
  <c r="G1413" i="1"/>
  <c r="G975" i="1"/>
  <c r="G108" i="1"/>
  <c r="G1024" i="1"/>
  <c r="G1433" i="1"/>
  <c r="G226" i="1"/>
  <c r="G1199" i="1"/>
  <c r="G1508" i="1"/>
  <c r="G290" i="1"/>
  <c r="G859" i="1"/>
  <c r="G1347" i="1"/>
  <c r="AB1347" i="1" s="1"/>
  <c r="G1315" i="1"/>
  <c r="G507" i="1"/>
  <c r="G497" i="1"/>
  <c r="G1225" i="1"/>
  <c r="G1533" i="1"/>
  <c r="G1146" i="1"/>
  <c r="G1378" i="1"/>
  <c r="G291" i="1"/>
  <c r="G1306" i="1"/>
  <c r="G1226" i="1"/>
  <c r="G587" i="1"/>
  <c r="G1257" i="1"/>
  <c r="G1087" i="1"/>
  <c r="G833" i="1"/>
  <c r="G313" i="1"/>
  <c r="G83" i="1"/>
  <c r="AB83" i="1" s="1"/>
  <c r="G227" i="1"/>
  <c r="G1434" i="1"/>
  <c r="G1200" i="1"/>
  <c r="G1088" i="1"/>
  <c r="G1293" i="1"/>
  <c r="G624" i="1"/>
  <c r="G1227" i="1"/>
  <c r="G477" i="1"/>
  <c r="G1534" i="1"/>
  <c r="G1446" i="1"/>
  <c r="AB1446" i="1" s="1"/>
  <c r="G1461" i="1"/>
  <c r="G1391" i="1"/>
  <c r="AB1391" i="1" s="1"/>
  <c r="G655" i="1"/>
  <c r="G1025" i="1"/>
  <c r="G1348" i="1"/>
  <c r="G255" i="1"/>
  <c r="AB255" i="1" s="1"/>
  <c r="G766" i="1"/>
  <c r="G1481" i="1"/>
  <c r="G1089" i="1"/>
  <c r="G149" i="1"/>
  <c r="G292" i="1"/>
  <c r="G952" i="1"/>
  <c r="G22" i="1"/>
  <c r="G45" i="1"/>
  <c r="G1055" i="1"/>
  <c r="G697" i="1"/>
  <c r="G389" i="1"/>
  <c r="G1475" i="1"/>
  <c r="G1340" i="1"/>
  <c r="G478" i="1"/>
  <c r="G1535" i="1"/>
  <c r="G519" i="1"/>
  <c r="AB519" i="1" s="1"/>
  <c r="G625" i="1"/>
  <c r="G1453" i="1"/>
  <c r="G179" i="1"/>
  <c r="G661" i="1"/>
  <c r="G167" i="1"/>
  <c r="G834" i="1"/>
  <c r="G588" i="1"/>
  <c r="G1435" i="1"/>
  <c r="G435" i="1"/>
  <c r="G121" i="1"/>
  <c r="G528" i="1"/>
  <c r="G626" i="1"/>
  <c r="G293" i="1"/>
  <c r="G924" i="1"/>
  <c r="G698" i="1"/>
  <c r="G150" i="1"/>
  <c r="AB150" i="1" s="1"/>
  <c r="G314" i="1"/>
  <c r="G1201" i="1"/>
  <c r="G228" i="1"/>
  <c r="G1536" i="1"/>
  <c r="G699" i="1"/>
  <c r="G1509" i="1"/>
  <c r="G627" i="1"/>
  <c r="G637" i="1"/>
  <c r="G151" i="1"/>
  <c r="G767" i="1"/>
  <c r="G1026" i="1"/>
  <c r="G49" i="1"/>
  <c r="G1307" i="1"/>
  <c r="G953" i="1"/>
  <c r="G155" i="1"/>
  <c r="G294" i="1"/>
  <c r="AB294" i="1" s="1"/>
  <c r="G256" i="1"/>
  <c r="G1537" i="1"/>
  <c r="G714" i="1"/>
  <c r="G502" i="1"/>
  <c r="G508" i="1"/>
  <c r="G1070" i="1"/>
  <c r="G954" i="1"/>
  <c r="G1228" i="1"/>
  <c r="G589" i="1"/>
  <c r="G390" i="1"/>
  <c r="G1510" i="1"/>
  <c r="G1454" i="1"/>
  <c r="G23" i="1"/>
  <c r="G1341" i="1"/>
  <c r="G646" i="1"/>
  <c r="G1316" i="1"/>
  <c r="AB1316" i="1" s="1"/>
  <c r="G835" i="1"/>
  <c r="G1476" i="1"/>
  <c r="G1414" i="1"/>
  <c r="G1511" i="1"/>
  <c r="G295" i="1"/>
  <c r="G509" i="1"/>
  <c r="G1123" i="1"/>
  <c r="G315" i="1"/>
  <c r="G229" i="1"/>
  <c r="G1202" i="1"/>
  <c r="G1056" i="1"/>
  <c r="G479" i="1"/>
  <c r="G1147" i="1"/>
  <c r="G976" i="1"/>
  <c r="G171" i="1"/>
  <c r="G1349" i="1"/>
  <c r="AB1349" i="1" s="1"/>
  <c r="G768" i="1"/>
  <c r="G1477" i="1"/>
  <c r="G122" i="1"/>
  <c r="G109" i="1"/>
  <c r="G1538" i="1"/>
  <c r="G590" i="1"/>
  <c r="G391" i="1"/>
  <c r="G24" i="1"/>
  <c r="G156" i="1"/>
  <c r="G488" i="1"/>
  <c r="G436" i="1"/>
  <c r="G647" i="1"/>
  <c r="G1148" i="1"/>
  <c r="G230" i="1"/>
  <c r="G836" i="1"/>
  <c r="G110" i="1"/>
  <c r="AB110" i="1" s="1"/>
  <c r="G925" i="1"/>
  <c r="G1342" i="1"/>
  <c r="G296" i="1"/>
  <c r="G1308" i="1"/>
  <c r="G1350" i="1"/>
  <c r="G25" i="1"/>
  <c r="G1027" i="1"/>
  <c r="G1478" i="1"/>
  <c r="G628" i="1"/>
  <c r="G1071" i="1"/>
  <c r="G769" i="1"/>
  <c r="G123" i="1"/>
  <c r="G591" i="1"/>
  <c r="G392" i="1"/>
  <c r="G1539" i="1"/>
  <c r="G1379" i="1"/>
  <c r="AB1379" i="1" s="1"/>
  <c r="G1512" i="1"/>
  <c r="G1229" i="1"/>
  <c r="G316" i="1"/>
  <c r="G650" i="1"/>
  <c r="G1343" i="1"/>
  <c r="G1268" i="1"/>
  <c r="G1230" i="1"/>
  <c r="G789" i="1"/>
  <c r="G715" i="1"/>
  <c r="G837" i="1"/>
  <c r="G1124" i="1"/>
  <c r="G144" i="1"/>
  <c r="G1317" i="1"/>
  <c r="G297" i="1"/>
  <c r="G124" i="1"/>
  <c r="G1482" i="1"/>
  <c r="AB1482" i="1" s="1"/>
  <c r="G231" i="1"/>
  <c r="G1149" i="1"/>
  <c r="G656" i="1"/>
  <c r="G985" i="1"/>
  <c r="G860" i="1"/>
  <c r="G515" i="1"/>
  <c r="G1072" i="1"/>
  <c r="G73" i="1"/>
  <c r="G1351" i="1"/>
  <c r="G770" i="1"/>
  <c r="AB770" i="1" s="1"/>
  <c r="G716" i="1"/>
  <c r="G298" i="1"/>
  <c r="G489" i="1"/>
  <c r="G279" i="1"/>
  <c r="G1028" i="1"/>
  <c r="G662" i="1"/>
  <c r="AB662" i="1" s="1"/>
  <c r="G977" i="1"/>
  <c r="G1455" i="1"/>
  <c r="G592" i="1"/>
  <c r="G1540" i="1"/>
  <c r="G790" i="1"/>
  <c r="G1318" i="1"/>
  <c r="G838" i="1"/>
  <c r="G1073" i="1"/>
  <c r="G317" i="1"/>
  <c r="G1344" i="1"/>
  <c r="G955" i="1"/>
  <c r="G1231" i="1"/>
  <c r="G232" i="1"/>
  <c r="G681" i="1"/>
  <c r="G529" i="1"/>
  <c r="G503" i="1"/>
  <c r="AB503" i="1" s="1"/>
  <c r="G771" i="1"/>
  <c r="G1029" i="1"/>
  <c r="G257" i="1"/>
  <c r="G1057" i="1"/>
  <c r="G337" i="1"/>
  <c r="G480" i="1"/>
  <c r="G926" i="1"/>
  <c r="G125" i="1"/>
  <c r="G1513" i="1"/>
  <c r="G56" i="1"/>
  <c r="G593" i="1"/>
  <c r="G437" i="1"/>
  <c r="G393" i="1"/>
  <c r="G1150" i="1"/>
  <c r="G11" i="1"/>
  <c r="G663" i="1"/>
  <c r="AB663" i="1" s="1"/>
  <c r="G26" i="1"/>
  <c r="G1456" i="1"/>
  <c r="G978" i="1"/>
  <c r="G299" i="1"/>
  <c r="G490" i="1"/>
  <c r="G629" i="1"/>
  <c r="G1409" i="1"/>
  <c r="G1462" i="1"/>
  <c r="G1541" i="1"/>
  <c r="G1151" i="1"/>
  <c r="G1058" i="1"/>
  <c r="G1483" i="1"/>
  <c r="G839" i="1"/>
  <c r="G444" i="1"/>
  <c r="G1352" i="1"/>
  <c r="G717" i="1"/>
  <c r="AB717" i="1" s="1"/>
  <c r="G504" i="1"/>
  <c r="G1090" i="1"/>
  <c r="G1309" i="1"/>
  <c r="G481" i="1"/>
  <c r="G956" i="1"/>
  <c r="G258" i="1"/>
  <c r="G1493" i="1"/>
  <c r="G718" i="1"/>
  <c r="G511" i="1"/>
  <c r="G1319" i="1"/>
  <c r="G1125" i="1"/>
  <c r="G667" i="1"/>
  <c r="G1074" i="1"/>
  <c r="G84" i="1"/>
  <c r="G318" i="1"/>
  <c r="G233" i="1"/>
  <c r="AB233" i="1" s="1"/>
  <c r="G530" i="1"/>
  <c r="G861" i="1"/>
  <c r="G1353" i="1"/>
  <c r="G772" i="1"/>
  <c r="G50" i="1"/>
  <c r="G491" i="1"/>
  <c r="G1030" i="1"/>
  <c r="G126" i="1"/>
  <c r="G957" i="1"/>
  <c r="G526" i="1"/>
  <c r="G594" i="1"/>
  <c r="G57" i="1"/>
  <c r="G127" i="1"/>
  <c r="G1542" i="1"/>
  <c r="G1232" i="1"/>
  <c r="G1514" i="1"/>
  <c r="AB1514" i="1" s="1"/>
  <c r="G840" i="1"/>
  <c r="G1059" i="1"/>
  <c r="G58" i="1"/>
  <c r="G1269" i="1"/>
  <c r="G1320" i="1"/>
  <c r="G668" i="1"/>
  <c r="G319" i="1"/>
  <c r="AB319" i="1" s="1"/>
  <c r="G664" i="1"/>
  <c r="G234" i="1"/>
  <c r="G77" i="1"/>
  <c r="AB77" i="1" s="1"/>
  <c r="G27" i="1"/>
  <c r="G111" i="1"/>
  <c r="G1410" i="1"/>
  <c r="G958" i="1"/>
  <c r="G531" i="1"/>
  <c r="G1354" i="1"/>
  <c r="AB1354" i="1" s="1"/>
  <c r="G773" i="1"/>
  <c r="G1031" i="1"/>
  <c r="G152" i="1"/>
  <c r="G438" i="1"/>
  <c r="G520" i="1"/>
  <c r="G180" i="1"/>
  <c r="G1075" i="1"/>
  <c r="G648" i="1"/>
  <c r="G59" i="1"/>
  <c r="G630" i="1"/>
  <c r="G492" i="1"/>
  <c r="G595" i="1"/>
  <c r="G300" i="1"/>
  <c r="G394" i="1"/>
  <c r="G128" i="1"/>
  <c r="G1515" i="1"/>
  <c r="AB1515" i="1" s="1"/>
  <c r="G1484" i="1"/>
  <c r="G1543" i="1"/>
  <c r="G1152" i="1"/>
  <c r="G1380" i="1"/>
  <c r="G85" i="1"/>
  <c r="G1310" i="1"/>
  <c r="G259" i="1"/>
  <c r="AB259" i="1" s="1"/>
  <c r="G862" i="1"/>
  <c r="G1126" i="1"/>
  <c r="G841" i="1"/>
  <c r="G1355" i="1"/>
  <c r="G700" i="1"/>
  <c r="G959" i="1"/>
  <c r="G512" i="1"/>
  <c r="G522" i="1"/>
  <c r="G1321" i="1"/>
  <c r="AB1321" i="1" s="1"/>
  <c r="G1076" i="1"/>
  <c r="G260" i="1"/>
  <c r="G74" i="1"/>
  <c r="G1233" i="1"/>
  <c r="G320" i="1"/>
  <c r="G719" i="1"/>
  <c r="G235" i="1"/>
  <c r="G651" i="1"/>
  <c r="G1457" i="1"/>
  <c r="G493" i="1"/>
  <c r="G1479" i="1"/>
  <c r="G60" i="1"/>
  <c r="G112" i="1"/>
  <c r="G791" i="1"/>
  <c r="G532" i="1"/>
  <c r="G638" i="1"/>
  <c r="AB638" i="1" s="1"/>
  <c r="G1516" i="1"/>
  <c r="G774" i="1"/>
  <c r="G720" i="1"/>
  <c r="G1032" i="1"/>
  <c r="G1234" i="1"/>
  <c r="G1060" i="1"/>
  <c r="G482" i="1"/>
  <c r="G129" i="1"/>
  <c r="G1270" i="1"/>
  <c r="G527" i="1"/>
  <c r="G157" i="1"/>
  <c r="G439" i="1"/>
  <c r="G596" i="1"/>
  <c r="G395" i="1"/>
  <c r="G1544" i="1"/>
  <c r="G1061" i="1"/>
  <c r="AB1061" i="1" s="1"/>
  <c r="G113" i="1"/>
  <c r="G261" i="1"/>
  <c r="G1235" i="1"/>
  <c r="G960" i="1"/>
  <c r="G842" i="1"/>
  <c r="G51" i="1"/>
  <c r="G721" i="1"/>
  <c r="G1276" i="1"/>
  <c r="G513" i="1"/>
  <c r="G843" i="1"/>
  <c r="G445" i="1"/>
  <c r="G669" i="1"/>
  <c r="G321" i="1"/>
  <c r="G12" i="1"/>
  <c r="G665" i="1"/>
  <c r="AB665" i="1" s="1"/>
  <c r="G979" i="1"/>
  <c r="G1236" i="1"/>
  <c r="G236" i="1"/>
  <c r="G494" i="1"/>
  <c r="G114" i="1"/>
  <c r="G1237" i="1"/>
  <c r="G533" i="1"/>
  <c r="G1322" i="1"/>
  <c r="G510" i="1"/>
  <c r="G775" i="1"/>
  <c r="G172" i="1"/>
  <c r="G1356" i="1"/>
  <c r="G1033" i="1"/>
  <c r="G115" i="1"/>
  <c r="G116" i="1"/>
  <c r="G130" i="1"/>
  <c r="AB130" i="1" s="1"/>
  <c r="G863" i="1"/>
  <c r="G639" i="1"/>
  <c r="G495" i="1"/>
  <c r="G396" i="1"/>
  <c r="G597" i="1"/>
  <c r="G1517" i="1"/>
  <c r="G1153" i="1"/>
  <c r="G523" i="1"/>
  <c r="G1077" i="1"/>
  <c r="G1494" i="1"/>
  <c r="G1154" i="1"/>
  <c r="G844" i="1"/>
  <c r="G722" i="1"/>
  <c r="G631" i="1"/>
  <c r="G701" i="1"/>
  <c r="G776" i="1"/>
  <c r="AB776" i="1" s="1"/>
  <c r="G1357" i="1"/>
  <c r="G1034" i="1"/>
  <c r="G670" i="1"/>
  <c r="G262" i="1"/>
  <c r="G440" i="1"/>
  <c r="G649" i="1"/>
  <c r="G61" i="1"/>
  <c r="G62" i="1"/>
  <c r="G1545" i="1"/>
  <c r="G1518" i="1"/>
  <c r="G1078" i="1"/>
  <c r="G598" i="1"/>
  <c r="G864" i="1"/>
  <c r="G131" i="1"/>
  <c r="G845" i="1"/>
  <c r="G86" i="1"/>
  <c r="AB86" i="1" s="1"/>
  <c r="G671" i="1"/>
  <c r="G853" i="1"/>
  <c r="G1062" i="1"/>
  <c r="G441" i="1"/>
  <c r="G397" i="1"/>
  <c r="G1323" i="1"/>
  <c r="G777" i="1"/>
  <c r="G534" i="1"/>
  <c r="G446" i="1"/>
  <c r="G643" i="1"/>
  <c r="G185" i="1"/>
  <c r="G1043" i="1"/>
  <c r="G90" i="1"/>
  <c r="G1546" i="1"/>
  <c r="G542" i="1"/>
  <c r="G1129" i="1"/>
  <c r="AB1129" i="1" s="1"/>
  <c r="G1381" i="1"/>
  <c r="G723" i="1"/>
  <c r="G483" i="1"/>
  <c r="G398" i="1"/>
  <c r="G1155" i="1"/>
  <c r="G322" i="1"/>
  <c r="G1365" i="1"/>
  <c r="G442" i="1"/>
  <c r="G1368" i="1"/>
  <c r="G498" i="1"/>
  <c r="G846" i="1"/>
  <c r="G865" i="1"/>
  <c r="G160" i="1"/>
  <c r="G63" i="1"/>
  <c r="G521" i="1"/>
  <c r="G443" i="1"/>
  <c r="AB443" i="1" s="1"/>
  <c r="G1366" i="1"/>
  <c r="G1044" i="1"/>
  <c r="G1332" i="1"/>
  <c r="G93" i="1"/>
  <c r="G535" i="1"/>
  <c r="G89" i="1"/>
  <c r="G263" i="1"/>
  <c r="AB263" i="1" s="1"/>
  <c r="G64" i="1"/>
  <c r="G399" i="1"/>
  <c r="G1519" i="1"/>
  <c r="G465" i="1"/>
  <c r="G464" i="1"/>
  <c r="G866" i="1"/>
  <c r="G1238" i="1"/>
  <c r="G1547" i="1"/>
  <c r="G847" i="1"/>
  <c r="AB847" i="1" s="1"/>
  <c r="G173" i="1"/>
  <c r="G1063" i="1"/>
  <c r="G161" i="1"/>
  <c r="G237" i="1"/>
  <c r="G484" i="1"/>
  <c r="G1271" i="1"/>
  <c r="G1324" i="1"/>
  <c r="G867" i="1"/>
  <c r="G1035" i="1"/>
  <c r="G65" i="1"/>
  <c r="G132" i="1"/>
  <c r="G1358" i="1"/>
  <c r="G961" i="1"/>
  <c r="G400" i="1"/>
  <c r="G1548" i="1"/>
  <c r="G962" i="1"/>
  <c r="AB962" i="1" s="1"/>
  <c r="G153" i="1"/>
  <c r="G786" i="1"/>
  <c r="G640" i="1"/>
  <c r="G599" i="1"/>
  <c r="G1239" i="1"/>
  <c r="G1311" i="1"/>
  <c r="G1240" i="1"/>
  <c r="G1127" i="1"/>
  <c r="G868" i="1"/>
  <c r="G1345" i="1"/>
  <c r="G1064" i="1"/>
  <c r="G1553" i="1"/>
  <c r="G632" i="1"/>
  <c r="G87" i="1"/>
  <c r="G1359" i="1"/>
  <c r="G1036" i="1"/>
  <c r="AB1036" i="1" s="1"/>
  <c r="G275" i="1"/>
  <c r="G66" i="1"/>
  <c r="G133" i="1"/>
  <c r="G1325" i="1"/>
  <c r="G778" i="1"/>
  <c r="G536" i="1"/>
  <c r="G28" i="1"/>
  <c r="G401" i="1"/>
  <c r="G78" i="1"/>
  <c r="G600" i="1"/>
  <c r="G633" i="1"/>
  <c r="G1480" i="1"/>
  <c r="G447" i="1"/>
  <c r="G1411" i="1"/>
  <c r="G1549" i="1"/>
  <c r="G301" i="1"/>
  <c r="AB301" i="1" s="1"/>
  <c r="G672" i="1"/>
  <c r="G79" i="1"/>
  <c r="G869" i="1"/>
  <c r="G702" i="1"/>
  <c r="G1485" i="1"/>
  <c r="G779" i="1"/>
  <c r="G1241" i="1"/>
  <c r="G302" i="1"/>
  <c r="G134" i="1"/>
  <c r="G1360" i="1"/>
  <c r="G601" i="1"/>
  <c r="G402" i="1"/>
  <c r="G963" i="1"/>
  <c r="G29" i="1"/>
  <c r="G1382" i="1"/>
  <c r="G673" i="1"/>
  <c r="AB673" i="1" s="1"/>
  <c r="G724" i="1"/>
  <c r="G264" i="1"/>
  <c r="G30" i="1"/>
  <c r="G1550" i="1"/>
  <c r="G1326" i="1"/>
  <c r="G1259" i="1"/>
  <c r="G848" i="1"/>
  <c r="AB848" i="1" s="1"/>
  <c r="G1242" i="1"/>
  <c r="G964" i="1"/>
  <c r="G666" i="1"/>
  <c r="G641" i="1"/>
  <c r="G1312" i="1"/>
  <c r="G537" i="1"/>
  <c r="G538" i="1"/>
  <c r="G674" i="1"/>
  <c r="G323" i="1"/>
  <c r="AB323" i="1" s="1"/>
  <c r="G238" i="1"/>
  <c r="G47" i="1"/>
  <c r="G496" i="1"/>
  <c r="G1361" i="1"/>
  <c r="G303" i="1"/>
  <c r="G168" i="1"/>
  <c r="G181" i="1"/>
  <c r="G965" i="1"/>
  <c r="G1065" i="1"/>
  <c r="AB1065" i="1" s="1"/>
  <c r="G780" i="1"/>
  <c r="G1037" i="1"/>
  <c r="G135" i="1"/>
  <c r="G1384" i="1"/>
  <c r="G602" i="1"/>
  <c r="G403" i="1"/>
  <c r="G75" i="1"/>
  <c r="AB75" i="1" s="1"/>
  <c r="G265" i="1"/>
  <c r="G304" i="1"/>
  <c r="G854" i="1"/>
  <c r="G682" i="1"/>
  <c r="G1327" i="1"/>
  <c r="G324" i="1"/>
  <c r="G675" i="1"/>
  <c r="G849" i="1"/>
  <c r="G870" i="1"/>
  <c r="G1091" i="1"/>
  <c r="G634" i="1"/>
  <c r="G1243" i="1"/>
  <c r="G1551" i="1"/>
  <c r="G1520" i="1"/>
  <c r="G787" i="1"/>
  <c r="AB787" i="1" s="1"/>
  <c r="G239" i="1"/>
  <c r="G88" i="1"/>
  <c r="G781" i="1"/>
  <c r="G652" i="1"/>
  <c r="G1038" i="1"/>
  <c r="G136" i="1"/>
  <c r="G1362" i="1"/>
  <c r="AB1362" i="1" s="1"/>
  <c r="G448" i="1"/>
  <c r="G404" i="1"/>
  <c r="G158" i="1"/>
  <c r="G603" i="1"/>
  <c r="G1066" i="1"/>
  <c r="G1079" i="1"/>
  <c r="G266" i="1"/>
  <c r="G305" i="1"/>
  <c r="G703" i="1"/>
  <c r="AB703" i="1" s="1"/>
  <c r="G725" i="1"/>
  <c r="G1244" i="1"/>
  <c r="G1328" i="1"/>
  <c r="G871" i="1"/>
  <c r="G850" i="1"/>
  <c r="G325" i="1"/>
  <c r="G240" i="1"/>
  <c r="G676" i="1"/>
  <c r="G782" i="1"/>
  <c r="G1039" i="1"/>
  <c r="G604" i="1"/>
  <c r="G1245" i="1"/>
  <c r="G1156" i="1"/>
  <c r="G267" i="1"/>
  <c r="G306" i="1"/>
  <c r="G405" i="1"/>
  <c r="AB405" i="1" s="1"/>
  <c r="G137" i="1"/>
  <c r="G174" i="1"/>
  <c r="G1246" i="1"/>
  <c r="G1067" i="1"/>
  <c r="G31" i="1"/>
  <c r="G1412" i="1"/>
  <c r="G1363" i="1"/>
  <c r="G872" i="1"/>
  <c r="G1521" i="1"/>
  <c r="G539" i="1"/>
  <c r="G1329" i="1"/>
  <c r="G326" i="1"/>
  <c r="G704" i="1"/>
  <c r="G241" i="1"/>
  <c r="G1313" i="1"/>
  <c r="G966" i="1"/>
  <c r="AB966" i="1" s="1"/>
  <c r="G1068" i="1"/>
  <c r="G783" i="1"/>
  <c r="G138" i="1"/>
  <c r="G159" i="1"/>
  <c r="G1040" i="1"/>
  <c r="G307" i="1"/>
  <c r="G635" i="1"/>
  <c r="AA635" i="1" s="1"/>
  <c r="G683" i="1"/>
  <c r="G677" i="1"/>
  <c r="G605" i="1"/>
  <c r="G1128" i="1"/>
  <c r="G406" i="1"/>
  <c r="G1364" i="1"/>
  <c r="G1080" i="1"/>
  <c r="G1383" i="1"/>
  <c r="G726" i="1"/>
  <c r="AB726" i="1" s="1"/>
  <c r="G32" i="1"/>
  <c r="G1247" i="1"/>
  <c r="G1330" i="1"/>
  <c r="G851" i="1"/>
  <c r="G1092" i="1"/>
  <c r="G540" i="1"/>
  <c r="G873" i="1"/>
  <c r="G242" i="1"/>
  <c r="G327" i="1"/>
  <c r="G139" i="1"/>
  <c r="G784" i="1"/>
  <c r="G1041" i="1"/>
  <c r="G1069" i="1"/>
  <c r="G449" i="1"/>
  <c r="G606" i="1"/>
  <c r="G642" i="1"/>
  <c r="AB642" i="1" s="1"/>
  <c r="G407" i="1"/>
  <c r="G1554" i="1"/>
  <c r="G855" i="1"/>
  <c r="G1081" i="1"/>
  <c r="G268" i="1"/>
  <c r="G1248" i="1"/>
  <c r="G308" i="1"/>
  <c r="G852" i="1"/>
  <c r="G541" i="1"/>
  <c r="G984" i="1"/>
  <c r="G874" i="1"/>
  <c r="G243" i="1"/>
  <c r="G170" i="1"/>
  <c r="G328" i="1"/>
  <c r="G1415" i="1"/>
  <c r="G1522" i="1"/>
  <c r="AB1522" i="1" s="1"/>
  <c r="G980" i="1"/>
  <c r="G1331" i="1"/>
  <c r="G76" i="1"/>
  <c r="G13" i="1"/>
  <c r="G785" i="1"/>
  <c r="G1042" i="1"/>
  <c r="G485" i="1"/>
  <c r="AB485" i="1" s="1"/>
  <c r="C1179" i="1"/>
  <c r="D269" i="1"/>
  <c r="D1295" i="1"/>
  <c r="D15" i="1"/>
  <c r="D450" i="1"/>
  <c r="D456" i="1"/>
  <c r="D94" i="1"/>
  <c r="D1416" i="1"/>
  <c r="D1283" i="1"/>
  <c r="D1045" i="1"/>
  <c r="D408" i="1"/>
  <c r="D14" i="1"/>
  <c r="D34" i="1"/>
  <c r="D1437" i="1"/>
  <c r="D7" i="1"/>
  <c r="D162" i="1"/>
  <c r="D2" i="1"/>
  <c r="D1130" i="1"/>
  <c r="D451" i="1"/>
  <c r="D657" i="1"/>
  <c r="D927" i="1"/>
  <c r="D967" i="1"/>
  <c r="D1397" i="1"/>
  <c r="D457" i="1"/>
  <c r="D928" i="1"/>
  <c r="D1417" i="1"/>
  <c r="D163" i="1"/>
  <c r="D3" i="1"/>
  <c r="D35" i="1"/>
  <c r="D1386" i="1"/>
  <c r="D1387" i="1"/>
  <c r="D1438" i="1"/>
  <c r="D329" i="1"/>
  <c r="D1273" i="1"/>
  <c r="D453" i="1"/>
  <c r="D929" i="1"/>
  <c r="D1046" i="1"/>
  <c r="D1275" i="1"/>
  <c r="D1136" i="1"/>
  <c r="D684" i="1"/>
  <c r="D516" i="1"/>
  <c r="D705" i="1"/>
  <c r="D1047" i="1"/>
  <c r="D1203" i="1"/>
  <c r="D607" i="1"/>
  <c r="D244" i="1"/>
  <c r="D409" i="1"/>
  <c r="D16" i="1"/>
  <c r="D1399" i="1"/>
  <c r="D52" i="1"/>
  <c r="D658" i="1"/>
  <c r="D410" i="1"/>
  <c r="D17" i="1"/>
  <c r="D454" i="1"/>
  <c r="D36" i="1"/>
  <c r="D1439" i="1"/>
  <c r="D1418" i="1"/>
  <c r="D164" i="1"/>
  <c r="D1394" i="1"/>
  <c r="D270" i="1"/>
  <c r="D1137" i="1"/>
  <c r="D1204" i="1"/>
  <c r="D685" i="1"/>
  <c r="D608" i="1"/>
  <c r="D245" i="1"/>
  <c r="D1408" i="1"/>
  <c r="D455" i="1"/>
  <c r="D411" i="1"/>
  <c r="D18" i="1"/>
  <c r="D458" i="1"/>
  <c r="D1131" i="1"/>
  <c r="D1400" i="1"/>
  <c r="D1205" i="1"/>
  <c r="D706" i="1"/>
  <c r="D1048" i="1"/>
  <c r="D338" i="1"/>
  <c r="D1157" i="1"/>
  <c r="D875" i="1"/>
  <c r="D792" i="1"/>
  <c r="D1206" i="1"/>
  <c r="D1158" i="1"/>
  <c r="D727" i="1"/>
  <c r="D1440" i="1"/>
  <c r="D543" i="1"/>
  <c r="D339" i="1"/>
  <c r="D186" i="1"/>
  <c r="D876" i="1"/>
  <c r="D1093" i="1"/>
  <c r="D1419" i="1"/>
  <c r="D728" i="1"/>
  <c r="D1138" i="1"/>
  <c r="D707" i="1"/>
  <c r="D1049" i="1"/>
  <c r="D1159" i="1"/>
  <c r="D1287" i="1"/>
  <c r="D246" i="1"/>
  <c r="D340" i="1"/>
  <c r="D793" i="1"/>
  <c r="D1562" i="1"/>
  <c r="D1495" i="1"/>
  <c r="D187" i="1"/>
  <c r="D412" i="1"/>
  <c r="D1139" i="1"/>
  <c r="D1082" i="1"/>
  <c r="D1441" i="1"/>
  <c r="D686" i="1"/>
  <c r="D1050" i="1"/>
  <c r="D1160" i="1"/>
  <c r="D1094" i="1"/>
  <c r="D930" i="1"/>
  <c r="D341" i="1"/>
  <c r="D877" i="1"/>
  <c r="D544" i="1"/>
  <c r="D1420" i="1"/>
  <c r="D729" i="1"/>
  <c r="D931" i="1"/>
  <c r="D794" i="1"/>
  <c r="D1161" i="1"/>
  <c r="D188" i="1"/>
  <c r="D1369" i="1"/>
  <c r="D679" i="1"/>
  <c r="D1095" i="1"/>
  <c r="D981" i="1"/>
  <c r="D95" i="1"/>
  <c r="D1288" i="1"/>
  <c r="D4" i="1"/>
  <c r="D342" i="1"/>
  <c r="D545" i="1"/>
  <c r="D189" i="1"/>
  <c r="D730" i="1"/>
  <c r="D247" i="1"/>
  <c r="D986" i="1"/>
  <c r="D659" i="1"/>
  <c r="D1083" i="1"/>
  <c r="D1388" i="1"/>
  <c r="D680" i="1"/>
  <c r="D1162" i="1"/>
  <c r="D982" i="1"/>
  <c r="D330" i="1"/>
  <c r="D1096" i="1"/>
  <c r="D1491" i="1"/>
  <c r="D878" i="1"/>
  <c r="D343" i="1"/>
  <c r="D731" i="1"/>
  <c r="D1132" i="1"/>
  <c r="D1487" i="1"/>
  <c r="D879" i="1"/>
  <c r="D1084" i="1"/>
  <c r="D795" i="1"/>
  <c r="D344" i="1"/>
  <c r="D880" i="1"/>
  <c r="D732" i="1"/>
  <c r="D184" i="1"/>
  <c r="D413" i="1"/>
  <c r="D1401" i="1"/>
  <c r="D546" i="1"/>
  <c r="D1421" i="1"/>
  <c r="D932" i="1"/>
  <c r="D609" i="1"/>
  <c r="D37" i="1"/>
  <c r="D19" i="1"/>
  <c r="D1163" i="1"/>
  <c r="D1265" i="1"/>
  <c r="D881" i="1"/>
  <c r="D733" i="1"/>
  <c r="D987" i="1"/>
  <c r="D345" i="1"/>
  <c r="D1207" i="1"/>
  <c r="D796" i="1"/>
  <c r="D933" i="1"/>
  <c r="D1370" i="1"/>
  <c r="D1367" i="1"/>
  <c r="D1556" i="1"/>
  <c r="D414" i="1"/>
  <c r="D547" i="1"/>
  <c r="D70" i="1"/>
  <c r="D1500" i="1"/>
  <c r="D882" i="1"/>
  <c r="D1164" i="1"/>
  <c r="D190" i="1"/>
  <c r="D346" i="1"/>
  <c r="D461" i="1"/>
  <c r="D988" i="1"/>
  <c r="D1097" i="1"/>
  <c r="D96" i="1"/>
  <c r="D1165" i="1"/>
  <c r="D797" i="1"/>
  <c r="D548" i="1"/>
  <c r="D347" i="1"/>
  <c r="D883" i="1"/>
  <c r="D678" i="1"/>
  <c r="D191" i="1"/>
  <c r="D1497" i="1"/>
  <c r="D734" i="1"/>
  <c r="D1375" i="1"/>
  <c r="D687" i="1"/>
  <c r="D989" i="1"/>
  <c r="D884" i="1"/>
  <c r="D549" i="1"/>
  <c r="D1291" i="1"/>
  <c r="D990" i="1"/>
  <c r="D798" i="1"/>
  <c r="D1166" i="1"/>
  <c r="D192" i="1"/>
  <c r="D348" i="1"/>
  <c r="D1098" i="1"/>
  <c r="D991" i="1"/>
  <c r="D983" i="1"/>
  <c r="D885" i="1"/>
  <c r="D550" i="1"/>
  <c r="D1395" i="1"/>
  <c r="D1422" i="1"/>
  <c r="D1371" i="1"/>
  <c r="D1299" i="1"/>
  <c r="D735" i="1"/>
  <c r="D736" i="1"/>
  <c r="D349" i="1"/>
  <c r="D1140" i="1"/>
  <c r="D1208" i="1"/>
  <c r="D934" i="1"/>
  <c r="D688" i="1"/>
  <c r="D248" i="1"/>
  <c r="D992" i="1"/>
  <c r="D610" i="1"/>
  <c r="D415" i="1"/>
  <c r="D193" i="1"/>
  <c r="D799" i="1"/>
  <c r="D1099" i="1"/>
  <c r="D460" i="1"/>
  <c r="D886" i="1"/>
  <c r="D1167" i="1"/>
  <c r="D737" i="1"/>
  <c r="D194" i="1"/>
  <c r="D350" i="1"/>
  <c r="D1133" i="1"/>
  <c r="D1385" i="1"/>
  <c r="D993" i="1"/>
  <c r="D800" i="1"/>
  <c r="D551" i="1"/>
  <c r="D1100" i="1"/>
  <c r="D887" i="1"/>
  <c r="D738" i="1"/>
  <c r="D351" i="1"/>
  <c r="D195" i="1"/>
  <c r="D1101" i="1"/>
  <c r="D1458" i="1"/>
  <c r="D994" i="1"/>
  <c r="D1168" i="1"/>
  <c r="D801" i="1"/>
  <c r="D552" i="1"/>
  <c r="D53" i="1"/>
  <c r="D1447" i="1"/>
  <c r="D1459" i="1"/>
  <c r="D1406" i="1"/>
  <c r="D1398" i="1"/>
  <c r="D1498" i="1"/>
  <c r="D888" i="1"/>
  <c r="D1169" i="1"/>
  <c r="D196" i="1"/>
  <c r="D1102" i="1"/>
  <c r="D352" i="1"/>
  <c r="D1296" i="1"/>
  <c r="D553" i="1"/>
  <c r="D1103" i="1"/>
  <c r="D802" i="1"/>
  <c r="D1170" i="1"/>
  <c r="D995" i="1"/>
  <c r="D33" i="1"/>
  <c r="D889" i="1"/>
  <c r="D739" i="1"/>
  <c r="D890" i="1"/>
  <c r="D197" i="1"/>
  <c r="D353" i="1"/>
  <c r="D1171" i="1"/>
  <c r="D1104" i="1"/>
  <c r="D554" i="1"/>
  <c r="D1172" i="1"/>
  <c r="D803" i="1"/>
  <c r="D1555" i="1"/>
  <c r="D996" i="1"/>
  <c r="D891" i="1"/>
  <c r="D354" i="1"/>
  <c r="D198" i="1"/>
  <c r="D740" i="1"/>
  <c r="D1463" i="1"/>
  <c r="D1436" i="1"/>
  <c r="D1552" i="1"/>
  <c r="D555" i="1"/>
  <c r="D892" i="1"/>
  <c r="D1105" i="1"/>
  <c r="D1173" i="1"/>
  <c r="D804" i="1"/>
  <c r="D997" i="1"/>
  <c r="D893" i="1"/>
  <c r="D741" i="1"/>
  <c r="D742" i="1"/>
  <c r="D894" i="1"/>
  <c r="D355" i="1"/>
  <c r="D8" i="1"/>
  <c r="D556" i="1"/>
  <c r="D1106" i="1"/>
  <c r="D1174" i="1"/>
  <c r="D805" i="1"/>
  <c r="D895" i="1"/>
  <c r="D356" i="1"/>
  <c r="D199" i="1"/>
  <c r="D1396" i="1"/>
  <c r="D97" i="1"/>
  <c r="D1107" i="1"/>
  <c r="D557" i="1"/>
  <c r="D1175" i="1"/>
  <c r="D806" i="1"/>
  <c r="D998" i="1"/>
  <c r="D896" i="1"/>
  <c r="D743" i="1"/>
  <c r="D200" i="1"/>
  <c r="D357" i="1"/>
  <c r="D1407" i="1"/>
  <c r="D98" i="1"/>
  <c r="D558" i="1"/>
  <c r="D1108" i="1"/>
  <c r="D1176" i="1"/>
  <c r="D897" i="1"/>
  <c r="D807" i="1"/>
  <c r="D1300" i="1"/>
  <c r="D999" i="1"/>
  <c r="D744" i="1"/>
  <c r="D358" i="1"/>
  <c r="D201" i="1"/>
  <c r="D1109" i="1"/>
  <c r="D559" i="1"/>
  <c r="D1000" i="1"/>
  <c r="D611" i="1"/>
  <c r="D745" i="1"/>
  <c r="D1177" i="1"/>
  <c r="D808" i="1"/>
  <c r="D898" i="1"/>
  <c r="D202" i="1"/>
  <c r="D359" i="1"/>
  <c r="D560" i="1"/>
  <c r="D1110" i="1"/>
  <c r="D1141" i="1"/>
  <c r="D935" i="1"/>
  <c r="D1001" i="1"/>
  <c r="D1178" i="1"/>
  <c r="D809" i="1"/>
  <c r="D746" i="1"/>
  <c r="D1501" i="1"/>
  <c r="D899" i="1"/>
  <c r="D203" i="1"/>
  <c r="D612" i="1"/>
  <c r="D636" i="1"/>
  <c r="D360" i="1"/>
  <c r="D561" i="1"/>
  <c r="D1111" i="1"/>
  <c r="D1179" i="1"/>
  <c r="D900" i="1"/>
  <c r="D1277" i="1"/>
  <c r="D1002" i="1"/>
  <c r="D689" i="1"/>
  <c r="D204" i="1"/>
  <c r="D361" i="1"/>
  <c r="D936" i="1"/>
  <c r="D937" i="1"/>
  <c r="D562" i="1"/>
  <c r="D1112" i="1"/>
  <c r="D747" i="1"/>
  <c r="D901" i="1"/>
  <c r="D938" i="1"/>
  <c r="D613" i="1"/>
  <c r="D416" i="1"/>
  <c r="D1502" i="1"/>
  <c r="D1142" i="1"/>
  <c r="D1209" i="1"/>
  <c r="D276" i="1"/>
  <c r="D362" i="1"/>
  <c r="D563" i="1"/>
  <c r="D939" i="1"/>
  <c r="D708" i="1"/>
  <c r="D1113" i="1"/>
  <c r="D748" i="1"/>
  <c r="D1258" i="1"/>
  <c r="D902" i="1"/>
  <c r="D810" i="1"/>
  <c r="D5" i="1"/>
  <c r="D20" i="1"/>
  <c r="D363" i="1"/>
  <c r="D417" i="1"/>
  <c r="D709" i="1"/>
  <c r="D1297" i="1"/>
  <c r="D690" i="1"/>
  <c r="D940" i="1"/>
  <c r="D564" i="1"/>
  <c r="D331" i="1"/>
  <c r="D1114" i="1"/>
  <c r="D614" i="1"/>
  <c r="D749" i="1"/>
  <c r="D811" i="1"/>
  <c r="D1180" i="1"/>
  <c r="D903" i="1"/>
  <c r="D1003" i="1"/>
  <c r="D205" i="1"/>
  <c r="D364" i="1"/>
  <c r="D1143" i="1"/>
  <c r="D1301" i="1"/>
  <c r="D615" i="1"/>
  <c r="D565" i="1"/>
  <c r="D1499" i="1"/>
  <c r="D1115" i="1"/>
  <c r="D750" i="1"/>
  <c r="D1004" i="1"/>
  <c r="D1181" i="1"/>
  <c r="D812" i="1"/>
  <c r="D904" i="1"/>
  <c r="D462" i="1"/>
  <c r="D206" i="1"/>
  <c r="D365" i="1"/>
  <c r="D1448" i="1"/>
  <c r="D710" i="1"/>
  <c r="D1392" i="1"/>
  <c r="D1116" i="1"/>
  <c r="D813" i="1"/>
  <c r="D566" i="1"/>
  <c r="D905" i="1"/>
  <c r="D1005" i="1"/>
  <c r="D182" i="1"/>
  <c r="D1182" i="1"/>
  <c r="D1294" i="1"/>
  <c r="D366" i="1"/>
  <c r="D788" i="1"/>
  <c r="D691" i="1"/>
  <c r="D1117" i="1"/>
  <c r="D814" i="1"/>
  <c r="D906" i="1"/>
  <c r="D1006" i="1"/>
  <c r="D1183" i="1"/>
  <c r="D751" i="1"/>
  <c r="D207" i="1"/>
  <c r="D367" i="1"/>
  <c r="D941" i="1"/>
  <c r="D567" i="1"/>
  <c r="D1007" i="1"/>
  <c r="D815" i="1"/>
  <c r="D1184" i="1"/>
  <c r="D80" i="1"/>
  <c r="D1560" i="1"/>
  <c r="D907" i="1"/>
  <c r="D908" i="1"/>
  <c r="D368" i="1"/>
  <c r="D1488" i="1"/>
  <c r="D1274" i="1"/>
  <c r="D166" i="1"/>
  <c r="D1402" i="1"/>
  <c r="D1403" i="1"/>
  <c r="D1118" i="1"/>
  <c r="D1404" i="1"/>
  <c r="D909" i="1"/>
  <c r="D369" i="1"/>
  <c r="D568" i="1"/>
  <c r="D38" i="1"/>
  <c r="D1492" i="1"/>
  <c r="D910" i="1"/>
  <c r="D1008" i="1"/>
  <c r="D1449" i="1"/>
  <c r="D370" i="1"/>
  <c r="D208" i="1"/>
  <c r="D569" i="1"/>
  <c r="D816" i="1"/>
  <c r="D332" i="1"/>
  <c r="D911" i="1"/>
  <c r="D371" i="1"/>
  <c r="D570" i="1"/>
  <c r="D1119" i="1"/>
  <c r="D817" i="1"/>
  <c r="D277" i="1"/>
  <c r="D1564" i="1"/>
  <c r="D752" i="1"/>
  <c r="D209" i="1"/>
  <c r="D39" i="1"/>
  <c r="D1284" i="1"/>
  <c r="D571" i="1"/>
  <c r="D40" i="1"/>
  <c r="D140" i="1"/>
  <c r="D463" i="1"/>
  <c r="D818" i="1"/>
  <c r="D469" i="1"/>
  <c r="D210" i="1"/>
  <c r="D1450" i="1"/>
  <c r="D372" i="1"/>
  <c r="D41" i="1"/>
  <c r="D572" i="1"/>
  <c r="D165" i="1"/>
  <c r="D1405" i="1"/>
  <c r="D211" i="1"/>
  <c r="D753" i="1"/>
  <c r="D452" i="1"/>
  <c r="D169" i="1"/>
  <c r="D573" i="1"/>
  <c r="D1559" i="1"/>
  <c r="D912" i="1"/>
  <c r="D373" i="1"/>
  <c r="D819" i="1"/>
  <c r="D574" i="1"/>
  <c r="D1272" i="1"/>
  <c r="D333" i="1"/>
  <c r="D1451" i="1"/>
  <c r="D1120" i="1"/>
  <c r="D1563" i="1"/>
  <c r="D212" i="1"/>
  <c r="D374" i="1"/>
  <c r="D42" i="1"/>
  <c r="D1286" i="1"/>
  <c r="D1009" i="1"/>
  <c r="D820" i="1"/>
  <c r="D575" i="1"/>
  <c r="D1185" i="1"/>
  <c r="D1523" i="1"/>
  <c r="D1121" i="1"/>
  <c r="D1524" i="1"/>
  <c r="D213" i="1"/>
  <c r="D1298" i="1"/>
  <c r="D754" i="1"/>
  <c r="D1134" i="1"/>
  <c r="D183" i="1"/>
  <c r="D1464" i="1"/>
  <c r="D1489" i="1"/>
  <c r="D1393" i="1"/>
  <c r="D334" i="1"/>
  <c r="D278" i="1"/>
  <c r="D1280" i="1"/>
  <c r="D1279" i="1"/>
  <c r="D1249" i="1"/>
  <c r="D1210" i="1"/>
  <c r="D1051" i="1"/>
  <c r="D418" i="1"/>
  <c r="D942" i="1"/>
  <c r="D1260" i="1"/>
  <c r="D1211" i="1"/>
  <c r="D335" i="1"/>
  <c r="D711" i="1"/>
  <c r="D249" i="1"/>
  <c r="D375" i="1"/>
  <c r="D1302" i="1"/>
  <c r="D69" i="1"/>
  <c r="D1423" i="1"/>
  <c r="D616" i="1"/>
  <c r="D692" i="1"/>
  <c r="D419" i="1"/>
  <c r="D1261" i="1"/>
  <c r="D1292" i="1"/>
  <c r="D336" i="1"/>
  <c r="D1010" i="1"/>
  <c r="D376" i="1"/>
  <c r="D81" i="1"/>
  <c r="D693" i="1"/>
  <c r="D943" i="1"/>
  <c r="D821" i="1"/>
  <c r="D1250" i="1"/>
  <c r="D377" i="1"/>
  <c r="D1424" i="1"/>
  <c r="D1425" i="1"/>
  <c r="D617" i="1"/>
  <c r="D280" i="1"/>
  <c r="D1052" i="1"/>
  <c r="D1011" i="1"/>
  <c r="D913" i="1"/>
  <c r="D755" i="1"/>
  <c r="D214" i="1"/>
  <c r="D378" i="1"/>
  <c r="D1053" i="1"/>
  <c r="D43" i="1"/>
  <c r="D1135" i="1"/>
  <c r="D756" i="1"/>
  <c r="D1186" i="1"/>
  <c r="D379" i="1"/>
  <c r="D459" i="1"/>
  <c r="D914" i="1"/>
  <c r="D1465" i="1"/>
  <c r="D968" i="1"/>
  <c r="D1054" i="1"/>
  <c r="D944" i="1"/>
  <c r="D1212" i="1"/>
  <c r="D470" i="1"/>
  <c r="D420" i="1"/>
  <c r="D99" i="1"/>
  <c r="D576" i="1"/>
  <c r="D694" i="1"/>
  <c r="D822" i="1"/>
  <c r="D215" i="1"/>
  <c r="D1012" i="1"/>
  <c r="D757" i="1"/>
  <c r="D1187" i="1"/>
  <c r="D421" i="1"/>
  <c r="D100" i="1"/>
  <c r="D380" i="1"/>
  <c r="D695" i="1"/>
  <c r="D1262" i="1"/>
  <c r="D422" i="1"/>
  <c r="D1251" i="1"/>
  <c r="D823" i="1"/>
  <c r="D915" i="1"/>
  <c r="D216" i="1"/>
  <c r="D1466" i="1"/>
  <c r="D1213" i="1"/>
  <c r="D969" i="1"/>
  <c r="D1214" i="1"/>
  <c r="D250" i="1"/>
  <c r="D1013" i="1"/>
  <c r="D281" i="1"/>
  <c r="D423" i="1"/>
  <c r="D424" i="1"/>
  <c r="D101" i="1"/>
  <c r="D1188" i="1"/>
  <c r="D945" i="1"/>
  <c r="D1215" i="1"/>
  <c r="D1503" i="1"/>
  <c r="D1452" i="1"/>
  <c r="D425" i="1"/>
  <c r="D44" i="1"/>
  <c r="D381" i="1"/>
  <c r="D102" i="1"/>
  <c r="D577" i="1"/>
  <c r="D271" i="1"/>
  <c r="D1525" i="1"/>
  <c r="D1442" i="1"/>
  <c r="D824" i="1"/>
  <c r="D1252" i="1"/>
  <c r="D117" i="1"/>
  <c r="D1189" i="1"/>
  <c r="D1014" i="1"/>
  <c r="D118" i="1"/>
  <c r="D217" i="1"/>
  <c r="D1144" i="1"/>
  <c r="D1376" i="1"/>
  <c r="D426" i="1"/>
  <c r="D916" i="1"/>
  <c r="D1426" i="1"/>
  <c r="D382" i="1"/>
  <c r="D1333" i="1"/>
  <c r="D517" i="1"/>
  <c r="D282" i="1"/>
  <c r="D578" i="1"/>
  <c r="D103" i="1"/>
  <c r="D251" i="1"/>
  <c r="D1015" i="1"/>
  <c r="D758" i="1"/>
  <c r="D1216" i="1"/>
  <c r="D175" i="1"/>
  <c r="D825" i="1"/>
  <c r="D618" i="1"/>
  <c r="D1190" i="1"/>
  <c r="D218" i="1"/>
  <c r="D1467" i="1"/>
  <c r="D471" i="1"/>
  <c r="D91" i="1"/>
  <c r="D1468" i="1"/>
  <c r="D1122" i="1"/>
  <c r="D383" i="1"/>
  <c r="D1526" i="1"/>
  <c r="D826" i="1"/>
  <c r="D579" i="1"/>
  <c r="D644" i="1"/>
  <c r="D653" i="1"/>
  <c r="D514" i="1"/>
  <c r="D917" i="1"/>
  <c r="D946" i="1"/>
  <c r="D104" i="1"/>
  <c r="D283" i="1"/>
  <c r="D219" i="1"/>
  <c r="D1191" i="1"/>
  <c r="D947" i="1"/>
  <c r="D1266" i="1"/>
  <c r="D970" i="1"/>
  <c r="D1145" i="1"/>
  <c r="D1334" i="1"/>
  <c r="D252" i="1"/>
  <c r="D499" i="1"/>
  <c r="D1303" i="1"/>
  <c r="D759" i="1"/>
  <c r="D272" i="1"/>
  <c r="D92" i="1"/>
  <c r="D1427" i="1"/>
  <c r="D384" i="1"/>
  <c r="D466" i="1"/>
  <c r="D1469" i="1"/>
  <c r="D1335" i="1"/>
  <c r="D1490" i="1"/>
  <c r="D1217" i="1"/>
  <c r="D145" i="1"/>
  <c r="D1263" i="1"/>
  <c r="D1527" i="1"/>
  <c r="D1336" i="1"/>
  <c r="D948" i="1"/>
  <c r="D619" i="1"/>
  <c r="D1016" i="1"/>
  <c r="D284" i="1"/>
  <c r="D427" i="1"/>
  <c r="D827" i="1"/>
  <c r="D273" i="1"/>
  <c r="D472" i="1"/>
  <c r="D146" i="1"/>
  <c r="D1428" i="1"/>
  <c r="D428" i="1"/>
  <c r="D620" i="1"/>
  <c r="D105" i="1"/>
  <c r="D1504" i="1"/>
  <c r="D580" i="1"/>
  <c r="D274" i="1"/>
  <c r="D220" i="1"/>
  <c r="D1192" i="1"/>
  <c r="D1377" i="1"/>
  <c r="D760" i="1"/>
  <c r="D429" i="1"/>
  <c r="D486" i="1"/>
  <c r="D1289" i="1"/>
  <c r="D141" i="1"/>
  <c r="D1017" i="1"/>
  <c r="D918" i="1"/>
  <c r="D67" i="1"/>
  <c r="D1486" i="1"/>
  <c r="D6" i="1"/>
  <c r="D1218" i="1"/>
  <c r="D1372" i="1"/>
  <c r="D581" i="1"/>
  <c r="D119" i="1"/>
  <c r="D1429" i="1"/>
  <c r="D385" i="1"/>
  <c r="D1443" i="1"/>
  <c r="D856" i="1"/>
  <c r="D1219" i="1"/>
  <c r="D1528" i="1"/>
  <c r="D1470" i="1"/>
  <c r="D1278" i="1"/>
  <c r="D1290" i="1"/>
  <c r="D221" i="1"/>
  <c r="D142" i="1"/>
  <c r="D1389" i="1"/>
  <c r="D473" i="1"/>
  <c r="D919" i="1"/>
  <c r="D1304" i="1"/>
  <c r="D857" i="1"/>
  <c r="D430" i="1"/>
  <c r="D1193" i="1"/>
  <c r="D761" i="1"/>
  <c r="D949" i="1"/>
  <c r="D971" i="1"/>
  <c r="D1018" i="1"/>
  <c r="D285" i="1"/>
  <c r="D431" i="1"/>
  <c r="D309" i="1"/>
  <c r="D582" i="1"/>
  <c r="D71" i="1"/>
  <c r="D147" i="1"/>
  <c r="D253" i="1"/>
  <c r="D386" i="1"/>
  <c r="D1557" i="1"/>
  <c r="D1220" i="1"/>
  <c r="D920" i="1"/>
  <c r="D120" i="1"/>
  <c r="D950" i="1"/>
  <c r="D1529" i="1"/>
  <c r="D1444" i="1"/>
  <c r="D1085" i="1"/>
  <c r="D972" i="1"/>
  <c r="D524" i="1"/>
  <c r="D487" i="1"/>
  <c r="D660" i="1"/>
  <c r="D828" i="1"/>
  <c r="D54" i="1"/>
  <c r="D1430" i="1"/>
  <c r="D1530" i="1"/>
  <c r="D621" i="1"/>
  <c r="D505" i="1"/>
  <c r="D176" i="1"/>
  <c r="D1194" i="1"/>
  <c r="D973" i="1"/>
  <c r="D222" i="1"/>
  <c r="D387" i="1"/>
  <c r="D55" i="1"/>
  <c r="D1505" i="1"/>
  <c r="D518" i="1"/>
  <c r="D500" i="1"/>
  <c r="D286" i="1"/>
  <c r="D762" i="1"/>
  <c r="D72" i="1"/>
  <c r="D1019" i="1"/>
  <c r="D1221" i="1"/>
  <c r="D9" i="1"/>
  <c r="D1195" i="1"/>
  <c r="D474" i="1"/>
  <c r="D1281" i="1"/>
  <c r="D1253" i="1"/>
  <c r="D1531" i="1"/>
  <c r="D1496" i="1"/>
  <c r="D1561" i="1"/>
  <c r="D583" i="1"/>
  <c r="D467" i="1"/>
  <c r="D1285" i="1"/>
  <c r="D46" i="1"/>
  <c r="D432" i="1"/>
  <c r="D829" i="1"/>
  <c r="D1471" i="1"/>
  <c r="D712" i="1"/>
  <c r="D1373" i="1"/>
  <c r="D622" i="1"/>
  <c r="D287" i="1"/>
  <c r="D506" i="1"/>
  <c r="D310" i="1"/>
  <c r="D1222" i="1"/>
  <c r="D921" i="1"/>
  <c r="D10" i="1"/>
  <c r="D254" i="1"/>
  <c r="D1337" i="1"/>
  <c r="D1196" i="1"/>
  <c r="D223" i="1"/>
  <c r="D713" i="1"/>
  <c r="D1020" i="1"/>
  <c r="D1314" i="1"/>
  <c r="D763" i="1"/>
  <c r="D1305" i="1"/>
  <c r="D1254" i="1"/>
  <c r="D388" i="1"/>
  <c r="D584" i="1"/>
  <c r="D1445" i="1"/>
  <c r="D1460" i="1"/>
  <c r="D433" i="1"/>
  <c r="D1282" i="1"/>
  <c r="D830" i="1"/>
  <c r="D1431" i="1"/>
  <c r="D1223" i="1"/>
  <c r="D1338" i="1"/>
  <c r="D1021" i="1"/>
  <c r="D922" i="1"/>
  <c r="D224" i="1"/>
  <c r="D1197" i="1"/>
  <c r="D1472" i="1"/>
  <c r="D1346" i="1"/>
  <c r="D525" i="1"/>
  <c r="D764" i="1"/>
  <c r="D311" i="1"/>
  <c r="D148" i="1"/>
  <c r="D1224" i="1"/>
  <c r="D68" i="1"/>
  <c r="D696" i="1"/>
  <c r="D623" i="1"/>
  <c r="D475" i="1"/>
  <c r="D1264" i="1"/>
  <c r="D1255" i="1"/>
  <c r="D288" i="1"/>
  <c r="D585" i="1"/>
  <c r="D1532" i="1"/>
  <c r="D1506" i="1"/>
  <c r="D501" i="1"/>
  <c r="D831" i="1"/>
  <c r="D1473" i="1"/>
  <c r="D1432" i="1"/>
  <c r="D106" i="1"/>
  <c r="D858" i="1"/>
  <c r="D225" i="1"/>
  <c r="D1198" i="1"/>
  <c r="D1022" i="1"/>
  <c r="D1474" i="1"/>
  <c r="D765" i="1"/>
  <c r="D476" i="1"/>
  <c r="D951" i="1"/>
  <c r="D434" i="1"/>
  <c r="D1086" i="1"/>
  <c r="D107" i="1"/>
  <c r="D1256" i="1"/>
  <c r="D1558" i="1"/>
  <c r="D1267" i="1"/>
  <c r="D645" i="1"/>
  <c r="D1374" i="1"/>
  <c r="D289" i="1"/>
  <c r="D586" i="1"/>
  <c r="D654" i="1"/>
  <c r="D48" i="1"/>
  <c r="D21" i="1"/>
  <c r="D177" i="1"/>
  <c r="D1023" i="1"/>
  <c r="D312" i="1"/>
  <c r="D82" i="1"/>
  <c r="D1507" i="1"/>
  <c r="D974" i="1"/>
  <c r="D1390" i="1"/>
  <c r="D468" i="1"/>
  <c r="D178" i="1"/>
  <c r="D832" i="1"/>
  <c r="D923" i="1"/>
  <c r="D143" i="1"/>
  <c r="D154" i="1"/>
  <c r="D1339" i="1"/>
  <c r="D1413" i="1"/>
  <c r="D975" i="1"/>
  <c r="D108" i="1"/>
  <c r="D1024" i="1"/>
  <c r="D1433" i="1"/>
  <c r="D226" i="1"/>
  <c r="D1199" i="1"/>
  <c r="D1508" i="1"/>
  <c r="D290" i="1"/>
  <c r="D859" i="1"/>
  <c r="D1347" i="1"/>
  <c r="D1315" i="1"/>
  <c r="D507" i="1"/>
  <c r="D497" i="1"/>
  <c r="D1225" i="1"/>
  <c r="D1533" i="1"/>
  <c r="D1146" i="1"/>
  <c r="D1378" i="1"/>
  <c r="D291" i="1"/>
  <c r="D1306" i="1"/>
  <c r="D1226" i="1"/>
  <c r="D587" i="1"/>
  <c r="D1257" i="1"/>
  <c r="D1087" i="1"/>
  <c r="D833" i="1"/>
  <c r="D313" i="1"/>
  <c r="D83" i="1"/>
  <c r="D227" i="1"/>
  <c r="D1434" i="1"/>
  <c r="D1200" i="1"/>
  <c r="D1088" i="1"/>
  <c r="D1293" i="1"/>
  <c r="D624" i="1"/>
  <c r="D1227" i="1"/>
  <c r="D477" i="1"/>
  <c r="D1534" i="1"/>
  <c r="D1446" i="1"/>
  <c r="D1461" i="1"/>
  <c r="D1391" i="1"/>
  <c r="D655" i="1"/>
  <c r="D1025" i="1"/>
  <c r="D1348" i="1"/>
  <c r="D255" i="1"/>
  <c r="D766" i="1"/>
  <c r="D1481" i="1"/>
  <c r="D1089" i="1"/>
  <c r="D149" i="1"/>
  <c r="D292" i="1"/>
  <c r="D952" i="1"/>
  <c r="D22" i="1"/>
  <c r="D45" i="1"/>
  <c r="D1055" i="1"/>
  <c r="D697" i="1"/>
  <c r="D389" i="1"/>
  <c r="D1475" i="1"/>
  <c r="D1340" i="1"/>
  <c r="D478" i="1"/>
  <c r="D1535" i="1"/>
  <c r="D519" i="1"/>
  <c r="D625" i="1"/>
  <c r="D1453" i="1"/>
  <c r="D179" i="1"/>
  <c r="D661" i="1"/>
  <c r="D167" i="1"/>
  <c r="D834" i="1"/>
  <c r="D588" i="1"/>
  <c r="D1435" i="1"/>
  <c r="D435" i="1"/>
  <c r="D121" i="1"/>
  <c r="D528" i="1"/>
  <c r="D626" i="1"/>
  <c r="D293" i="1"/>
  <c r="D924" i="1"/>
  <c r="D698" i="1"/>
  <c r="D150" i="1"/>
  <c r="D314" i="1"/>
  <c r="D1201" i="1"/>
  <c r="D228" i="1"/>
  <c r="D1536" i="1"/>
  <c r="D699" i="1"/>
  <c r="D1509" i="1"/>
  <c r="D627" i="1"/>
  <c r="D637" i="1"/>
  <c r="D151" i="1"/>
  <c r="D767" i="1"/>
  <c r="D1026" i="1"/>
  <c r="D49" i="1"/>
  <c r="D1307" i="1"/>
  <c r="D953" i="1"/>
  <c r="D155" i="1"/>
  <c r="D294" i="1"/>
  <c r="D256" i="1"/>
  <c r="D1537" i="1"/>
  <c r="D714" i="1"/>
  <c r="D502" i="1"/>
  <c r="D508" i="1"/>
  <c r="D1070" i="1"/>
  <c r="D954" i="1"/>
  <c r="D1228" i="1"/>
  <c r="D589" i="1"/>
  <c r="D390" i="1"/>
  <c r="D1510" i="1"/>
  <c r="D1454" i="1"/>
  <c r="D23" i="1"/>
  <c r="D1341" i="1"/>
  <c r="D646" i="1"/>
  <c r="D1316" i="1"/>
  <c r="D835" i="1"/>
  <c r="D1476" i="1"/>
  <c r="D1414" i="1"/>
  <c r="D1511" i="1"/>
  <c r="D295" i="1"/>
  <c r="D509" i="1"/>
  <c r="D1123" i="1"/>
  <c r="D315" i="1"/>
  <c r="D229" i="1"/>
  <c r="D1202" i="1"/>
  <c r="D1056" i="1"/>
  <c r="D479" i="1"/>
  <c r="D1147" i="1"/>
  <c r="D976" i="1"/>
  <c r="D171" i="1"/>
  <c r="D1349" i="1"/>
  <c r="D768" i="1"/>
  <c r="D1477" i="1"/>
  <c r="D122" i="1"/>
  <c r="D109" i="1"/>
  <c r="D1538" i="1"/>
  <c r="D590" i="1"/>
  <c r="D391" i="1"/>
  <c r="D24" i="1"/>
  <c r="D156" i="1"/>
  <c r="D488" i="1"/>
  <c r="D436" i="1"/>
  <c r="D647" i="1"/>
  <c r="D1148" i="1"/>
  <c r="D230" i="1"/>
  <c r="D836" i="1"/>
  <c r="D110" i="1"/>
  <c r="D925" i="1"/>
  <c r="D1342" i="1"/>
  <c r="D296" i="1"/>
  <c r="D1308" i="1"/>
  <c r="D1350" i="1"/>
  <c r="D25" i="1"/>
  <c r="D1027" i="1"/>
  <c r="D1478" i="1"/>
  <c r="D628" i="1"/>
  <c r="D1071" i="1"/>
  <c r="D769" i="1"/>
  <c r="D123" i="1"/>
  <c r="D591" i="1"/>
  <c r="D392" i="1"/>
  <c r="D1539" i="1"/>
  <c r="D1379" i="1"/>
  <c r="D1512" i="1"/>
  <c r="D1229" i="1"/>
  <c r="D316" i="1"/>
  <c r="D650" i="1"/>
  <c r="D1343" i="1"/>
  <c r="D1268" i="1"/>
  <c r="D1230" i="1"/>
  <c r="D789" i="1"/>
  <c r="D715" i="1"/>
  <c r="D837" i="1"/>
  <c r="D1124" i="1"/>
  <c r="D144" i="1"/>
  <c r="D1317" i="1"/>
  <c r="D297" i="1"/>
  <c r="D124" i="1"/>
  <c r="D1482" i="1"/>
  <c r="D231" i="1"/>
  <c r="D1149" i="1"/>
  <c r="D656" i="1"/>
  <c r="D985" i="1"/>
  <c r="D860" i="1"/>
  <c r="D515" i="1"/>
  <c r="D1072" i="1"/>
  <c r="D73" i="1"/>
  <c r="D1351" i="1"/>
  <c r="D770" i="1"/>
  <c r="D716" i="1"/>
  <c r="D298" i="1"/>
  <c r="D489" i="1"/>
  <c r="D279" i="1"/>
  <c r="D1028" i="1"/>
  <c r="D662" i="1"/>
  <c r="D977" i="1"/>
  <c r="D1455" i="1"/>
  <c r="D592" i="1"/>
  <c r="D1540" i="1"/>
  <c r="D790" i="1"/>
  <c r="D1318" i="1"/>
  <c r="D838" i="1"/>
  <c r="D1073" i="1"/>
  <c r="D317" i="1"/>
  <c r="D1344" i="1"/>
  <c r="D955" i="1"/>
  <c r="D1231" i="1"/>
  <c r="D232" i="1"/>
  <c r="D681" i="1"/>
  <c r="D529" i="1"/>
  <c r="D503" i="1"/>
  <c r="D771" i="1"/>
  <c r="D1029" i="1"/>
  <c r="D257" i="1"/>
  <c r="D1057" i="1"/>
  <c r="D337" i="1"/>
  <c r="D480" i="1"/>
  <c r="D926" i="1"/>
  <c r="D125" i="1"/>
  <c r="D1513" i="1"/>
  <c r="D56" i="1"/>
  <c r="D593" i="1"/>
  <c r="D437" i="1"/>
  <c r="D393" i="1"/>
  <c r="D1150" i="1"/>
  <c r="D11" i="1"/>
  <c r="D663" i="1"/>
  <c r="D26" i="1"/>
  <c r="D1456" i="1"/>
  <c r="D978" i="1"/>
  <c r="D299" i="1"/>
  <c r="D490" i="1"/>
  <c r="D629" i="1"/>
  <c r="D1409" i="1"/>
  <c r="D1462" i="1"/>
  <c r="D1541" i="1"/>
  <c r="D1151" i="1"/>
  <c r="D1058" i="1"/>
  <c r="D1483" i="1"/>
  <c r="D839" i="1"/>
  <c r="D444" i="1"/>
  <c r="D1352" i="1"/>
  <c r="D717" i="1"/>
  <c r="D504" i="1"/>
  <c r="D1090" i="1"/>
  <c r="D1309" i="1"/>
  <c r="D481" i="1"/>
  <c r="D956" i="1"/>
  <c r="D258" i="1"/>
  <c r="D1493" i="1"/>
  <c r="D718" i="1"/>
  <c r="D511" i="1"/>
  <c r="D1319" i="1"/>
  <c r="D1125" i="1"/>
  <c r="D667" i="1"/>
  <c r="D1074" i="1"/>
  <c r="D84" i="1"/>
  <c r="D318" i="1"/>
  <c r="D233" i="1"/>
  <c r="D530" i="1"/>
  <c r="D861" i="1"/>
  <c r="D1353" i="1"/>
  <c r="D772" i="1"/>
  <c r="D50" i="1"/>
  <c r="D491" i="1"/>
  <c r="D1030" i="1"/>
  <c r="D126" i="1"/>
  <c r="D957" i="1"/>
  <c r="D526" i="1"/>
  <c r="D594" i="1"/>
  <c r="D57" i="1"/>
  <c r="D127" i="1"/>
  <c r="D1542" i="1"/>
  <c r="D1232" i="1"/>
  <c r="D1514" i="1"/>
  <c r="D840" i="1"/>
  <c r="D1059" i="1"/>
  <c r="D58" i="1"/>
  <c r="D1269" i="1"/>
  <c r="D1320" i="1"/>
  <c r="D668" i="1"/>
  <c r="D319" i="1"/>
  <c r="D664" i="1"/>
  <c r="D234" i="1"/>
  <c r="D77" i="1"/>
  <c r="D27" i="1"/>
  <c r="D111" i="1"/>
  <c r="D1410" i="1"/>
  <c r="D958" i="1"/>
  <c r="D531" i="1"/>
  <c r="D1354" i="1"/>
  <c r="D773" i="1"/>
  <c r="D1031" i="1"/>
  <c r="D152" i="1"/>
  <c r="D438" i="1"/>
  <c r="D520" i="1"/>
  <c r="D180" i="1"/>
  <c r="D1075" i="1"/>
  <c r="D648" i="1"/>
  <c r="D59" i="1"/>
  <c r="D630" i="1"/>
  <c r="D492" i="1"/>
  <c r="D595" i="1"/>
  <c r="D300" i="1"/>
  <c r="D394" i="1"/>
  <c r="D128" i="1"/>
  <c r="D1515" i="1"/>
  <c r="D1484" i="1"/>
  <c r="D1543" i="1"/>
  <c r="D1152" i="1"/>
  <c r="D1380" i="1"/>
  <c r="D85" i="1"/>
  <c r="D1310" i="1"/>
  <c r="D259" i="1"/>
  <c r="D862" i="1"/>
  <c r="D1126" i="1"/>
  <c r="D841" i="1"/>
  <c r="D1355" i="1"/>
  <c r="D700" i="1"/>
  <c r="D959" i="1"/>
  <c r="D512" i="1"/>
  <c r="D522" i="1"/>
  <c r="D1321" i="1"/>
  <c r="D1076" i="1"/>
  <c r="D260" i="1"/>
  <c r="D74" i="1"/>
  <c r="D1233" i="1"/>
  <c r="D320" i="1"/>
  <c r="D719" i="1"/>
  <c r="D235" i="1"/>
  <c r="D651" i="1"/>
  <c r="D1457" i="1"/>
  <c r="D493" i="1"/>
  <c r="D1479" i="1"/>
  <c r="D60" i="1"/>
  <c r="D112" i="1"/>
  <c r="D791" i="1"/>
  <c r="D532" i="1"/>
  <c r="D638" i="1"/>
  <c r="D1516" i="1"/>
  <c r="D774" i="1"/>
  <c r="D720" i="1"/>
  <c r="D1032" i="1"/>
  <c r="D1234" i="1"/>
  <c r="D1060" i="1"/>
  <c r="D482" i="1"/>
  <c r="D129" i="1"/>
  <c r="D1270" i="1"/>
  <c r="D527" i="1"/>
  <c r="D157" i="1"/>
  <c r="D439" i="1"/>
  <c r="D596" i="1"/>
  <c r="D395" i="1"/>
  <c r="D1544" i="1"/>
  <c r="D1061" i="1"/>
  <c r="D113" i="1"/>
  <c r="D261" i="1"/>
  <c r="D1235" i="1"/>
  <c r="D960" i="1"/>
  <c r="D842" i="1"/>
  <c r="D51" i="1"/>
  <c r="D721" i="1"/>
  <c r="D1276" i="1"/>
  <c r="D513" i="1"/>
  <c r="D843" i="1"/>
  <c r="D445" i="1"/>
  <c r="D669" i="1"/>
  <c r="D321" i="1"/>
  <c r="D12" i="1"/>
  <c r="D665" i="1"/>
  <c r="D979" i="1"/>
  <c r="D1236" i="1"/>
  <c r="D236" i="1"/>
  <c r="D494" i="1"/>
  <c r="D114" i="1"/>
  <c r="D1237" i="1"/>
  <c r="D533" i="1"/>
  <c r="D1322" i="1"/>
  <c r="D510" i="1"/>
  <c r="D775" i="1"/>
  <c r="D172" i="1"/>
  <c r="D1356" i="1"/>
  <c r="D1033" i="1"/>
  <c r="D115" i="1"/>
  <c r="D116" i="1"/>
  <c r="D130" i="1"/>
  <c r="D863" i="1"/>
  <c r="D639" i="1"/>
  <c r="D495" i="1"/>
  <c r="D396" i="1"/>
  <c r="D597" i="1"/>
  <c r="D1517" i="1"/>
  <c r="D1153" i="1"/>
  <c r="D523" i="1"/>
  <c r="D1077" i="1"/>
  <c r="D1494" i="1"/>
  <c r="D1154" i="1"/>
  <c r="D844" i="1"/>
  <c r="D722" i="1"/>
  <c r="D631" i="1"/>
  <c r="D701" i="1"/>
  <c r="D776" i="1"/>
  <c r="D1357" i="1"/>
  <c r="D1034" i="1"/>
  <c r="D670" i="1"/>
  <c r="D262" i="1"/>
  <c r="D440" i="1"/>
  <c r="D649" i="1"/>
  <c r="D61" i="1"/>
  <c r="D62" i="1"/>
  <c r="D1545" i="1"/>
  <c r="D1518" i="1"/>
  <c r="D1078" i="1"/>
  <c r="D598" i="1"/>
  <c r="D864" i="1"/>
  <c r="D131" i="1"/>
  <c r="D845" i="1"/>
  <c r="D86" i="1"/>
  <c r="D671" i="1"/>
  <c r="D853" i="1"/>
  <c r="D1062" i="1"/>
  <c r="D441" i="1"/>
  <c r="D397" i="1"/>
  <c r="D1323" i="1"/>
  <c r="D777" i="1"/>
  <c r="D534" i="1"/>
  <c r="D446" i="1"/>
  <c r="D643" i="1"/>
  <c r="D185" i="1"/>
  <c r="D1043" i="1"/>
  <c r="D90" i="1"/>
  <c r="D1546" i="1"/>
  <c r="D542" i="1"/>
  <c r="D1129" i="1"/>
  <c r="D1381" i="1"/>
  <c r="D723" i="1"/>
  <c r="D483" i="1"/>
  <c r="D398" i="1"/>
  <c r="D1155" i="1"/>
  <c r="D322" i="1"/>
  <c r="D1365" i="1"/>
  <c r="D442" i="1"/>
  <c r="D1368" i="1"/>
  <c r="D498" i="1"/>
  <c r="D846" i="1"/>
  <c r="D865" i="1"/>
  <c r="D160" i="1"/>
  <c r="D63" i="1"/>
  <c r="D521" i="1"/>
  <c r="D443" i="1"/>
  <c r="D1366" i="1"/>
  <c r="D1044" i="1"/>
  <c r="D1332" i="1"/>
  <c r="D93" i="1"/>
  <c r="D535" i="1"/>
  <c r="D89" i="1"/>
  <c r="D263" i="1"/>
  <c r="D64" i="1"/>
  <c r="D399" i="1"/>
  <c r="D1519" i="1"/>
  <c r="D465" i="1"/>
  <c r="D464" i="1"/>
  <c r="D866" i="1"/>
  <c r="D1238" i="1"/>
  <c r="D1547" i="1"/>
  <c r="D847" i="1"/>
  <c r="D173" i="1"/>
  <c r="D1063" i="1"/>
  <c r="D161" i="1"/>
  <c r="D237" i="1"/>
  <c r="D484" i="1"/>
  <c r="D1271" i="1"/>
  <c r="D1324" i="1"/>
  <c r="D867" i="1"/>
  <c r="D1035" i="1"/>
  <c r="D65" i="1"/>
  <c r="D132" i="1"/>
  <c r="D1358" i="1"/>
  <c r="D961" i="1"/>
  <c r="D400" i="1"/>
  <c r="D1548" i="1"/>
  <c r="D962" i="1"/>
  <c r="D153" i="1"/>
  <c r="D786" i="1"/>
  <c r="D640" i="1"/>
  <c r="D599" i="1"/>
  <c r="D1239" i="1"/>
  <c r="D1311" i="1"/>
  <c r="D1240" i="1"/>
  <c r="D1127" i="1"/>
  <c r="D868" i="1"/>
  <c r="D1345" i="1"/>
  <c r="D1064" i="1"/>
  <c r="D1553" i="1"/>
  <c r="D632" i="1"/>
  <c r="D87" i="1"/>
  <c r="D1359" i="1"/>
  <c r="D1036" i="1"/>
  <c r="D275" i="1"/>
  <c r="D66" i="1"/>
  <c r="D133" i="1"/>
  <c r="D1325" i="1"/>
  <c r="D778" i="1"/>
  <c r="D536" i="1"/>
  <c r="D28" i="1"/>
  <c r="D401" i="1"/>
  <c r="D78" i="1"/>
  <c r="D600" i="1"/>
  <c r="D633" i="1"/>
  <c r="D1480" i="1"/>
  <c r="D447" i="1"/>
  <c r="D1411" i="1"/>
  <c r="D1549" i="1"/>
  <c r="D301" i="1"/>
  <c r="D672" i="1"/>
  <c r="D79" i="1"/>
  <c r="D869" i="1"/>
  <c r="D702" i="1"/>
  <c r="D1485" i="1"/>
  <c r="D779" i="1"/>
  <c r="D1241" i="1"/>
  <c r="D302" i="1"/>
  <c r="D134" i="1"/>
  <c r="D1360" i="1"/>
  <c r="D601" i="1"/>
  <c r="D402" i="1"/>
  <c r="D963" i="1"/>
  <c r="D29" i="1"/>
  <c r="D1382" i="1"/>
  <c r="D673" i="1"/>
  <c r="D724" i="1"/>
  <c r="D264" i="1"/>
  <c r="D30" i="1"/>
  <c r="D1550" i="1"/>
  <c r="D1326" i="1"/>
  <c r="D1259" i="1"/>
  <c r="D848" i="1"/>
  <c r="D1242" i="1"/>
  <c r="D964" i="1"/>
  <c r="D666" i="1"/>
  <c r="D641" i="1"/>
  <c r="D1312" i="1"/>
  <c r="D537" i="1"/>
  <c r="D538" i="1"/>
  <c r="D674" i="1"/>
  <c r="D323" i="1"/>
  <c r="D238" i="1"/>
  <c r="D47" i="1"/>
  <c r="D496" i="1"/>
  <c r="D1361" i="1"/>
  <c r="D303" i="1"/>
  <c r="D168" i="1"/>
  <c r="D181" i="1"/>
  <c r="D965" i="1"/>
  <c r="D1065" i="1"/>
  <c r="D780" i="1"/>
  <c r="D1037" i="1"/>
  <c r="D135" i="1"/>
  <c r="D1384" i="1"/>
  <c r="D602" i="1"/>
  <c r="D403" i="1"/>
  <c r="D75" i="1"/>
  <c r="D265" i="1"/>
  <c r="D304" i="1"/>
  <c r="D854" i="1"/>
  <c r="D682" i="1"/>
  <c r="D1327" i="1"/>
  <c r="D324" i="1"/>
  <c r="D675" i="1"/>
  <c r="D849" i="1"/>
  <c r="D870" i="1"/>
  <c r="D1091" i="1"/>
  <c r="D634" i="1"/>
  <c r="D1243" i="1"/>
  <c r="D1551" i="1"/>
  <c r="D1520" i="1"/>
  <c r="D787" i="1"/>
  <c r="D239" i="1"/>
  <c r="D88" i="1"/>
  <c r="D781" i="1"/>
  <c r="D652" i="1"/>
  <c r="D1038" i="1"/>
  <c r="D136" i="1"/>
  <c r="D1362" i="1"/>
  <c r="D448" i="1"/>
  <c r="D404" i="1"/>
  <c r="D158" i="1"/>
  <c r="D603" i="1"/>
  <c r="D1066" i="1"/>
  <c r="D1079" i="1"/>
  <c r="D266" i="1"/>
  <c r="D305" i="1"/>
  <c r="D703" i="1"/>
  <c r="D725" i="1"/>
  <c r="D1244" i="1"/>
  <c r="D1328" i="1"/>
  <c r="D871" i="1"/>
  <c r="D850" i="1"/>
  <c r="D325" i="1"/>
  <c r="D240" i="1"/>
  <c r="D676" i="1"/>
  <c r="D782" i="1"/>
  <c r="D1039" i="1"/>
  <c r="D604" i="1"/>
  <c r="D1245" i="1"/>
  <c r="D1156" i="1"/>
  <c r="D267" i="1"/>
  <c r="D306" i="1"/>
  <c r="D405" i="1"/>
  <c r="D137" i="1"/>
  <c r="D174" i="1"/>
  <c r="D1246" i="1"/>
  <c r="D1067" i="1"/>
  <c r="D31" i="1"/>
  <c r="D1412" i="1"/>
  <c r="D1363" i="1"/>
  <c r="D872" i="1"/>
  <c r="D1521" i="1"/>
  <c r="D539" i="1"/>
  <c r="D1329" i="1"/>
  <c r="D326" i="1"/>
  <c r="D704" i="1"/>
  <c r="D241" i="1"/>
  <c r="D1313" i="1"/>
  <c r="D966" i="1"/>
  <c r="D1068" i="1"/>
  <c r="D783" i="1"/>
  <c r="D138" i="1"/>
  <c r="D159" i="1"/>
  <c r="D1040" i="1"/>
  <c r="D307" i="1"/>
  <c r="D635" i="1"/>
  <c r="D683" i="1"/>
  <c r="D677" i="1"/>
  <c r="D605" i="1"/>
  <c r="D1128" i="1"/>
  <c r="D406" i="1"/>
  <c r="D1364" i="1"/>
  <c r="D1080" i="1"/>
  <c r="D1383" i="1"/>
  <c r="D726" i="1"/>
  <c r="D32" i="1"/>
  <c r="D1247" i="1"/>
  <c r="D1330" i="1"/>
  <c r="D851" i="1"/>
  <c r="D1092" i="1"/>
  <c r="D540" i="1"/>
  <c r="D873" i="1"/>
  <c r="D242" i="1"/>
  <c r="D327" i="1"/>
  <c r="D139" i="1"/>
  <c r="D784" i="1"/>
  <c r="D1041" i="1"/>
  <c r="D1069" i="1"/>
  <c r="D449" i="1"/>
  <c r="D606" i="1"/>
  <c r="D642" i="1"/>
  <c r="D407" i="1"/>
  <c r="D1554" i="1"/>
  <c r="D855" i="1"/>
  <c r="D1081" i="1"/>
  <c r="D268" i="1"/>
  <c r="D1248" i="1"/>
  <c r="D308" i="1"/>
  <c r="D852" i="1"/>
  <c r="D541" i="1"/>
  <c r="D984" i="1"/>
  <c r="D874" i="1"/>
  <c r="D243" i="1"/>
  <c r="D170" i="1"/>
  <c r="D328" i="1"/>
  <c r="D1415" i="1"/>
  <c r="D1522" i="1"/>
  <c r="D980" i="1"/>
  <c r="D1331" i="1"/>
  <c r="D76" i="1"/>
  <c r="D13" i="1"/>
  <c r="D785" i="1"/>
  <c r="D1042" i="1"/>
  <c r="D485" i="1"/>
  <c r="C1295" i="1"/>
  <c r="C15" i="1"/>
  <c r="C269" i="1"/>
  <c r="C450" i="1"/>
  <c r="C456" i="1"/>
  <c r="C94" i="1"/>
  <c r="C1416" i="1"/>
  <c r="C1283" i="1"/>
  <c r="C1045" i="1"/>
  <c r="C408" i="1"/>
  <c r="C14" i="1"/>
  <c r="C34" i="1"/>
  <c r="C1437" i="1"/>
  <c r="C7" i="1"/>
  <c r="C162" i="1"/>
  <c r="C2" i="1"/>
  <c r="C1130" i="1"/>
  <c r="C451" i="1"/>
  <c r="C657" i="1"/>
  <c r="C927" i="1"/>
  <c r="C967" i="1"/>
  <c r="C1397" i="1"/>
  <c r="C457" i="1"/>
  <c r="C928" i="1"/>
  <c r="C1417" i="1"/>
  <c r="C163" i="1"/>
  <c r="C3" i="1"/>
  <c r="C35" i="1"/>
  <c r="C1386" i="1"/>
  <c r="C1387" i="1"/>
  <c r="C1438" i="1"/>
  <c r="C329" i="1"/>
  <c r="C1273" i="1"/>
  <c r="C453" i="1"/>
  <c r="C929" i="1"/>
  <c r="C1046" i="1"/>
  <c r="C1275" i="1"/>
  <c r="C1136" i="1"/>
  <c r="C684" i="1"/>
  <c r="C516" i="1"/>
  <c r="C705" i="1"/>
  <c r="C1047" i="1"/>
  <c r="C1203" i="1"/>
  <c r="C607" i="1"/>
  <c r="C244" i="1"/>
  <c r="C409" i="1"/>
  <c r="C16" i="1"/>
  <c r="C1399" i="1"/>
  <c r="C52" i="1"/>
  <c r="C658" i="1"/>
  <c r="C410" i="1"/>
  <c r="C17" i="1"/>
  <c r="C454" i="1"/>
  <c r="C36" i="1"/>
  <c r="C1439" i="1"/>
  <c r="C1418" i="1"/>
  <c r="C164" i="1"/>
  <c r="C1394" i="1"/>
  <c r="C270" i="1"/>
  <c r="C1137" i="1"/>
  <c r="C1204" i="1"/>
  <c r="C685" i="1"/>
  <c r="C608" i="1"/>
  <c r="C245" i="1"/>
  <c r="C1408" i="1"/>
  <c r="C455" i="1"/>
  <c r="C411" i="1"/>
  <c r="C18" i="1"/>
  <c r="C458" i="1"/>
  <c r="C1131" i="1"/>
  <c r="C1400" i="1"/>
  <c r="C1205" i="1"/>
  <c r="C706" i="1"/>
  <c r="C1048" i="1"/>
  <c r="C338" i="1"/>
  <c r="C1157" i="1"/>
  <c r="C875" i="1"/>
  <c r="C792" i="1"/>
  <c r="C1206" i="1"/>
  <c r="C1158" i="1"/>
  <c r="C727" i="1"/>
  <c r="C1440" i="1"/>
  <c r="C543" i="1"/>
  <c r="C339" i="1"/>
  <c r="C186" i="1"/>
  <c r="C876" i="1"/>
  <c r="C1093" i="1"/>
  <c r="C1419" i="1"/>
  <c r="C728" i="1"/>
  <c r="C1138" i="1"/>
  <c r="C707" i="1"/>
  <c r="C1049" i="1"/>
  <c r="C1159" i="1"/>
  <c r="C1287" i="1"/>
  <c r="C246" i="1"/>
  <c r="C340" i="1"/>
  <c r="C793" i="1"/>
  <c r="C1562" i="1"/>
  <c r="C1495" i="1"/>
  <c r="C187" i="1"/>
  <c r="C412" i="1"/>
  <c r="C1139" i="1"/>
  <c r="C1082" i="1"/>
  <c r="C1441" i="1"/>
  <c r="C686" i="1"/>
  <c r="C1050" i="1"/>
  <c r="C1160" i="1"/>
  <c r="C1094" i="1"/>
  <c r="C930" i="1"/>
  <c r="C341" i="1"/>
  <c r="C877" i="1"/>
  <c r="C544" i="1"/>
  <c r="C1420" i="1"/>
  <c r="C729" i="1"/>
  <c r="C931" i="1"/>
  <c r="C794" i="1"/>
  <c r="C1161" i="1"/>
  <c r="C188" i="1"/>
  <c r="C1369" i="1"/>
  <c r="C679" i="1"/>
  <c r="C1095" i="1"/>
  <c r="C981" i="1"/>
  <c r="C95" i="1"/>
  <c r="C1288" i="1"/>
  <c r="C4" i="1"/>
  <c r="C342" i="1"/>
  <c r="C545" i="1"/>
  <c r="C189" i="1"/>
  <c r="C730" i="1"/>
  <c r="C247" i="1"/>
  <c r="C986" i="1"/>
  <c r="C659" i="1"/>
  <c r="C1083" i="1"/>
  <c r="C1388" i="1"/>
  <c r="C680" i="1"/>
  <c r="C1162" i="1"/>
  <c r="C982" i="1"/>
  <c r="C330" i="1"/>
  <c r="C1096" i="1"/>
  <c r="C1491" i="1"/>
  <c r="C878" i="1"/>
  <c r="C343" i="1"/>
  <c r="C731" i="1"/>
  <c r="C1132" i="1"/>
  <c r="C1487" i="1"/>
  <c r="C879" i="1"/>
  <c r="C1084" i="1"/>
  <c r="C795" i="1"/>
  <c r="C344" i="1"/>
  <c r="C880" i="1"/>
  <c r="C732" i="1"/>
  <c r="C184" i="1"/>
  <c r="C413" i="1"/>
  <c r="C1401" i="1"/>
  <c r="C546" i="1"/>
  <c r="C1421" i="1"/>
  <c r="C932" i="1"/>
  <c r="C609" i="1"/>
  <c r="C37" i="1"/>
  <c r="C19" i="1"/>
  <c r="C1163" i="1"/>
  <c r="C1265" i="1"/>
  <c r="C881" i="1"/>
  <c r="C733" i="1"/>
  <c r="C987" i="1"/>
  <c r="C345" i="1"/>
  <c r="C1207" i="1"/>
  <c r="C796" i="1"/>
  <c r="C933" i="1"/>
  <c r="C1370" i="1"/>
  <c r="C1367" i="1"/>
  <c r="C1556" i="1"/>
  <c r="C414" i="1"/>
  <c r="C547" i="1"/>
  <c r="C70" i="1"/>
  <c r="C1500" i="1"/>
  <c r="C882" i="1"/>
  <c r="C1164" i="1"/>
  <c r="C190" i="1"/>
  <c r="C346" i="1"/>
  <c r="C461" i="1"/>
  <c r="C988" i="1"/>
  <c r="C1097" i="1"/>
  <c r="C96" i="1"/>
  <c r="C1165" i="1"/>
  <c r="C797" i="1"/>
  <c r="C548" i="1"/>
  <c r="C347" i="1"/>
  <c r="C883" i="1"/>
  <c r="C678" i="1"/>
  <c r="C191" i="1"/>
  <c r="C1497" i="1"/>
  <c r="C734" i="1"/>
  <c r="C1375" i="1"/>
  <c r="C687" i="1"/>
  <c r="C989" i="1"/>
  <c r="C884" i="1"/>
  <c r="C549" i="1"/>
  <c r="C1291" i="1"/>
  <c r="C990" i="1"/>
  <c r="C798" i="1"/>
  <c r="C1166" i="1"/>
  <c r="C192" i="1"/>
  <c r="C348" i="1"/>
  <c r="C1098" i="1"/>
  <c r="C991" i="1"/>
  <c r="C983" i="1"/>
  <c r="C885" i="1"/>
  <c r="C550" i="1"/>
  <c r="C1395" i="1"/>
  <c r="C1422" i="1"/>
  <c r="C1371" i="1"/>
  <c r="C1299" i="1"/>
  <c r="C735" i="1"/>
  <c r="C736" i="1"/>
  <c r="C349" i="1"/>
  <c r="C1140" i="1"/>
  <c r="C1208" i="1"/>
  <c r="C934" i="1"/>
  <c r="C688" i="1"/>
  <c r="C248" i="1"/>
  <c r="C992" i="1"/>
  <c r="C610" i="1"/>
  <c r="C415" i="1"/>
  <c r="C193" i="1"/>
  <c r="C799" i="1"/>
  <c r="C1099" i="1"/>
  <c r="C460" i="1"/>
  <c r="C886" i="1"/>
  <c r="C1167" i="1"/>
  <c r="C737" i="1"/>
  <c r="C194" i="1"/>
  <c r="C350" i="1"/>
  <c r="C1133" i="1"/>
  <c r="C1385" i="1"/>
  <c r="C993" i="1"/>
  <c r="C800" i="1"/>
  <c r="C551" i="1"/>
  <c r="C1100" i="1"/>
  <c r="C887" i="1"/>
  <c r="C738" i="1"/>
  <c r="C351" i="1"/>
  <c r="C195" i="1"/>
  <c r="C1101" i="1"/>
  <c r="C1458" i="1"/>
  <c r="C994" i="1"/>
  <c r="C1168" i="1"/>
  <c r="C801" i="1"/>
  <c r="C552" i="1"/>
  <c r="C53" i="1"/>
  <c r="C1447" i="1"/>
  <c r="C1459" i="1"/>
  <c r="C1406" i="1"/>
  <c r="C1398" i="1"/>
  <c r="C1498" i="1"/>
  <c r="C888" i="1"/>
  <c r="C1169" i="1"/>
  <c r="C196" i="1"/>
  <c r="C1102" i="1"/>
  <c r="C352" i="1"/>
  <c r="C1296" i="1"/>
  <c r="C553" i="1"/>
  <c r="C1103" i="1"/>
  <c r="C802" i="1"/>
  <c r="C1170" i="1"/>
  <c r="C995" i="1"/>
  <c r="C33" i="1"/>
  <c r="C889" i="1"/>
  <c r="C739" i="1"/>
  <c r="C890" i="1"/>
  <c r="C197" i="1"/>
  <c r="C353" i="1"/>
  <c r="C1171" i="1"/>
  <c r="C1104" i="1"/>
  <c r="C554" i="1"/>
  <c r="C1172" i="1"/>
  <c r="C803" i="1"/>
  <c r="C1555" i="1"/>
  <c r="C996" i="1"/>
  <c r="C891" i="1"/>
  <c r="C354" i="1"/>
  <c r="C198" i="1"/>
  <c r="C740" i="1"/>
  <c r="C1463" i="1"/>
  <c r="C1436" i="1"/>
  <c r="C1552" i="1"/>
  <c r="C555" i="1"/>
  <c r="C892" i="1"/>
  <c r="C1105" i="1"/>
  <c r="C1173" i="1"/>
  <c r="C804" i="1"/>
  <c r="C997" i="1"/>
  <c r="C893" i="1"/>
  <c r="C741" i="1"/>
  <c r="C742" i="1"/>
  <c r="C894" i="1"/>
  <c r="C355" i="1"/>
  <c r="C8" i="1"/>
  <c r="C556" i="1"/>
  <c r="C1106" i="1"/>
  <c r="C1174" i="1"/>
  <c r="C805" i="1"/>
  <c r="C895" i="1"/>
  <c r="C356" i="1"/>
  <c r="C199" i="1"/>
  <c r="C1396" i="1"/>
  <c r="C97" i="1"/>
  <c r="C1107" i="1"/>
  <c r="C557" i="1"/>
  <c r="C1175" i="1"/>
  <c r="C806" i="1"/>
  <c r="C998" i="1"/>
  <c r="C896" i="1"/>
  <c r="C743" i="1"/>
  <c r="C200" i="1"/>
  <c r="C357" i="1"/>
  <c r="C1407" i="1"/>
  <c r="C98" i="1"/>
  <c r="C558" i="1"/>
  <c r="C1108" i="1"/>
  <c r="C1176" i="1"/>
  <c r="C897" i="1"/>
  <c r="C807" i="1"/>
  <c r="C1300" i="1"/>
  <c r="C999" i="1"/>
  <c r="C744" i="1"/>
  <c r="C358" i="1"/>
  <c r="C201" i="1"/>
  <c r="C1109" i="1"/>
  <c r="C559" i="1"/>
  <c r="C1000" i="1"/>
  <c r="C611" i="1"/>
  <c r="C745" i="1"/>
  <c r="C1177" i="1"/>
  <c r="C808" i="1"/>
  <c r="C898" i="1"/>
  <c r="C202" i="1"/>
  <c r="C359" i="1"/>
  <c r="C560" i="1"/>
  <c r="C1110" i="1"/>
  <c r="C1141" i="1"/>
  <c r="C935" i="1"/>
  <c r="C1001" i="1"/>
  <c r="C1178" i="1"/>
  <c r="C809" i="1"/>
  <c r="C746" i="1"/>
  <c r="C1501" i="1"/>
  <c r="C899" i="1"/>
  <c r="C203" i="1"/>
  <c r="C612" i="1"/>
  <c r="C636" i="1"/>
  <c r="C360" i="1"/>
  <c r="C561" i="1"/>
  <c r="C1111" i="1"/>
  <c r="C900" i="1"/>
  <c r="C1277" i="1"/>
  <c r="C1002" i="1"/>
  <c r="C689" i="1"/>
  <c r="C204" i="1"/>
  <c r="C361" i="1"/>
  <c r="C936" i="1"/>
  <c r="C937" i="1"/>
  <c r="C562" i="1"/>
  <c r="C1112" i="1"/>
  <c r="C747" i="1"/>
  <c r="C901" i="1"/>
  <c r="C938" i="1"/>
  <c r="C613" i="1"/>
  <c r="C416" i="1"/>
  <c r="C1502" i="1"/>
  <c r="C1142" i="1"/>
  <c r="C1209" i="1"/>
  <c r="C276" i="1"/>
  <c r="C362" i="1"/>
  <c r="C563" i="1"/>
  <c r="C939" i="1"/>
  <c r="C708" i="1"/>
  <c r="C1113" i="1"/>
  <c r="C748" i="1"/>
  <c r="C1258" i="1"/>
  <c r="C902" i="1"/>
  <c r="C810" i="1"/>
  <c r="C5" i="1"/>
  <c r="C20" i="1"/>
  <c r="C363" i="1"/>
  <c r="C417" i="1"/>
  <c r="C709" i="1"/>
  <c r="C1297" i="1"/>
  <c r="C690" i="1"/>
  <c r="C940" i="1"/>
  <c r="C564" i="1"/>
  <c r="C331" i="1"/>
  <c r="C1114" i="1"/>
  <c r="C614" i="1"/>
  <c r="C749" i="1"/>
  <c r="C811" i="1"/>
  <c r="C1180" i="1"/>
  <c r="C903" i="1"/>
  <c r="C1003" i="1"/>
  <c r="C205" i="1"/>
  <c r="C364" i="1"/>
  <c r="C1143" i="1"/>
  <c r="C1301" i="1"/>
  <c r="C615" i="1"/>
  <c r="C565" i="1"/>
  <c r="C1499" i="1"/>
  <c r="C1115" i="1"/>
  <c r="C750" i="1"/>
  <c r="C1004" i="1"/>
  <c r="C1181" i="1"/>
  <c r="C812" i="1"/>
  <c r="C904" i="1"/>
  <c r="C462" i="1"/>
  <c r="C206" i="1"/>
  <c r="C365" i="1"/>
  <c r="C1448" i="1"/>
  <c r="C710" i="1"/>
  <c r="C1392" i="1"/>
  <c r="C1116" i="1"/>
  <c r="C813" i="1"/>
  <c r="C566" i="1"/>
  <c r="C905" i="1"/>
  <c r="C1005" i="1"/>
  <c r="C182" i="1"/>
  <c r="C1182" i="1"/>
  <c r="C1294" i="1"/>
  <c r="C366" i="1"/>
  <c r="C788" i="1"/>
  <c r="C691" i="1"/>
  <c r="C1117" i="1"/>
  <c r="C814" i="1"/>
  <c r="C906" i="1"/>
  <c r="C1006" i="1"/>
  <c r="C1183" i="1"/>
  <c r="C751" i="1"/>
  <c r="C207" i="1"/>
  <c r="C367" i="1"/>
  <c r="C941" i="1"/>
  <c r="C567" i="1"/>
  <c r="C1007" i="1"/>
  <c r="C815" i="1"/>
  <c r="C1184" i="1"/>
  <c r="C80" i="1"/>
  <c r="C1560" i="1"/>
  <c r="C907" i="1"/>
  <c r="C908" i="1"/>
  <c r="C368" i="1"/>
  <c r="C1488" i="1"/>
  <c r="C1274" i="1"/>
  <c r="C166" i="1"/>
  <c r="C1402" i="1"/>
  <c r="C1403" i="1"/>
  <c r="C1118" i="1"/>
  <c r="C1404" i="1"/>
  <c r="C909" i="1"/>
  <c r="C369" i="1"/>
  <c r="C568" i="1"/>
  <c r="C38" i="1"/>
  <c r="C1492" i="1"/>
  <c r="C910" i="1"/>
  <c r="C1008" i="1"/>
  <c r="C1449" i="1"/>
  <c r="C370" i="1"/>
  <c r="C208" i="1"/>
  <c r="C569" i="1"/>
  <c r="C816" i="1"/>
  <c r="C332" i="1"/>
  <c r="C911" i="1"/>
  <c r="C371" i="1"/>
  <c r="C570" i="1"/>
  <c r="C1119" i="1"/>
  <c r="C817" i="1"/>
  <c r="C277" i="1"/>
  <c r="C1564" i="1"/>
  <c r="C752" i="1"/>
  <c r="C209" i="1"/>
  <c r="C39" i="1"/>
  <c r="C1284" i="1"/>
  <c r="C571" i="1"/>
  <c r="C40" i="1"/>
  <c r="C140" i="1"/>
  <c r="C463" i="1"/>
  <c r="C818" i="1"/>
  <c r="C469" i="1"/>
  <c r="C210" i="1"/>
  <c r="C1450" i="1"/>
  <c r="C372" i="1"/>
  <c r="C41" i="1"/>
  <c r="C572" i="1"/>
  <c r="C165" i="1"/>
  <c r="C1405" i="1"/>
  <c r="C211" i="1"/>
  <c r="C753" i="1"/>
  <c r="C452" i="1"/>
  <c r="C169" i="1"/>
  <c r="C573" i="1"/>
  <c r="C1559" i="1"/>
  <c r="C912" i="1"/>
  <c r="C373" i="1"/>
  <c r="C819" i="1"/>
  <c r="C574" i="1"/>
  <c r="C1272" i="1"/>
  <c r="C333" i="1"/>
  <c r="C1451" i="1"/>
  <c r="C1120" i="1"/>
  <c r="C1563" i="1"/>
  <c r="C212" i="1"/>
  <c r="C374" i="1"/>
  <c r="C42" i="1"/>
  <c r="C1286" i="1"/>
  <c r="C1009" i="1"/>
  <c r="C820" i="1"/>
  <c r="C575" i="1"/>
  <c r="C1185" i="1"/>
  <c r="C1523" i="1"/>
  <c r="C1121" i="1"/>
  <c r="C1524" i="1"/>
  <c r="C213" i="1"/>
  <c r="C1298" i="1"/>
  <c r="C754" i="1"/>
  <c r="C1134" i="1"/>
  <c r="C183" i="1"/>
  <c r="C1464" i="1"/>
  <c r="C1489" i="1"/>
  <c r="C1393" i="1"/>
  <c r="C334" i="1"/>
  <c r="C278" i="1"/>
  <c r="C1280" i="1"/>
  <c r="C1279" i="1"/>
  <c r="C1249" i="1"/>
  <c r="C1210" i="1"/>
  <c r="C1051" i="1"/>
  <c r="C418" i="1"/>
  <c r="C942" i="1"/>
  <c r="C1260" i="1"/>
  <c r="C1211" i="1"/>
  <c r="C335" i="1"/>
  <c r="C711" i="1"/>
  <c r="C249" i="1"/>
  <c r="C375" i="1"/>
  <c r="C1302" i="1"/>
  <c r="C69" i="1"/>
  <c r="C1423" i="1"/>
  <c r="C616" i="1"/>
  <c r="C692" i="1"/>
  <c r="C419" i="1"/>
  <c r="C1261" i="1"/>
  <c r="C1292" i="1"/>
  <c r="C336" i="1"/>
  <c r="C1010" i="1"/>
  <c r="C376" i="1"/>
  <c r="C81" i="1"/>
  <c r="C693" i="1"/>
  <c r="C943" i="1"/>
  <c r="C821" i="1"/>
  <c r="C1250" i="1"/>
  <c r="C377" i="1"/>
  <c r="C1424" i="1"/>
  <c r="C1425" i="1"/>
  <c r="C617" i="1"/>
  <c r="C280" i="1"/>
  <c r="C1052" i="1"/>
  <c r="C1011" i="1"/>
  <c r="C913" i="1"/>
  <c r="C755" i="1"/>
  <c r="C214" i="1"/>
  <c r="C378" i="1"/>
  <c r="C1053" i="1"/>
  <c r="C43" i="1"/>
  <c r="C1135" i="1"/>
  <c r="C756" i="1"/>
  <c r="C1186" i="1"/>
  <c r="C379" i="1"/>
  <c r="C459" i="1"/>
  <c r="C914" i="1"/>
  <c r="C1465" i="1"/>
  <c r="C968" i="1"/>
  <c r="C1054" i="1"/>
  <c r="C944" i="1"/>
  <c r="C1212" i="1"/>
  <c r="C470" i="1"/>
  <c r="C420" i="1"/>
  <c r="C99" i="1"/>
  <c r="C576" i="1"/>
  <c r="C694" i="1"/>
  <c r="C822" i="1"/>
  <c r="C215" i="1"/>
  <c r="C1012" i="1"/>
  <c r="C757" i="1"/>
  <c r="C1187" i="1"/>
  <c r="C421" i="1"/>
  <c r="C100" i="1"/>
  <c r="C380" i="1"/>
  <c r="C695" i="1"/>
  <c r="C1262" i="1"/>
  <c r="C422" i="1"/>
  <c r="C1251" i="1"/>
  <c r="C823" i="1"/>
  <c r="C915" i="1"/>
  <c r="C216" i="1"/>
  <c r="C1466" i="1"/>
  <c r="C1213" i="1"/>
  <c r="C969" i="1"/>
  <c r="C1214" i="1"/>
  <c r="C250" i="1"/>
  <c r="C1013" i="1"/>
  <c r="C281" i="1"/>
  <c r="C423" i="1"/>
  <c r="C424" i="1"/>
  <c r="C101" i="1"/>
  <c r="C1188" i="1"/>
  <c r="C945" i="1"/>
  <c r="C1215" i="1"/>
  <c r="C1503" i="1"/>
  <c r="C1452" i="1"/>
  <c r="C425" i="1"/>
  <c r="C44" i="1"/>
  <c r="C381" i="1"/>
  <c r="C102" i="1"/>
  <c r="C577" i="1"/>
  <c r="C271" i="1"/>
  <c r="C1525" i="1"/>
  <c r="C1442" i="1"/>
  <c r="C824" i="1"/>
  <c r="C1252" i="1"/>
  <c r="C117" i="1"/>
  <c r="C1189" i="1"/>
  <c r="C1014" i="1"/>
  <c r="C118" i="1"/>
  <c r="C217" i="1"/>
  <c r="C1144" i="1"/>
  <c r="C1376" i="1"/>
  <c r="C426" i="1"/>
  <c r="C916" i="1"/>
  <c r="C1426" i="1"/>
  <c r="C382" i="1"/>
  <c r="C1333" i="1"/>
  <c r="C517" i="1"/>
  <c r="C282" i="1"/>
  <c r="C578" i="1"/>
  <c r="C103" i="1"/>
  <c r="C251" i="1"/>
  <c r="C1015" i="1"/>
  <c r="C758" i="1"/>
  <c r="C1216" i="1"/>
  <c r="C175" i="1"/>
  <c r="C825" i="1"/>
  <c r="C618" i="1"/>
  <c r="C1190" i="1"/>
  <c r="C218" i="1"/>
  <c r="C1467" i="1"/>
  <c r="C471" i="1"/>
  <c r="C91" i="1"/>
  <c r="C1468" i="1"/>
  <c r="C1122" i="1"/>
  <c r="C383" i="1"/>
  <c r="C1526" i="1"/>
  <c r="C826" i="1"/>
  <c r="C579" i="1"/>
  <c r="C644" i="1"/>
  <c r="C653" i="1"/>
  <c r="C514" i="1"/>
  <c r="C917" i="1"/>
  <c r="C946" i="1"/>
  <c r="C104" i="1"/>
  <c r="C283" i="1"/>
  <c r="C219" i="1"/>
  <c r="C1191" i="1"/>
  <c r="C947" i="1"/>
  <c r="C1266" i="1"/>
  <c r="C970" i="1"/>
  <c r="C1145" i="1"/>
  <c r="C1334" i="1"/>
  <c r="C252" i="1"/>
  <c r="C499" i="1"/>
  <c r="C1303" i="1"/>
  <c r="C759" i="1"/>
  <c r="C272" i="1"/>
  <c r="C92" i="1"/>
  <c r="C1427" i="1"/>
  <c r="C384" i="1"/>
  <c r="C466" i="1"/>
  <c r="C1469" i="1"/>
  <c r="C1335" i="1"/>
  <c r="C1490" i="1"/>
  <c r="C1217" i="1"/>
  <c r="C145" i="1"/>
  <c r="C1263" i="1"/>
  <c r="C1527" i="1"/>
  <c r="C1336" i="1"/>
  <c r="C948" i="1"/>
  <c r="C619" i="1"/>
  <c r="C1016" i="1"/>
  <c r="C284" i="1"/>
  <c r="C427" i="1"/>
  <c r="C827" i="1"/>
  <c r="C273" i="1"/>
  <c r="C472" i="1"/>
  <c r="C146" i="1"/>
  <c r="C1428" i="1"/>
  <c r="C428" i="1"/>
  <c r="C620" i="1"/>
  <c r="C105" i="1"/>
  <c r="C1504" i="1"/>
  <c r="C580" i="1"/>
  <c r="C274" i="1"/>
  <c r="C220" i="1"/>
  <c r="C1192" i="1"/>
  <c r="C1377" i="1"/>
  <c r="C760" i="1"/>
  <c r="C429" i="1"/>
  <c r="C486" i="1"/>
  <c r="C1289" i="1"/>
  <c r="C141" i="1"/>
  <c r="C1017" i="1"/>
  <c r="C918" i="1"/>
  <c r="C67" i="1"/>
  <c r="C1486" i="1"/>
  <c r="C6" i="1"/>
  <c r="C1218" i="1"/>
  <c r="C1372" i="1"/>
  <c r="C581" i="1"/>
  <c r="C119" i="1"/>
  <c r="C1429" i="1"/>
  <c r="C385" i="1"/>
  <c r="C1443" i="1"/>
  <c r="C856" i="1"/>
  <c r="C1219" i="1"/>
  <c r="C1528" i="1"/>
  <c r="C1470" i="1"/>
  <c r="C1278" i="1"/>
  <c r="C1290" i="1"/>
  <c r="C221" i="1"/>
  <c r="C142" i="1"/>
  <c r="C1389" i="1"/>
  <c r="C473" i="1"/>
  <c r="C919" i="1"/>
  <c r="C1304" i="1"/>
  <c r="C857" i="1"/>
  <c r="C430" i="1"/>
  <c r="C1193" i="1"/>
  <c r="C761" i="1"/>
  <c r="C949" i="1"/>
  <c r="C971" i="1"/>
  <c r="C1018" i="1"/>
  <c r="C285" i="1"/>
  <c r="C431" i="1"/>
  <c r="C309" i="1"/>
  <c r="C582" i="1"/>
  <c r="C71" i="1"/>
  <c r="C147" i="1"/>
  <c r="C253" i="1"/>
  <c r="C386" i="1"/>
  <c r="C1557" i="1"/>
  <c r="C1220" i="1"/>
  <c r="C920" i="1"/>
  <c r="C120" i="1"/>
  <c r="C950" i="1"/>
  <c r="C1529" i="1"/>
  <c r="C1444" i="1"/>
  <c r="C1085" i="1"/>
  <c r="C972" i="1"/>
  <c r="C524" i="1"/>
  <c r="C487" i="1"/>
  <c r="C660" i="1"/>
  <c r="C828" i="1"/>
  <c r="C54" i="1"/>
  <c r="C1430" i="1"/>
  <c r="C1530" i="1"/>
  <c r="C621" i="1"/>
  <c r="C505" i="1"/>
  <c r="C176" i="1"/>
  <c r="C1194" i="1"/>
  <c r="C973" i="1"/>
  <c r="C222" i="1"/>
  <c r="C387" i="1"/>
  <c r="C55" i="1"/>
  <c r="C1505" i="1"/>
  <c r="C518" i="1"/>
  <c r="C500" i="1"/>
  <c r="C286" i="1"/>
  <c r="C762" i="1"/>
  <c r="C72" i="1"/>
  <c r="C1019" i="1"/>
  <c r="C1221" i="1"/>
  <c r="C9" i="1"/>
  <c r="C1195" i="1"/>
  <c r="C474" i="1"/>
  <c r="C1281" i="1"/>
  <c r="C1253" i="1"/>
  <c r="C1531" i="1"/>
  <c r="C1496" i="1"/>
  <c r="C1561" i="1"/>
  <c r="C583" i="1"/>
  <c r="C467" i="1"/>
  <c r="C1285" i="1"/>
  <c r="C46" i="1"/>
  <c r="C432" i="1"/>
  <c r="C829" i="1"/>
  <c r="C1471" i="1"/>
  <c r="C712" i="1"/>
  <c r="C1373" i="1"/>
  <c r="C622" i="1"/>
  <c r="C287" i="1"/>
  <c r="C506" i="1"/>
  <c r="C310" i="1"/>
  <c r="C1222" i="1"/>
  <c r="C921" i="1"/>
  <c r="C10" i="1"/>
  <c r="C254" i="1"/>
  <c r="C1337" i="1"/>
  <c r="C1196" i="1"/>
  <c r="C223" i="1"/>
  <c r="C713" i="1"/>
  <c r="C1020" i="1"/>
  <c r="C1314" i="1"/>
  <c r="C763" i="1"/>
  <c r="C1305" i="1"/>
  <c r="C1254" i="1"/>
  <c r="C388" i="1"/>
  <c r="C584" i="1"/>
  <c r="C1445" i="1"/>
  <c r="C1460" i="1"/>
  <c r="C433" i="1"/>
  <c r="C1282" i="1"/>
  <c r="C830" i="1"/>
  <c r="C1431" i="1"/>
  <c r="C1223" i="1"/>
  <c r="C1338" i="1"/>
  <c r="C1021" i="1"/>
  <c r="C922" i="1"/>
  <c r="C224" i="1"/>
  <c r="C1197" i="1"/>
  <c r="C1472" i="1"/>
  <c r="C1346" i="1"/>
  <c r="C525" i="1"/>
  <c r="C764" i="1"/>
  <c r="C311" i="1"/>
  <c r="C148" i="1"/>
  <c r="C1224" i="1"/>
  <c r="C68" i="1"/>
  <c r="C696" i="1"/>
  <c r="C623" i="1"/>
  <c r="C475" i="1"/>
  <c r="C1264" i="1"/>
  <c r="C1255" i="1"/>
  <c r="C288" i="1"/>
  <c r="C585" i="1"/>
  <c r="C1532" i="1"/>
  <c r="C1506" i="1"/>
  <c r="C501" i="1"/>
  <c r="C831" i="1"/>
  <c r="C1473" i="1"/>
  <c r="C1432" i="1"/>
  <c r="C106" i="1"/>
  <c r="C858" i="1"/>
  <c r="C225" i="1"/>
  <c r="C1198" i="1"/>
  <c r="C1022" i="1"/>
  <c r="C1474" i="1"/>
  <c r="C765" i="1"/>
  <c r="C476" i="1"/>
  <c r="C951" i="1"/>
  <c r="C434" i="1"/>
  <c r="C1086" i="1"/>
  <c r="C107" i="1"/>
  <c r="C1256" i="1"/>
  <c r="C1558" i="1"/>
  <c r="C1267" i="1"/>
  <c r="C645" i="1"/>
  <c r="C1374" i="1"/>
  <c r="C289" i="1"/>
  <c r="C586" i="1"/>
  <c r="C654" i="1"/>
  <c r="C48" i="1"/>
  <c r="C21" i="1"/>
  <c r="C177" i="1"/>
  <c r="C1023" i="1"/>
  <c r="C312" i="1"/>
  <c r="C82" i="1"/>
  <c r="C1507" i="1"/>
  <c r="C974" i="1"/>
  <c r="C1390" i="1"/>
  <c r="C468" i="1"/>
  <c r="C178" i="1"/>
  <c r="C832" i="1"/>
  <c r="C923" i="1"/>
  <c r="C143" i="1"/>
  <c r="C154" i="1"/>
  <c r="C1339" i="1"/>
  <c r="C1413" i="1"/>
  <c r="C975" i="1"/>
  <c r="C108" i="1"/>
  <c r="C1024" i="1"/>
  <c r="C1433" i="1"/>
  <c r="C226" i="1"/>
  <c r="C1199" i="1"/>
  <c r="C1508" i="1"/>
  <c r="C290" i="1"/>
  <c r="C859" i="1"/>
  <c r="C1347" i="1"/>
  <c r="C1315" i="1"/>
  <c r="C507" i="1"/>
  <c r="C497" i="1"/>
  <c r="C1225" i="1"/>
  <c r="C1533" i="1"/>
  <c r="C1146" i="1"/>
  <c r="C1378" i="1"/>
  <c r="C291" i="1"/>
  <c r="C1306" i="1"/>
  <c r="C1226" i="1"/>
  <c r="C587" i="1"/>
  <c r="C1257" i="1"/>
  <c r="C1087" i="1"/>
  <c r="C833" i="1"/>
  <c r="C313" i="1"/>
  <c r="C83" i="1"/>
  <c r="C227" i="1"/>
  <c r="C1434" i="1"/>
  <c r="C1200" i="1"/>
  <c r="C1088" i="1"/>
  <c r="C1293" i="1"/>
  <c r="C624" i="1"/>
  <c r="C1227" i="1"/>
  <c r="C477" i="1"/>
  <c r="C1534" i="1"/>
  <c r="C1446" i="1"/>
  <c r="C1461" i="1"/>
  <c r="C1391" i="1"/>
  <c r="C655" i="1"/>
  <c r="C1025" i="1"/>
  <c r="C1348" i="1"/>
  <c r="C255" i="1"/>
  <c r="C766" i="1"/>
  <c r="C1481" i="1"/>
  <c r="C1089" i="1"/>
  <c r="C149" i="1"/>
  <c r="C292" i="1"/>
  <c r="C952" i="1"/>
  <c r="C22" i="1"/>
  <c r="C45" i="1"/>
  <c r="C1055" i="1"/>
  <c r="C697" i="1"/>
  <c r="C389" i="1"/>
  <c r="C1475" i="1"/>
  <c r="C1340" i="1"/>
  <c r="C478" i="1"/>
  <c r="C1535" i="1"/>
  <c r="C519" i="1"/>
  <c r="C625" i="1"/>
  <c r="C1453" i="1"/>
  <c r="C179" i="1"/>
  <c r="C661" i="1"/>
  <c r="C167" i="1"/>
  <c r="C834" i="1"/>
  <c r="C588" i="1"/>
  <c r="C1435" i="1"/>
  <c r="C435" i="1"/>
  <c r="C121" i="1"/>
  <c r="C528" i="1"/>
  <c r="C626" i="1"/>
  <c r="C293" i="1"/>
  <c r="C924" i="1"/>
  <c r="C698" i="1"/>
  <c r="C150" i="1"/>
  <c r="C314" i="1"/>
  <c r="C1201" i="1"/>
  <c r="C228" i="1"/>
  <c r="C1536" i="1"/>
  <c r="C699" i="1"/>
  <c r="C1509" i="1"/>
  <c r="C627" i="1"/>
  <c r="C637" i="1"/>
  <c r="C151" i="1"/>
  <c r="C767" i="1"/>
  <c r="C1026" i="1"/>
  <c r="C49" i="1"/>
  <c r="C1307" i="1"/>
  <c r="C953" i="1"/>
  <c r="C155" i="1"/>
  <c r="C294" i="1"/>
  <c r="C256" i="1"/>
  <c r="C1537" i="1"/>
  <c r="C714" i="1"/>
  <c r="C502" i="1"/>
  <c r="C508" i="1"/>
  <c r="C1070" i="1"/>
  <c r="C954" i="1"/>
  <c r="C1228" i="1"/>
  <c r="C589" i="1"/>
  <c r="C390" i="1"/>
  <c r="C1510" i="1"/>
  <c r="C1454" i="1"/>
  <c r="C23" i="1"/>
  <c r="C1341" i="1"/>
  <c r="C646" i="1"/>
  <c r="C1316" i="1"/>
  <c r="C835" i="1"/>
  <c r="C1476" i="1"/>
  <c r="C1414" i="1"/>
  <c r="C1511" i="1"/>
  <c r="C295" i="1"/>
  <c r="C509" i="1"/>
  <c r="C1123" i="1"/>
  <c r="C315" i="1"/>
  <c r="C229" i="1"/>
  <c r="C1202" i="1"/>
  <c r="C1056" i="1"/>
  <c r="C479" i="1"/>
  <c r="C1147" i="1"/>
  <c r="C976" i="1"/>
  <c r="C171" i="1"/>
  <c r="C1349" i="1"/>
  <c r="C768" i="1"/>
  <c r="C1477" i="1"/>
  <c r="C122" i="1"/>
  <c r="C109" i="1"/>
  <c r="C1538" i="1"/>
  <c r="C590" i="1"/>
  <c r="C391" i="1"/>
  <c r="C24" i="1"/>
  <c r="C156" i="1"/>
  <c r="C488" i="1"/>
  <c r="C436" i="1"/>
  <c r="C647" i="1"/>
  <c r="C1148" i="1"/>
  <c r="C230" i="1"/>
  <c r="C836" i="1"/>
  <c r="C110" i="1"/>
  <c r="C925" i="1"/>
  <c r="C1342" i="1"/>
  <c r="C296" i="1"/>
  <c r="C1308" i="1"/>
  <c r="C1350" i="1"/>
  <c r="C25" i="1"/>
  <c r="C1027" i="1"/>
  <c r="C1478" i="1"/>
  <c r="C628" i="1"/>
  <c r="C1071" i="1"/>
  <c r="C769" i="1"/>
  <c r="C123" i="1"/>
  <c r="C591" i="1"/>
  <c r="C392" i="1"/>
  <c r="C1539" i="1"/>
  <c r="C1379" i="1"/>
  <c r="C1512" i="1"/>
  <c r="C1229" i="1"/>
  <c r="C316" i="1"/>
  <c r="C650" i="1"/>
  <c r="C1343" i="1"/>
  <c r="C1268" i="1"/>
  <c r="C1230" i="1"/>
  <c r="C789" i="1"/>
  <c r="C715" i="1"/>
  <c r="C837" i="1"/>
  <c r="C1124" i="1"/>
  <c r="C144" i="1"/>
  <c r="C1317" i="1"/>
  <c r="C297" i="1"/>
  <c r="C124" i="1"/>
  <c r="C1482" i="1"/>
  <c r="C231" i="1"/>
  <c r="C1149" i="1"/>
  <c r="C656" i="1"/>
  <c r="C985" i="1"/>
  <c r="C860" i="1"/>
  <c r="C515" i="1"/>
  <c r="C1072" i="1"/>
  <c r="C73" i="1"/>
  <c r="C1351" i="1"/>
  <c r="C770" i="1"/>
  <c r="C716" i="1"/>
  <c r="C298" i="1"/>
  <c r="C489" i="1"/>
  <c r="C279" i="1"/>
  <c r="C1028" i="1"/>
  <c r="C662" i="1"/>
  <c r="C977" i="1"/>
  <c r="C1455" i="1"/>
  <c r="C592" i="1"/>
  <c r="C1540" i="1"/>
  <c r="C790" i="1"/>
  <c r="C1318" i="1"/>
  <c r="C838" i="1"/>
  <c r="C1073" i="1"/>
  <c r="C317" i="1"/>
  <c r="C1344" i="1"/>
  <c r="C955" i="1"/>
  <c r="C1231" i="1"/>
  <c r="C232" i="1"/>
  <c r="C681" i="1"/>
  <c r="C529" i="1"/>
  <c r="C503" i="1"/>
  <c r="C771" i="1"/>
  <c r="C1029" i="1"/>
  <c r="C257" i="1"/>
  <c r="C1057" i="1"/>
  <c r="C337" i="1"/>
  <c r="C480" i="1"/>
  <c r="C926" i="1"/>
  <c r="C125" i="1"/>
  <c r="C1513" i="1"/>
  <c r="C56" i="1"/>
  <c r="C593" i="1"/>
  <c r="C437" i="1"/>
  <c r="C393" i="1"/>
  <c r="C1150" i="1"/>
  <c r="C11" i="1"/>
  <c r="C663" i="1"/>
  <c r="C26" i="1"/>
  <c r="C1456" i="1"/>
  <c r="C978" i="1"/>
  <c r="C299" i="1"/>
  <c r="C490" i="1"/>
  <c r="C629" i="1"/>
  <c r="C1409" i="1"/>
  <c r="C1462" i="1"/>
  <c r="C1541" i="1"/>
  <c r="C1151" i="1"/>
  <c r="C1058" i="1"/>
  <c r="C1483" i="1"/>
  <c r="C839" i="1"/>
  <c r="C444" i="1"/>
  <c r="C1352" i="1"/>
  <c r="C717" i="1"/>
  <c r="C504" i="1"/>
  <c r="C1090" i="1"/>
  <c r="C1309" i="1"/>
  <c r="C481" i="1"/>
  <c r="C956" i="1"/>
  <c r="C258" i="1"/>
  <c r="C1493" i="1"/>
  <c r="C718" i="1"/>
  <c r="C511" i="1"/>
  <c r="C1319" i="1"/>
  <c r="C1125" i="1"/>
  <c r="C667" i="1"/>
  <c r="C1074" i="1"/>
  <c r="C84" i="1"/>
  <c r="C318" i="1"/>
  <c r="C233" i="1"/>
  <c r="C530" i="1"/>
  <c r="C861" i="1"/>
  <c r="C1353" i="1"/>
  <c r="C772" i="1"/>
  <c r="C50" i="1"/>
  <c r="C491" i="1"/>
  <c r="C1030" i="1"/>
  <c r="C126" i="1"/>
  <c r="C957" i="1"/>
  <c r="C526" i="1"/>
  <c r="C594" i="1"/>
  <c r="C57" i="1"/>
  <c r="C127" i="1"/>
  <c r="C1542" i="1"/>
  <c r="C1232" i="1"/>
  <c r="C1514" i="1"/>
  <c r="C840" i="1"/>
  <c r="C1059" i="1"/>
  <c r="C58" i="1"/>
  <c r="C1269" i="1"/>
  <c r="C1320" i="1"/>
  <c r="C668" i="1"/>
  <c r="C319" i="1"/>
  <c r="C664" i="1"/>
  <c r="C234" i="1"/>
  <c r="C77" i="1"/>
  <c r="C27" i="1"/>
  <c r="C111" i="1"/>
  <c r="C1410" i="1"/>
  <c r="C958" i="1"/>
  <c r="C531" i="1"/>
  <c r="C1354" i="1"/>
  <c r="C773" i="1"/>
  <c r="C1031" i="1"/>
  <c r="C152" i="1"/>
  <c r="C438" i="1"/>
  <c r="C520" i="1"/>
  <c r="C180" i="1"/>
  <c r="C1075" i="1"/>
  <c r="C648" i="1"/>
  <c r="C59" i="1"/>
  <c r="C630" i="1"/>
  <c r="C492" i="1"/>
  <c r="C595" i="1"/>
  <c r="C300" i="1"/>
  <c r="C394" i="1"/>
  <c r="C128" i="1"/>
  <c r="C1515" i="1"/>
  <c r="C1484" i="1"/>
  <c r="C1543" i="1"/>
  <c r="C1152" i="1"/>
  <c r="C1380" i="1"/>
  <c r="C85" i="1"/>
  <c r="C1310" i="1"/>
  <c r="C259" i="1"/>
  <c r="C862" i="1"/>
  <c r="C1126" i="1"/>
  <c r="C841" i="1"/>
  <c r="C1355" i="1"/>
  <c r="C700" i="1"/>
  <c r="C959" i="1"/>
  <c r="C512" i="1"/>
  <c r="C522" i="1"/>
  <c r="C1321" i="1"/>
  <c r="C1076" i="1"/>
  <c r="C260" i="1"/>
  <c r="C74" i="1"/>
  <c r="C1233" i="1"/>
  <c r="C320" i="1"/>
  <c r="C719" i="1"/>
  <c r="C235" i="1"/>
  <c r="C651" i="1"/>
  <c r="C1457" i="1"/>
  <c r="C493" i="1"/>
  <c r="C1479" i="1"/>
  <c r="C60" i="1"/>
  <c r="C112" i="1"/>
  <c r="C791" i="1"/>
  <c r="C532" i="1"/>
  <c r="C638" i="1"/>
  <c r="C1516" i="1"/>
  <c r="C774" i="1"/>
  <c r="C720" i="1"/>
  <c r="C1032" i="1"/>
  <c r="C1234" i="1"/>
  <c r="C1060" i="1"/>
  <c r="C482" i="1"/>
  <c r="C129" i="1"/>
  <c r="C1270" i="1"/>
  <c r="C527" i="1"/>
  <c r="C157" i="1"/>
  <c r="C439" i="1"/>
  <c r="C596" i="1"/>
  <c r="C395" i="1"/>
  <c r="C1544" i="1"/>
  <c r="C1061" i="1"/>
  <c r="C113" i="1"/>
  <c r="C261" i="1"/>
  <c r="C1235" i="1"/>
  <c r="C960" i="1"/>
  <c r="C842" i="1"/>
  <c r="C51" i="1"/>
  <c r="C721" i="1"/>
  <c r="C1276" i="1"/>
  <c r="C513" i="1"/>
  <c r="C843" i="1"/>
  <c r="C445" i="1"/>
  <c r="C669" i="1"/>
  <c r="C321" i="1"/>
  <c r="C12" i="1"/>
  <c r="C665" i="1"/>
  <c r="C979" i="1"/>
  <c r="C1236" i="1"/>
  <c r="C236" i="1"/>
  <c r="C494" i="1"/>
  <c r="C114" i="1"/>
  <c r="C1237" i="1"/>
  <c r="C533" i="1"/>
  <c r="C1322" i="1"/>
  <c r="C510" i="1"/>
  <c r="C775" i="1"/>
  <c r="C172" i="1"/>
  <c r="C1356" i="1"/>
  <c r="C1033" i="1"/>
  <c r="C115" i="1"/>
  <c r="C116" i="1"/>
  <c r="C130" i="1"/>
  <c r="C863" i="1"/>
  <c r="C639" i="1"/>
  <c r="C495" i="1"/>
  <c r="C396" i="1"/>
  <c r="C597" i="1"/>
  <c r="C1517" i="1"/>
  <c r="C1153" i="1"/>
  <c r="C523" i="1"/>
  <c r="C1077" i="1"/>
  <c r="C1494" i="1"/>
  <c r="C1154" i="1"/>
  <c r="C844" i="1"/>
  <c r="C722" i="1"/>
  <c r="C631" i="1"/>
  <c r="C701" i="1"/>
  <c r="C776" i="1"/>
  <c r="C1357" i="1"/>
  <c r="C1034" i="1"/>
  <c r="C670" i="1"/>
  <c r="C262" i="1"/>
  <c r="C440" i="1"/>
  <c r="C649" i="1"/>
  <c r="C61" i="1"/>
  <c r="C62" i="1"/>
  <c r="C1545" i="1"/>
  <c r="C1518" i="1"/>
  <c r="C1078" i="1"/>
  <c r="C598" i="1"/>
  <c r="C864" i="1"/>
  <c r="C131" i="1"/>
  <c r="C845" i="1"/>
  <c r="C86" i="1"/>
  <c r="C671" i="1"/>
  <c r="C853" i="1"/>
  <c r="C1062" i="1"/>
  <c r="C441" i="1"/>
  <c r="C397" i="1"/>
  <c r="C1323" i="1"/>
  <c r="C777" i="1"/>
  <c r="C534" i="1"/>
  <c r="C446" i="1"/>
  <c r="C643" i="1"/>
  <c r="C185" i="1"/>
  <c r="C1043" i="1"/>
  <c r="C90" i="1"/>
  <c r="C1546" i="1"/>
  <c r="C542" i="1"/>
  <c r="C1129" i="1"/>
  <c r="C1381" i="1"/>
  <c r="C723" i="1"/>
  <c r="C483" i="1"/>
  <c r="C398" i="1"/>
  <c r="C1155" i="1"/>
  <c r="C322" i="1"/>
  <c r="C1365" i="1"/>
  <c r="C442" i="1"/>
  <c r="C1368" i="1"/>
  <c r="C498" i="1"/>
  <c r="C846" i="1"/>
  <c r="C865" i="1"/>
  <c r="C160" i="1"/>
  <c r="C63" i="1"/>
  <c r="C521" i="1"/>
  <c r="C443" i="1"/>
  <c r="C1366" i="1"/>
  <c r="C1044" i="1"/>
  <c r="C1332" i="1"/>
  <c r="C93" i="1"/>
  <c r="C535" i="1"/>
  <c r="C89" i="1"/>
  <c r="C263" i="1"/>
  <c r="C64" i="1"/>
  <c r="C399" i="1"/>
  <c r="C1519" i="1"/>
  <c r="C465" i="1"/>
  <c r="C464" i="1"/>
  <c r="C866" i="1"/>
  <c r="C1238" i="1"/>
  <c r="C1547" i="1"/>
  <c r="C847" i="1"/>
  <c r="C173" i="1"/>
  <c r="C1063" i="1"/>
  <c r="C161" i="1"/>
  <c r="C237" i="1"/>
  <c r="C484" i="1"/>
  <c r="C1271" i="1"/>
  <c r="C1324" i="1"/>
  <c r="C867" i="1"/>
  <c r="C1035" i="1"/>
  <c r="C65" i="1"/>
  <c r="C132" i="1"/>
  <c r="C1358" i="1"/>
  <c r="C961" i="1"/>
  <c r="C400" i="1"/>
  <c r="C1548" i="1"/>
  <c r="C962" i="1"/>
  <c r="C153" i="1"/>
  <c r="C786" i="1"/>
  <c r="C640" i="1"/>
  <c r="C599" i="1"/>
  <c r="C1239" i="1"/>
  <c r="C1311" i="1"/>
  <c r="C1240" i="1"/>
  <c r="C1127" i="1"/>
  <c r="C868" i="1"/>
  <c r="C1345" i="1"/>
  <c r="C1064" i="1"/>
  <c r="C1553" i="1"/>
  <c r="C632" i="1"/>
  <c r="C87" i="1"/>
  <c r="C1359" i="1"/>
  <c r="C1036" i="1"/>
  <c r="C275" i="1"/>
  <c r="C66" i="1"/>
  <c r="C133" i="1"/>
  <c r="C1325" i="1"/>
  <c r="C778" i="1"/>
  <c r="C536" i="1"/>
  <c r="C28" i="1"/>
  <c r="C401" i="1"/>
  <c r="C78" i="1"/>
  <c r="C600" i="1"/>
  <c r="C633" i="1"/>
  <c r="C1480" i="1"/>
  <c r="C447" i="1"/>
  <c r="C1411" i="1"/>
  <c r="C1549" i="1"/>
  <c r="C301" i="1"/>
  <c r="C672" i="1"/>
  <c r="C79" i="1"/>
  <c r="C869" i="1"/>
  <c r="C702" i="1"/>
  <c r="C1485" i="1"/>
  <c r="C779" i="1"/>
  <c r="C1241" i="1"/>
  <c r="C302" i="1"/>
  <c r="C134" i="1"/>
  <c r="C1360" i="1"/>
  <c r="C601" i="1"/>
  <c r="C402" i="1"/>
  <c r="C963" i="1"/>
  <c r="C29" i="1"/>
  <c r="C1382" i="1"/>
  <c r="C673" i="1"/>
  <c r="C724" i="1"/>
  <c r="C264" i="1"/>
  <c r="C30" i="1"/>
  <c r="C1550" i="1"/>
  <c r="C1326" i="1"/>
  <c r="C1259" i="1"/>
  <c r="C848" i="1"/>
  <c r="C1242" i="1"/>
  <c r="C964" i="1"/>
  <c r="C666" i="1"/>
  <c r="C641" i="1"/>
  <c r="C1312" i="1"/>
  <c r="C537" i="1"/>
  <c r="C538" i="1"/>
  <c r="C674" i="1"/>
  <c r="C323" i="1"/>
  <c r="C238" i="1"/>
  <c r="C47" i="1"/>
  <c r="C496" i="1"/>
  <c r="C1361" i="1"/>
  <c r="C303" i="1"/>
  <c r="C168" i="1"/>
  <c r="C181" i="1"/>
  <c r="C965" i="1"/>
  <c r="C1065" i="1"/>
  <c r="C780" i="1"/>
  <c r="C1037" i="1"/>
  <c r="C135" i="1"/>
  <c r="C1384" i="1"/>
  <c r="C602" i="1"/>
  <c r="C403" i="1"/>
  <c r="C75" i="1"/>
  <c r="C265" i="1"/>
  <c r="C304" i="1"/>
  <c r="C854" i="1"/>
  <c r="C682" i="1"/>
  <c r="C1327" i="1"/>
  <c r="C324" i="1"/>
  <c r="C675" i="1"/>
  <c r="C849" i="1"/>
  <c r="C870" i="1"/>
  <c r="C1091" i="1"/>
  <c r="C634" i="1"/>
  <c r="C1243" i="1"/>
  <c r="C1551" i="1"/>
  <c r="C1520" i="1"/>
  <c r="C787" i="1"/>
  <c r="C239" i="1"/>
  <c r="C88" i="1"/>
  <c r="C781" i="1"/>
  <c r="C652" i="1"/>
  <c r="C1038" i="1"/>
  <c r="C136" i="1"/>
  <c r="C1362" i="1"/>
  <c r="C448" i="1"/>
  <c r="C404" i="1"/>
  <c r="C158" i="1"/>
  <c r="C603" i="1"/>
  <c r="C1066" i="1"/>
  <c r="C1079" i="1"/>
  <c r="C266" i="1"/>
  <c r="C305" i="1"/>
  <c r="C703" i="1"/>
  <c r="C725" i="1"/>
  <c r="C1244" i="1"/>
  <c r="C1328" i="1"/>
  <c r="C871" i="1"/>
  <c r="C850" i="1"/>
  <c r="C325" i="1"/>
  <c r="C240" i="1"/>
  <c r="C676" i="1"/>
  <c r="C782" i="1"/>
  <c r="C1039" i="1"/>
  <c r="C604" i="1"/>
  <c r="C1245" i="1"/>
  <c r="C1156" i="1"/>
  <c r="C267" i="1"/>
  <c r="C306" i="1"/>
  <c r="C405" i="1"/>
  <c r="C137" i="1"/>
  <c r="C174" i="1"/>
  <c r="C1246" i="1"/>
  <c r="C1067" i="1"/>
  <c r="C31" i="1"/>
  <c r="C1412" i="1"/>
  <c r="C1363" i="1"/>
  <c r="C872" i="1"/>
  <c r="C1521" i="1"/>
  <c r="C539" i="1"/>
  <c r="C1329" i="1"/>
  <c r="C326" i="1"/>
  <c r="C704" i="1"/>
  <c r="C241" i="1"/>
  <c r="C1313" i="1"/>
  <c r="C966" i="1"/>
  <c r="C1068" i="1"/>
  <c r="C783" i="1"/>
  <c r="C138" i="1"/>
  <c r="C159" i="1"/>
  <c r="C1040" i="1"/>
  <c r="C307" i="1"/>
  <c r="C635" i="1"/>
  <c r="C683" i="1"/>
  <c r="C677" i="1"/>
  <c r="C605" i="1"/>
  <c r="C1128" i="1"/>
  <c r="C406" i="1"/>
  <c r="C1364" i="1"/>
  <c r="C1080" i="1"/>
  <c r="C1383" i="1"/>
  <c r="C726" i="1"/>
  <c r="C32" i="1"/>
  <c r="C1247" i="1"/>
  <c r="C1330" i="1"/>
  <c r="C851" i="1"/>
  <c r="C1092" i="1"/>
  <c r="C540" i="1"/>
  <c r="C873" i="1"/>
  <c r="C242" i="1"/>
  <c r="C327" i="1"/>
  <c r="C139" i="1"/>
  <c r="C784" i="1"/>
  <c r="C1041" i="1"/>
  <c r="C1069" i="1"/>
  <c r="C449" i="1"/>
  <c r="C606" i="1"/>
  <c r="C642" i="1"/>
  <c r="C407" i="1"/>
  <c r="C1554" i="1"/>
  <c r="C855" i="1"/>
  <c r="C1081" i="1"/>
  <c r="C268" i="1"/>
  <c r="C1248" i="1"/>
  <c r="C308" i="1"/>
  <c r="C852" i="1"/>
  <c r="C541" i="1"/>
  <c r="C984" i="1"/>
  <c r="C874" i="1"/>
  <c r="C243" i="1"/>
  <c r="C170" i="1"/>
  <c r="C328" i="1"/>
  <c r="C1415" i="1"/>
  <c r="C1522" i="1"/>
  <c r="C980" i="1"/>
  <c r="C1331" i="1"/>
  <c r="C76" i="1"/>
  <c r="C13" i="1"/>
  <c r="C785" i="1"/>
  <c r="C1042" i="1"/>
  <c r="C485" i="1"/>
  <c r="U15" i="1"/>
  <c r="V15" i="1" s="1"/>
  <c r="U269" i="1"/>
  <c r="V269" i="1" s="1"/>
  <c r="U450" i="1"/>
  <c r="V450" i="1" s="1"/>
  <c r="U456" i="1"/>
  <c r="V456" i="1" s="1"/>
  <c r="U94" i="1"/>
  <c r="V94" i="1" s="1"/>
  <c r="U1416" i="1"/>
  <c r="V1416" i="1" s="1"/>
  <c r="U1283" i="1"/>
  <c r="V1283" i="1" s="1"/>
  <c r="U1045" i="1"/>
  <c r="V1045" i="1" s="1"/>
  <c r="U408" i="1"/>
  <c r="V408" i="1" s="1"/>
  <c r="U14" i="1"/>
  <c r="V14" i="1" s="1"/>
  <c r="U34" i="1"/>
  <c r="V34" i="1" s="1"/>
  <c r="U1437" i="1"/>
  <c r="V1437" i="1" s="1"/>
  <c r="U7" i="1"/>
  <c r="V7" i="1" s="1"/>
  <c r="U162" i="1"/>
  <c r="V162" i="1" s="1"/>
  <c r="U2" i="1"/>
  <c r="V2" i="1" s="1"/>
  <c r="U1130" i="1"/>
  <c r="V1130" i="1" s="1"/>
  <c r="U451" i="1"/>
  <c r="V451" i="1" s="1"/>
  <c r="U657" i="1"/>
  <c r="V657" i="1" s="1"/>
  <c r="U927" i="1"/>
  <c r="V927" i="1" s="1"/>
  <c r="U967" i="1"/>
  <c r="V967" i="1" s="1"/>
  <c r="U1397" i="1"/>
  <c r="V1397" i="1" s="1"/>
  <c r="U457" i="1"/>
  <c r="V457" i="1" s="1"/>
  <c r="U928" i="1"/>
  <c r="V928" i="1" s="1"/>
  <c r="U1417" i="1"/>
  <c r="V1417" i="1" s="1"/>
  <c r="U163" i="1"/>
  <c r="V163" i="1" s="1"/>
  <c r="U3" i="1"/>
  <c r="V3" i="1" s="1"/>
  <c r="U35" i="1"/>
  <c r="V35" i="1" s="1"/>
  <c r="U1386" i="1"/>
  <c r="V1386" i="1" s="1"/>
  <c r="U1387" i="1"/>
  <c r="V1387" i="1" s="1"/>
  <c r="U1438" i="1"/>
  <c r="V1438" i="1" s="1"/>
  <c r="U329" i="1"/>
  <c r="V329" i="1" s="1"/>
  <c r="U1273" i="1"/>
  <c r="V1273" i="1" s="1"/>
  <c r="U453" i="1"/>
  <c r="V453" i="1" s="1"/>
  <c r="U929" i="1"/>
  <c r="V929" i="1" s="1"/>
  <c r="U1046" i="1"/>
  <c r="V1046" i="1" s="1"/>
  <c r="U1275" i="1"/>
  <c r="V1275" i="1" s="1"/>
  <c r="U1136" i="1"/>
  <c r="V1136" i="1" s="1"/>
  <c r="U684" i="1"/>
  <c r="V684" i="1" s="1"/>
  <c r="U516" i="1"/>
  <c r="V516" i="1" s="1"/>
  <c r="U705" i="1"/>
  <c r="V705" i="1" s="1"/>
  <c r="U1047" i="1"/>
  <c r="V1047" i="1" s="1"/>
  <c r="U1203" i="1"/>
  <c r="V1203" i="1" s="1"/>
  <c r="U607" i="1"/>
  <c r="V607" i="1" s="1"/>
  <c r="U244" i="1"/>
  <c r="V244" i="1" s="1"/>
  <c r="U409" i="1"/>
  <c r="V409" i="1" s="1"/>
  <c r="U16" i="1"/>
  <c r="V16" i="1" s="1"/>
  <c r="U1399" i="1"/>
  <c r="V1399" i="1" s="1"/>
  <c r="U52" i="1"/>
  <c r="V52" i="1" s="1"/>
  <c r="U658" i="1"/>
  <c r="V658" i="1" s="1"/>
  <c r="U410" i="1"/>
  <c r="V410" i="1" s="1"/>
  <c r="U17" i="1"/>
  <c r="V17" i="1" s="1"/>
  <c r="U454" i="1"/>
  <c r="V454" i="1" s="1"/>
  <c r="U36" i="1"/>
  <c r="V36" i="1" s="1"/>
  <c r="U1439" i="1"/>
  <c r="V1439" i="1" s="1"/>
  <c r="U1418" i="1"/>
  <c r="V1418" i="1" s="1"/>
  <c r="U164" i="1"/>
  <c r="V164" i="1" s="1"/>
  <c r="U1394" i="1"/>
  <c r="V1394" i="1" s="1"/>
  <c r="U270" i="1"/>
  <c r="V270" i="1" s="1"/>
  <c r="U1137" i="1"/>
  <c r="V1137" i="1" s="1"/>
  <c r="U1204" i="1"/>
  <c r="V1204" i="1" s="1"/>
  <c r="U685" i="1"/>
  <c r="V685" i="1" s="1"/>
  <c r="U608" i="1"/>
  <c r="V608" i="1" s="1"/>
  <c r="U245" i="1"/>
  <c r="V245" i="1" s="1"/>
  <c r="U1408" i="1"/>
  <c r="V1408" i="1" s="1"/>
  <c r="U455" i="1"/>
  <c r="V455" i="1" s="1"/>
  <c r="U411" i="1"/>
  <c r="V411" i="1" s="1"/>
  <c r="U18" i="1"/>
  <c r="V18" i="1" s="1"/>
  <c r="U458" i="1"/>
  <c r="V458" i="1" s="1"/>
  <c r="U1131" i="1"/>
  <c r="V1131" i="1" s="1"/>
  <c r="U1400" i="1"/>
  <c r="V1400" i="1" s="1"/>
  <c r="U1205" i="1"/>
  <c r="V1205" i="1" s="1"/>
  <c r="U706" i="1"/>
  <c r="V706" i="1" s="1"/>
  <c r="U1048" i="1"/>
  <c r="V1048" i="1" s="1"/>
  <c r="U338" i="1"/>
  <c r="V338" i="1" s="1"/>
  <c r="U1157" i="1"/>
  <c r="V1157" i="1" s="1"/>
  <c r="U875" i="1"/>
  <c r="V875" i="1" s="1"/>
  <c r="U792" i="1"/>
  <c r="V792" i="1" s="1"/>
  <c r="U1206" i="1"/>
  <c r="V1206" i="1" s="1"/>
  <c r="U1158" i="1"/>
  <c r="V1158" i="1" s="1"/>
  <c r="U727" i="1"/>
  <c r="V727" i="1" s="1"/>
  <c r="U1440" i="1"/>
  <c r="V1440" i="1" s="1"/>
  <c r="U543" i="1"/>
  <c r="V543" i="1" s="1"/>
  <c r="U339" i="1"/>
  <c r="V339" i="1" s="1"/>
  <c r="U186" i="1"/>
  <c r="V186" i="1" s="1"/>
  <c r="U876" i="1"/>
  <c r="V876" i="1" s="1"/>
  <c r="U1093" i="1"/>
  <c r="V1093" i="1" s="1"/>
  <c r="U1419" i="1"/>
  <c r="V1419" i="1" s="1"/>
  <c r="U728" i="1"/>
  <c r="V728" i="1" s="1"/>
  <c r="U1138" i="1"/>
  <c r="V1138" i="1" s="1"/>
  <c r="U707" i="1"/>
  <c r="V707" i="1" s="1"/>
  <c r="U1049" i="1"/>
  <c r="V1049" i="1" s="1"/>
  <c r="U1159" i="1"/>
  <c r="V1159" i="1" s="1"/>
  <c r="U1287" i="1"/>
  <c r="V1287" i="1" s="1"/>
  <c r="U246" i="1"/>
  <c r="V246" i="1" s="1"/>
  <c r="U340" i="1"/>
  <c r="V340" i="1" s="1"/>
  <c r="U793" i="1"/>
  <c r="V793" i="1" s="1"/>
  <c r="U1562" i="1"/>
  <c r="V1562" i="1" s="1"/>
  <c r="U1495" i="1"/>
  <c r="V1495" i="1" s="1"/>
  <c r="U187" i="1"/>
  <c r="V187" i="1" s="1"/>
  <c r="U412" i="1"/>
  <c r="V412" i="1" s="1"/>
  <c r="U1139" i="1"/>
  <c r="V1139" i="1" s="1"/>
  <c r="U1082" i="1"/>
  <c r="V1082" i="1" s="1"/>
  <c r="U1441" i="1"/>
  <c r="V1441" i="1" s="1"/>
  <c r="U686" i="1"/>
  <c r="V686" i="1" s="1"/>
  <c r="U1050" i="1"/>
  <c r="V1050" i="1" s="1"/>
  <c r="U1160" i="1"/>
  <c r="V1160" i="1" s="1"/>
  <c r="U1094" i="1"/>
  <c r="V1094" i="1" s="1"/>
  <c r="U930" i="1"/>
  <c r="V930" i="1" s="1"/>
  <c r="U341" i="1"/>
  <c r="V341" i="1" s="1"/>
  <c r="U877" i="1"/>
  <c r="V877" i="1" s="1"/>
  <c r="U544" i="1"/>
  <c r="V544" i="1" s="1"/>
  <c r="U1420" i="1"/>
  <c r="V1420" i="1" s="1"/>
  <c r="U729" i="1"/>
  <c r="V729" i="1" s="1"/>
  <c r="U931" i="1"/>
  <c r="V931" i="1" s="1"/>
  <c r="U794" i="1"/>
  <c r="V794" i="1" s="1"/>
  <c r="U1161" i="1"/>
  <c r="V1161" i="1" s="1"/>
  <c r="U188" i="1"/>
  <c r="V188" i="1" s="1"/>
  <c r="U1369" i="1"/>
  <c r="V1369" i="1" s="1"/>
  <c r="U679" i="1"/>
  <c r="V679" i="1" s="1"/>
  <c r="U1095" i="1"/>
  <c r="V1095" i="1" s="1"/>
  <c r="U981" i="1"/>
  <c r="V981" i="1" s="1"/>
  <c r="U95" i="1"/>
  <c r="V95" i="1" s="1"/>
  <c r="U1288" i="1"/>
  <c r="V1288" i="1" s="1"/>
  <c r="U4" i="1"/>
  <c r="V4" i="1" s="1"/>
  <c r="U342" i="1"/>
  <c r="V342" i="1" s="1"/>
  <c r="U545" i="1"/>
  <c r="V545" i="1" s="1"/>
  <c r="U189" i="1"/>
  <c r="V189" i="1" s="1"/>
  <c r="U730" i="1"/>
  <c r="V730" i="1" s="1"/>
  <c r="U247" i="1"/>
  <c r="V247" i="1" s="1"/>
  <c r="U986" i="1"/>
  <c r="V986" i="1" s="1"/>
  <c r="U659" i="1"/>
  <c r="V659" i="1" s="1"/>
  <c r="U1083" i="1"/>
  <c r="V1083" i="1" s="1"/>
  <c r="U1388" i="1"/>
  <c r="V1388" i="1" s="1"/>
  <c r="U680" i="1"/>
  <c r="V680" i="1" s="1"/>
  <c r="U1162" i="1"/>
  <c r="V1162" i="1" s="1"/>
  <c r="U982" i="1"/>
  <c r="V982" i="1" s="1"/>
  <c r="U330" i="1"/>
  <c r="V330" i="1" s="1"/>
  <c r="U1096" i="1"/>
  <c r="V1096" i="1" s="1"/>
  <c r="U1491" i="1"/>
  <c r="V1491" i="1" s="1"/>
  <c r="U878" i="1"/>
  <c r="V878" i="1" s="1"/>
  <c r="U343" i="1"/>
  <c r="V343" i="1" s="1"/>
  <c r="U731" i="1"/>
  <c r="V731" i="1" s="1"/>
  <c r="U1132" i="1"/>
  <c r="V1132" i="1" s="1"/>
  <c r="U1487" i="1"/>
  <c r="V1487" i="1" s="1"/>
  <c r="U879" i="1"/>
  <c r="V879" i="1" s="1"/>
  <c r="U1084" i="1"/>
  <c r="V1084" i="1" s="1"/>
  <c r="U795" i="1"/>
  <c r="V795" i="1" s="1"/>
  <c r="U344" i="1"/>
  <c r="V344" i="1" s="1"/>
  <c r="U880" i="1"/>
  <c r="V880" i="1" s="1"/>
  <c r="U732" i="1"/>
  <c r="V732" i="1" s="1"/>
  <c r="U184" i="1"/>
  <c r="V184" i="1" s="1"/>
  <c r="U413" i="1"/>
  <c r="V413" i="1" s="1"/>
  <c r="U1401" i="1"/>
  <c r="V1401" i="1" s="1"/>
  <c r="U546" i="1"/>
  <c r="V546" i="1" s="1"/>
  <c r="U1421" i="1"/>
  <c r="V1421" i="1" s="1"/>
  <c r="U932" i="1"/>
  <c r="V932" i="1" s="1"/>
  <c r="U609" i="1"/>
  <c r="V609" i="1" s="1"/>
  <c r="U37" i="1"/>
  <c r="V37" i="1" s="1"/>
  <c r="U19" i="1"/>
  <c r="V19" i="1" s="1"/>
  <c r="U1163" i="1"/>
  <c r="V1163" i="1" s="1"/>
  <c r="U1265" i="1"/>
  <c r="V1265" i="1" s="1"/>
  <c r="U881" i="1"/>
  <c r="V881" i="1" s="1"/>
  <c r="U733" i="1"/>
  <c r="V733" i="1" s="1"/>
  <c r="U987" i="1"/>
  <c r="V987" i="1" s="1"/>
  <c r="U345" i="1"/>
  <c r="V345" i="1" s="1"/>
  <c r="U1207" i="1"/>
  <c r="V1207" i="1" s="1"/>
  <c r="U796" i="1"/>
  <c r="V796" i="1" s="1"/>
  <c r="U933" i="1"/>
  <c r="V933" i="1" s="1"/>
  <c r="U1370" i="1"/>
  <c r="V1370" i="1" s="1"/>
  <c r="U1367" i="1"/>
  <c r="V1367" i="1" s="1"/>
  <c r="U1556" i="1"/>
  <c r="V1556" i="1" s="1"/>
  <c r="U414" i="1"/>
  <c r="V414" i="1" s="1"/>
  <c r="U547" i="1"/>
  <c r="V547" i="1" s="1"/>
  <c r="U70" i="1"/>
  <c r="V70" i="1" s="1"/>
  <c r="U1500" i="1"/>
  <c r="V1500" i="1" s="1"/>
  <c r="U882" i="1"/>
  <c r="V882" i="1" s="1"/>
  <c r="U1164" i="1"/>
  <c r="V1164" i="1" s="1"/>
  <c r="U190" i="1"/>
  <c r="V190" i="1" s="1"/>
  <c r="U346" i="1"/>
  <c r="V346" i="1" s="1"/>
  <c r="U461" i="1"/>
  <c r="V461" i="1" s="1"/>
  <c r="U988" i="1"/>
  <c r="V988" i="1" s="1"/>
  <c r="U1097" i="1"/>
  <c r="V1097" i="1" s="1"/>
  <c r="U96" i="1"/>
  <c r="V96" i="1" s="1"/>
  <c r="U1165" i="1"/>
  <c r="V1165" i="1" s="1"/>
  <c r="U797" i="1"/>
  <c r="V797" i="1" s="1"/>
  <c r="U548" i="1"/>
  <c r="V548" i="1" s="1"/>
  <c r="U347" i="1"/>
  <c r="V347" i="1" s="1"/>
  <c r="U883" i="1"/>
  <c r="V883" i="1" s="1"/>
  <c r="U678" i="1"/>
  <c r="V678" i="1" s="1"/>
  <c r="U191" i="1"/>
  <c r="V191" i="1" s="1"/>
  <c r="U1497" i="1"/>
  <c r="V1497" i="1" s="1"/>
  <c r="U734" i="1"/>
  <c r="V734" i="1" s="1"/>
  <c r="U1375" i="1"/>
  <c r="V1375" i="1" s="1"/>
  <c r="U687" i="1"/>
  <c r="V687" i="1" s="1"/>
  <c r="U989" i="1"/>
  <c r="V989" i="1" s="1"/>
  <c r="U884" i="1"/>
  <c r="V884" i="1" s="1"/>
  <c r="U549" i="1"/>
  <c r="V549" i="1" s="1"/>
  <c r="U1291" i="1"/>
  <c r="V1291" i="1" s="1"/>
  <c r="U990" i="1"/>
  <c r="V990" i="1" s="1"/>
  <c r="U798" i="1"/>
  <c r="V798" i="1" s="1"/>
  <c r="U1166" i="1"/>
  <c r="V1166" i="1" s="1"/>
  <c r="U192" i="1"/>
  <c r="V192" i="1" s="1"/>
  <c r="U348" i="1"/>
  <c r="V348" i="1" s="1"/>
  <c r="U1098" i="1"/>
  <c r="V1098" i="1" s="1"/>
  <c r="U991" i="1"/>
  <c r="V991" i="1" s="1"/>
  <c r="U983" i="1"/>
  <c r="V983" i="1" s="1"/>
  <c r="U885" i="1"/>
  <c r="V885" i="1" s="1"/>
  <c r="U550" i="1"/>
  <c r="V550" i="1" s="1"/>
  <c r="U1395" i="1"/>
  <c r="V1395" i="1" s="1"/>
  <c r="U1422" i="1"/>
  <c r="V1422" i="1" s="1"/>
  <c r="U1371" i="1"/>
  <c r="V1371" i="1" s="1"/>
  <c r="U1299" i="1"/>
  <c r="V1299" i="1" s="1"/>
  <c r="U735" i="1"/>
  <c r="V735" i="1" s="1"/>
  <c r="U736" i="1"/>
  <c r="V736" i="1" s="1"/>
  <c r="U349" i="1"/>
  <c r="V349" i="1" s="1"/>
  <c r="U1140" i="1"/>
  <c r="V1140" i="1" s="1"/>
  <c r="U1208" i="1"/>
  <c r="V1208" i="1" s="1"/>
  <c r="U934" i="1"/>
  <c r="V934" i="1" s="1"/>
  <c r="U688" i="1"/>
  <c r="V688" i="1" s="1"/>
  <c r="U248" i="1"/>
  <c r="V248" i="1" s="1"/>
  <c r="U992" i="1"/>
  <c r="V992" i="1" s="1"/>
  <c r="U610" i="1"/>
  <c r="V610" i="1" s="1"/>
  <c r="U415" i="1"/>
  <c r="V415" i="1" s="1"/>
  <c r="U193" i="1"/>
  <c r="V193" i="1" s="1"/>
  <c r="U799" i="1"/>
  <c r="V799" i="1" s="1"/>
  <c r="U1099" i="1"/>
  <c r="V1099" i="1" s="1"/>
  <c r="U460" i="1"/>
  <c r="V460" i="1" s="1"/>
  <c r="U886" i="1"/>
  <c r="V886" i="1" s="1"/>
  <c r="U1167" i="1"/>
  <c r="V1167" i="1" s="1"/>
  <c r="U737" i="1"/>
  <c r="V737" i="1" s="1"/>
  <c r="U194" i="1"/>
  <c r="V194" i="1" s="1"/>
  <c r="U350" i="1"/>
  <c r="V350" i="1" s="1"/>
  <c r="U1133" i="1"/>
  <c r="V1133" i="1" s="1"/>
  <c r="U1385" i="1"/>
  <c r="V1385" i="1" s="1"/>
  <c r="U993" i="1"/>
  <c r="V993" i="1" s="1"/>
  <c r="U800" i="1"/>
  <c r="V800" i="1" s="1"/>
  <c r="U551" i="1"/>
  <c r="V551" i="1" s="1"/>
  <c r="U1100" i="1"/>
  <c r="V1100" i="1" s="1"/>
  <c r="U887" i="1"/>
  <c r="V887" i="1" s="1"/>
  <c r="U738" i="1"/>
  <c r="V738" i="1" s="1"/>
  <c r="U351" i="1"/>
  <c r="V351" i="1" s="1"/>
  <c r="U195" i="1"/>
  <c r="V195" i="1" s="1"/>
  <c r="U1101" i="1"/>
  <c r="V1101" i="1" s="1"/>
  <c r="U1458" i="1"/>
  <c r="V1458" i="1" s="1"/>
  <c r="U994" i="1"/>
  <c r="V994" i="1" s="1"/>
  <c r="U1168" i="1"/>
  <c r="V1168" i="1" s="1"/>
  <c r="U801" i="1"/>
  <c r="V801" i="1" s="1"/>
  <c r="U552" i="1"/>
  <c r="V552" i="1" s="1"/>
  <c r="U53" i="1"/>
  <c r="V53" i="1" s="1"/>
  <c r="U1447" i="1"/>
  <c r="V1447" i="1" s="1"/>
  <c r="U1459" i="1"/>
  <c r="V1459" i="1" s="1"/>
  <c r="U1406" i="1"/>
  <c r="V1406" i="1" s="1"/>
  <c r="U1398" i="1"/>
  <c r="V1398" i="1" s="1"/>
  <c r="U1498" i="1"/>
  <c r="V1498" i="1" s="1"/>
  <c r="U888" i="1"/>
  <c r="V888" i="1" s="1"/>
  <c r="U1169" i="1"/>
  <c r="V1169" i="1" s="1"/>
  <c r="U196" i="1"/>
  <c r="V196" i="1" s="1"/>
  <c r="U1102" i="1"/>
  <c r="V1102" i="1" s="1"/>
  <c r="U352" i="1"/>
  <c r="V352" i="1" s="1"/>
  <c r="U1296" i="1"/>
  <c r="V1296" i="1" s="1"/>
  <c r="U553" i="1"/>
  <c r="V553" i="1" s="1"/>
  <c r="U1103" i="1"/>
  <c r="V1103" i="1" s="1"/>
  <c r="U802" i="1"/>
  <c r="V802" i="1" s="1"/>
  <c r="U1170" i="1"/>
  <c r="V1170" i="1" s="1"/>
  <c r="U995" i="1"/>
  <c r="V995" i="1" s="1"/>
  <c r="U33" i="1"/>
  <c r="V33" i="1" s="1"/>
  <c r="U889" i="1"/>
  <c r="V889" i="1" s="1"/>
  <c r="U739" i="1"/>
  <c r="V739" i="1" s="1"/>
  <c r="U890" i="1"/>
  <c r="V890" i="1" s="1"/>
  <c r="U197" i="1"/>
  <c r="V197" i="1" s="1"/>
  <c r="U353" i="1"/>
  <c r="V353" i="1" s="1"/>
  <c r="U1171" i="1"/>
  <c r="V1171" i="1" s="1"/>
  <c r="U1104" i="1"/>
  <c r="V1104" i="1" s="1"/>
  <c r="U554" i="1"/>
  <c r="V554" i="1" s="1"/>
  <c r="U1172" i="1"/>
  <c r="V1172" i="1" s="1"/>
  <c r="U803" i="1"/>
  <c r="V803" i="1" s="1"/>
  <c r="U1555" i="1"/>
  <c r="V1555" i="1" s="1"/>
  <c r="U996" i="1"/>
  <c r="V996" i="1" s="1"/>
  <c r="U891" i="1"/>
  <c r="V891" i="1" s="1"/>
  <c r="U354" i="1"/>
  <c r="V354" i="1" s="1"/>
  <c r="U198" i="1"/>
  <c r="V198" i="1" s="1"/>
  <c r="U740" i="1"/>
  <c r="V740" i="1" s="1"/>
  <c r="U1463" i="1"/>
  <c r="V1463" i="1" s="1"/>
  <c r="U1436" i="1"/>
  <c r="V1436" i="1" s="1"/>
  <c r="U1552" i="1"/>
  <c r="V1552" i="1" s="1"/>
  <c r="U555" i="1"/>
  <c r="V555" i="1" s="1"/>
  <c r="U892" i="1"/>
  <c r="V892" i="1" s="1"/>
  <c r="U1105" i="1"/>
  <c r="V1105" i="1" s="1"/>
  <c r="U1173" i="1"/>
  <c r="V1173" i="1" s="1"/>
  <c r="U804" i="1"/>
  <c r="V804" i="1" s="1"/>
  <c r="U997" i="1"/>
  <c r="V997" i="1" s="1"/>
  <c r="U893" i="1"/>
  <c r="V893" i="1" s="1"/>
  <c r="U741" i="1"/>
  <c r="V741" i="1" s="1"/>
  <c r="U742" i="1"/>
  <c r="V742" i="1" s="1"/>
  <c r="U894" i="1"/>
  <c r="V894" i="1" s="1"/>
  <c r="U355" i="1"/>
  <c r="V355" i="1" s="1"/>
  <c r="U8" i="1"/>
  <c r="V8" i="1" s="1"/>
  <c r="U556" i="1"/>
  <c r="V556" i="1" s="1"/>
  <c r="U1106" i="1"/>
  <c r="V1106" i="1" s="1"/>
  <c r="U1174" i="1"/>
  <c r="V1174" i="1" s="1"/>
  <c r="U805" i="1"/>
  <c r="V805" i="1" s="1"/>
  <c r="U895" i="1"/>
  <c r="V895" i="1" s="1"/>
  <c r="U356" i="1"/>
  <c r="V356" i="1" s="1"/>
  <c r="U199" i="1"/>
  <c r="V199" i="1" s="1"/>
  <c r="U1396" i="1"/>
  <c r="V1396" i="1" s="1"/>
  <c r="U97" i="1"/>
  <c r="V97" i="1" s="1"/>
  <c r="U1107" i="1"/>
  <c r="V1107" i="1" s="1"/>
  <c r="U557" i="1"/>
  <c r="V557" i="1" s="1"/>
  <c r="U1175" i="1"/>
  <c r="V1175" i="1" s="1"/>
  <c r="U806" i="1"/>
  <c r="V806" i="1" s="1"/>
  <c r="U998" i="1"/>
  <c r="V998" i="1" s="1"/>
  <c r="U896" i="1"/>
  <c r="V896" i="1" s="1"/>
  <c r="U743" i="1"/>
  <c r="V743" i="1" s="1"/>
  <c r="U200" i="1"/>
  <c r="V200" i="1" s="1"/>
  <c r="U357" i="1"/>
  <c r="V357" i="1" s="1"/>
  <c r="U1407" i="1"/>
  <c r="V1407" i="1" s="1"/>
  <c r="U98" i="1"/>
  <c r="V98" i="1" s="1"/>
  <c r="U558" i="1"/>
  <c r="V558" i="1" s="1"/>
  <c r="U1108" i="1"/>
  <c r="V1108" i="1" s="1"/>
  <c r="U1176" i="1"/>
  <c r="V1176" i="1" s="1"/>
  <c r="U897" i="1"/>
  <c r="V897" i="1" s="1"/>
  <c r="U807" i="1"/>
  <c r="V807" i="1" s="1"/>
  <c r="U1300" i="1"/>
  <c r="V1300" i="1" s="1"/>
  <c r="U999" i="1"/>
  <c r="V999" i="1" s="1"/>
  <c r="U744" i="1"/>
  <c r="V744" i="1" s="1"/>
  <c r="U358" i="1"/>
  <c r="V358" i="1" s="1"/>
  <c r="U201" i="1"/>
  <c r="V201" i="1" s="1"/>
  <c r="U1109" i="1"/>
  <c r="V1109" i="1" s="1"/>
  <c r="U559" i="1"/>
  <c r="V559" i="1" s="1"/>
  <c r="U1000" i="1"/>
  <c r="V1000" i="1" s="1"/>
  <c r="U611" i="1"/>
  <c r="V611" i="1" s="1"/>
  <c r="U745" i="1"/>
  <c r="V745" i="1" s="1"/>
  <c r="U1177" i="1"/>
  <c r="V1177" i="1" s="1"/>
  <c r="U808" i="1"/>
  <c r="V808" i="1" s="1"/>
  <c r="U898" i="1"/>
  <c r="V898" i="1" s="1"/>
  <c r="U202" i="1"/>
  <c r="V202" i="1" s="1"/>
  <c r="U359" i="1"/>
  <c r="V359" i="1" s="1"/>
  <c r="U560" i="1"/>
  <c r="V560" i="1" s="1"/>
  <c r="U1110" i="1"/>
  <c r="V1110" i="1" s="1"/>
  <c r="U1141" i="1"/>
  <c r="V1141" i="1" s="1"/>
  <c r="U935" i="1"/>
  <c r="V935" i="1" s="1"/>
  <c r="U1001" i="1"/>
  <c r="V1001" i="1" s="1"/>
  <c r="U1178" i="1"/>
  <c r="V1178" i="1" s="1"/>
  <c r="U809" i="1"/>
  <c r="V809" i="1" s="1"/>
  <c r="U746" i="1"/>
  <c r="V746" i="1" s="1"/>
  <c r="U1501" i="1"/>
  <c r="V1501" i="1" s="1"/>
  <c r="U899" i="1"/>
  <c r="V899" i="1" s="1"/>
  <c r="U203" i="1"/>
  <c r="V203" i="1" s="1"/>
  <c r="U612" i="1"/>
  <c r="V612" i="1" s="1"/>
  <c r="U636" i="1"/>
  <c r="V636" i="1" s="1"/>
  <c r="U360" i="1"/>
  <c r="V360" i="1" s="1"/>
  <c r="U561" i="1"/>
  <c r="V561" i="1" s="1"/>
  <c r="U1111" i="1"/>
  <c r="V1111" i="1" s="1"/>
  <c r="U1179" i="1"/>
  <c r="V1179" i="1" s="1"/>
  <c r="U900" i="1"/>
  <c r="V900" i="1" s="1"/>
  <c r="U1277" i="1"/>
  <c r="V1277" i="1" s="1"/>
  <c r="U1002" i="1"/>
  <c r="V1002" i="1" s="1"/>
  <c r="U689" i="1"/>
  <c r="V689" i="1" s="1"/>
  <c r="U204" i="1"/>
  <c r="V204" i="1" s="1"/>
  <c r="U361" i="1"/>
  <c r="V361" i="1" s="1"/>
  <c r="U936" i="1"/>
  <c r="V936" i="1" s="1"/>
  <c r="U937" i="1"/>
  <c r="V937" i="1" s="1"/>
  <c r="U562" i="1"/>
  <c r="V562" i="1" s="1"/>
  <c r="U1112" i="1"/>
  <c r="V1112" i="1" s="1"/>
  <c r="U747" i="1"/>
  <c r="V747" i="1" s="1"/>
  <c r="U901" i="1"/>
  <c r="V901" i="1" s="1"/>
  <c r="U938" i="1"/>
  <c r="V938" i="1" s="1"/>
  <c r="U613" i="1"/>
  <c r="V613" i="1" s="1"/>
  <c r="U416" i="1"/>
  <c r="V416" i="1" s="1"/>
  <c r="U1502" i="1"/>
  <c r="V1502" i="1" s="1"/>
  <c r="U1142" i="1"/>
  <c r="V1142" i="1" s="1"/>
  <c r="U1209" i="1"/>
  <c r="V1209" i="1" s="1"/>
  <c r="U276" i="1"/>
  <c r="V276" i="1" s="1"/>
  <c r="U362" i="1"/>
  <c r="V362" i="1" s="1"/>
  <c r="U563" i="1"/>
  <c r="V563" i="1" s="1"/>
  <c r="U939" i="1"/>
  <c r="V939" i="1" s="1"/>
  <c r="U708" i="1"/>
  <c r="V708" i="1" s="1"/>
  <c r="U1113" i="1"/>
  <c r="V1113" i="1" s="1"/>
  <c r="U748" i="1"/>
  <c r="V748" i="1" s="1"/>
  <c r="U1258" i="1"/>
  <c r="V1258" i="1" s="1"/>
  <c r="U902" i="1"/>
  <c r="V902" i="1" s="1"/>
  <c r="U810" i="1"/>
  <c r="V810" i="1" s="1"/>
  <c r="U5" i="1"/>
  <c r="V5" i="1" s="1"/>
  <c r="U20" i="1"/>
  <c r="V20" i="1" s="1"/>
  <c r="U363" i="1"/>
  <c r="V363" i="1" s="1"/>
  <c r="U417" i="1"/>
  <c r="V417" i="1" s="1"/>
  <c r="U709" i="1"/>
  <c r="V709" i="1" s="1"/>
  <c r="U1297" i="1"/>
  <c r="V1297" i="1" s="1"/>
  <c r="U690" i="1"/>
  <c r="V690" i="1" s="1"/>
  <c r="U940" i="1"/>
  <c r="V940" i="1" s="1"/>
  <c r="U564" i="1"/>
  <c r="V564" i="1" s="1"/>
  <c r="U331" i="1"/>
  <c r="V331" i="1" s="1"/>
  <c r="U1114" i="1"/>
  <c r="V1114" i="1" s="1"/>
  <c r="U614" i="1"/>
  <c r="V614" i="1" s="1"/>
  <c r="U749" i="1"/>
  <c r="V749" i="1" s="1"/>
  <c r="U811" i="1"/>
  <c r="V811" i="1" s="1"/>
  <c r="U1180" i="1"/>
  <c r="V1180" i="1" s="1"/>
  <c r="U903" i="1"/>
  <c r="V903" i="1" s="1"/>
  <c r="U1003" i="1"/>
  <c r="V1003" i="1" s="1"/>
  <c r="U205" i="1"/>
  <c r="V205" i="1" s="1"/>
  <c r="U364" i="1"/>
  <c r="V364" i="1" s="1"/>
  <c r="U1143" i="1"/>
  <c r="V1143" i="1" s="1"/>
  <c r="U1301" i="1"/>
  <c r="V1301" i="1" s="1"/>
  <c r="U615" i="1"/>
  <c r="V615" i="1" s="1"/>
  <c r="U565" i="1"/>
  <c r="V565" i="1" s="1"/>
  <c r="U1499" i="1"/>
  <c r="V1499" i="1" s="1"/>
  <c r="U1115" i="1"/>
  <c r="V1115" i="1" s="1"/>
  <c r="U750" i="1"/>
  <c r="V750" i="1" s="1"/>
  <c r="U1004" i="1"/>
  <c r="V1004" i="1" s="1"/>
  <c r="U1181" i="1"/>
  <c r="V1181" i="1" s="1"/>
  <c r="U812" i="1"/>
  <c r="V812" i="1" s="1"/>
  <c r="U904" i="1"/>
  <c r="V904" i="1" s="1"/>
  <c r="U462" i="1"/>
  <c r="V462" i="1" s="1"/>
  <c r="U206" i="1"/>
  <c r="V206" i="1" s="1"/>
  <c r="U365" i="1"/>
  <c r="V365" i="1" s="1"/>
  <c r="U1448" i="1"/>
  <c r="V1448" i="1" s="1"/>
  <c r="U710" i="1"/>
  <c r="V710" i="1" s="1"/>
  <c r="U1392" i="1"/>
  <c r="V1392" i="1" s="1"/>
  <c r="U1116" i="1"/>
  <c r="V1116" i="1" s="1"/>
  <c r="U813" i="1"/>
  <c r="V813" i="1" s="1"/>
  <c r="U566" i="1"/>
  <c r="V566" i="1" s="1"/>
  <c r="U905" i="1"/>
  <c r="V905" i="1" s="1"/>
  <c r="U1005" i="1"/>
  <c r="V1005" i="1" s="1"/>
  <c r="U182" i="1"/>
  <c r="V182" i="1" s="1"/>
  <c r="U1182" i="1"/>
  <c r="V1182" i="1" s="1"/>
  <c r="U1294" i="1"/>
  <c r="V1294" i="1" s="1"/>
  <c r="U366" i="1"/>
  <c r="V366" i="1" s="1"/>
  <c r="U788" i="1"/>
  <c r="V788" i="1" s="1"/>
  <c r="U691" i="1"/>
  <c r="V691" i="1" s="1"/>
  <c r="U1117" i="1"/>
  <c r="V1117" i="1" s="1"/>
  <c r="U814" i="1"/>
  <c r="V814" i="1" s="1"/>
  <c r="U906" i="1"/>
  <c r="V906" i="1" s="1"/>
  <c r="U1006" i="1"/>
  <c r="V1006" i="1" s="1"/>
  <c r="U1183" i="1"/>
  <c r="V1183" i="1" s="1"/>
  <c r="U751" i="1"/>
  <c r="V751" i="1" s="1"/>
  <c r="U207" i="1"/>
  <c r="V207" i="1" s="1"/>
  <c r="U367" i="1"/>
  <c r="V367" i="1" s="1"/>
  <c r="U941" i="1"/>
  <c r="V941" i="1" s="1"/>
  <c r="U567" i="1"/>
  <c r="V567" i="1" s="1"/>
  <c r="U1007" i="1"/>
  <c r="V1007" i="1" s="1"/>
  <c r="U815" i="1"/>
  <c r="V815" i="1" s="1"/>
  <c r="U1184" i="1"/>
  <c r="V1184" i="1" s="1"/>
  <c r="U80" i="1"/>
  <c r="V80" i="1" s="1"/>
  <c r="U1560" i="1"/>
  <c r="V1560" i="1" s="1"/>
  <c r="U907" i="1"/>
  <c r="V907" i="1" s="1"/>
  <c r="U908" i="1"/>
  <c r="V908" i="1" s="1"/>
  <c r="U368" i="1"/>
  <c r="V368" i="1" s="1"/>
  <c r="U1488" i="1"/>
  <c r="V1488" i="1" s="1"/>
  <c r="U1274" i="1"/>
  <c r="V1274" i="1" s="1"/>
  <c r="U166" i="1"/>
  <c r="V166" i="1" s="1"/>
  <c r="U1402" i="1"/>
  <c r="V1402" i="1" s="1"/>
  <c r="U1403" i="1"/>
  <c r="V1403" i="1" s="1"/>
  <c r="U1118" i="1"/>
  <c r="V1118" i="1" s="1"/>
  <c r="U1404" i="1"/>
  <c r="V1404" i="1" s="1"/>
  <c r="U909" i="1"/>
  <c r="V909" i="1" s="1"/>
  <c r="U369" i="1"/>
  <c r="V369" i="1" s="1"/>
  <c r="U568" i="1"/>
  <c r="V568" i="1" s="1"/>
  <c r="U38" i="1"/>
  <c r="V38" i="1" s="1"/>
  <c r="U1492" i="1"/>
  <c r="V1492" i="1" s="1"/>
  <c r="U910" i="1"/>
  <c r="V910" i="1" s="1"/>
  <c r="U1008" i="1"/>
  <c r="V1008" i="1" s="1"/>
  <c r="U1449" i="1"/>
  <c r="V1449" i="1" s="1"/>
  <c r="U370" i="1"/>
  <c r="V370" i="1" s="1"/>
  <c r="U208" i="1"/>
  <c r="V208" i="1" s="1"/>
  <c r="U569" i="1"/>
  <c r="V569" i="1" s="1"/>
  <c r="U816" i="1"/>
  <c r="V816" i="1" s="1"/>
  <c r="U332" i="1"/>
  <c r="V332" i="1" s="1"/>
  <c r="U911" i="1"/>
  <c r="V911" i="1" s="1"/>
  <c r="U371" i="1"/>
  <c r="V371" i="1" s="1"/>
  <c r="U570" i="1"/>
  <c r="V570" i="1" s="1"/>
  <c r="U1119" i="1"/>
  <c r="V1119" i="1" s="1"/>
  <c r="U817" i="1"/>
  <c r="V817" i="1" s="1"/>
  <c r="U277" i="1"/>
  <c r="V277" i="1" s="1"/>
  <c r="U1564" i="1"/>
  <c r="V1564" i="1" s="1"/>
  <c r="U752" i="1"/>
  <c r="V752" i="1" s="1"/>
  <c r="U209" i="1"/>
  <c r="V209" i="1" s="1"/>
  <c r="U39" i="1"/>
  <c r="V39" i="1" s="1"/>
  <c r="U1284" i="1"/>
  <c r="V1284" i="1" s="1"/>
  <c r="U571" i="1"/>
  <c r="V571" i="1" s="1"/>
  <c r="U40" i="1"/>
  <c r="V40" i="1" s="1"/>
  <c r="U140" i="1"/>
  <c r="V140" i="1" s="1"/>
  <c r="U463" i="1"/>
  <c r="V463" i="1" s="1"/>
  <c r="U818" i="1"/>
  <c r="V818" i="1" s="1"/>
  <c r="U469" i="1"/>
  <c r="V469" i="1" s="1"/>
  <c r="U210" i="1"/>
  <c r="V210" i="1" s="1"/>
  <c r="U1450" i="1"/>
  <c r="V1450" i="1" s="1"/>
  <c r="U372" i="1"/>
  <c r="V372" i="1" s="1"/>
  <c r="U41" i="1"/>
  <c r="V41" i="1" s="1"/>
  <c r="U572" i="1"/>
  <c r="V572" i="1" s="1"/>
  <c r="U165" i="1"/>
  <c r="V165" i="1" s="1"/>
  <c r="U1405" i="1"/>
  <c r="V1405" i="1" s="1"/>
  <c r="U211" i="1"/>
  <c r="V211" i="1" s="1"/>
  <c r="U753" i="1"/>
  <c r="V753" i="1" s="1"/>
  <c r="U452" i="1"/>
  <c r="V452" i="1" s="1"/>
  <c r="U169" i="1"/>
  <c r="V169" i="1" s="1"/>
  <c r="U573" i="1"/>
  <c r="V573" i="1" s="1"/>
  <c r="U1559" i="1"/>
  <c r="V1559" i="1" s="1"/>
  <c r="U912" i="1"/>
  <c r="V912" i="1" s="1"/>
  <c r="U373" i="1"/>
  <c r="V373" i="1" s="1"/>
  <c r="U819" i="1"/>
  <c r="V819" i="1" s="1"/>
  <c r="U574" i="1"/>
  <c r="V574" i="1" s="1"/>
  <c r="U1272" i="1"/>
  <c r="V1272" i="1" s="1"/>
  <c r="U333" i="1"/>
  <c r="V333" i="1" s="1"/>
  <c r="U1451" i="1"/>
  <c r="V1451" i="1" s="1"/>
  <c r="U1120" i="1"/>
  <c r="V1120" i="1" s="1"/>
  <c r="U1563" i="1"/>
  <c r="V1563" i="1" s="1"/>
  <c r="U212" i="1"/>
  <c r="V212" i="1" s="1"/>
  <c r="U374" i="1"/>
  <c r="V374" i="1" s="1"/>
  <c r="U42" i="1"/>
  <c r="V42" i="1" s="1"/>
  <c r="U1286" i="1"/>
  <c r="V1286" i="1" s="1"/>
  <c r="U1009" i="1"/>
  <c r="V1009" i="1" s="1"/>
  <c r="U820" i="1"/>
  <c r="V820" i="1" s="1"/>
  <c r="U575" i="1"/>
  <c r="V575" i="1" s="1"/>
  <c r="U1185" i="1"/>
  <c r="V1185" i="1" s="1"/>
  <c r="U1523" i="1"/>
  <c r="V1523" i="1" s="1"/>
  <c r="U1121" i="1"/>
  <c r="V1121" i="1" s="1"/>
  <c r="U1524" i="1"/>
  <c r="V1524" i="1" s="1"/>
  <c r="U213" i="1"/>
  <c r="V213" i="1" s="1"/>
  <c r="U1298" i="1"/>
  <c r="V1298" i="1" s="1"/>
  <c r="U754" i="1"/>
  <c r="V754" i="1" s="1"/>
  <c r="U1134" i="1"/>
  <c r="V1134" i="1" s="1"/>
  <c r="U183" i="1"/>
  <c r="V183" i="1" s="1"/>
  <c r="U1464" i="1"/>
  <c r="V1464" i="1" s="1"/>
  <c r="U1489" i="1"/>
  <c r="V1489" i="1" s="1"/>
  <c r="U1393" i="1"/>
  <c r="V1393" i="1" s="1"/>
  <c r="U334" i="1"/>
  <c r="V334" i="1" s="1"/>
  <c r="U278" i="1"/>
  <c r="V278" i="1" s="1"/>
  <c r="U1280" i="1"/>
  <c r="V1280" i="1" s="1"/>
  <c r="U1279" i="1"/>
  <c r="V1279" i="1" s="1"/>
  <c r="U1249" i="1"/>
  <c r="V1249" i="1" s="1"/>
  <c r="U1210" i="1"/>
  <c r="V1210" i="1" s="1"/>
  <c r="U1051" i="1"/>
  <c r="V1051" i="1" s="1"/>
  <c r="U418" i="1"/>
  <c r="V418" i="1" s="1"/>
  <c r="U942" i="1"/>
  <c r="V942" i="1" s="1"/>
  <c r="U1260" i="1"/>
  <c r="V1260" i="1" s="1"/>
  <c r="U1211" i="1"/>
  <c r="V1211" i="1" s="1"/>
  <c r="U335" i="1"/>
  <c r="V335" i="1" s="1"/>
  <c r="U711" i="1"/>
  <c r="V711" i="1" s="1"/>
  <c r="U249" i="1"/>
  <c r="V249" i="1" s="1"/>
  <c r="U375" i="1"/>
  <c r="V375" i="1" s="1"/>
  <c r="U1302" i="1"/>
  <c r="V1302" i="1" s="1"/>
  <c r="U69" i="1"/>
  <c r="V69" i="1" s="1"/>
  <c r="U1423" i="1"/>
  <c r="V1423" i="1" s="1"/>
  <c r="U616" i="1"/>
  <c r="V616" i="1" s="1"/>
  <c r="U692" i="1"/>
  <c r="V692" i="1" s="1"/>
  <c r="U419" i="1"/>
  <c r="V419" i="1" s="1"/>
  <c r="U1261" i="1"/>
  <c r="V1261" i="1" s="1"/>
  <c r="U1292" i="1"/>
  <c r="V1292" i="1" s="1"/>
  <c r="U336" i="1"/>
  <c r="V336" i="1" s="1"/>
  <c r="U1010" i="1"/>
  <c r="V1010" i="1" s="1"/>
  <c r="U376" i="1"/>
  <c r="V376" i="1" s="1"/>
  <c r="U81" i="1"/>
  <c r="V81" i="1" s="1"/>
  <c r="U693" i="1"/>
  <c r="V693" i="1" s="1"/>
  <c r="U943" i="1"/>
  <c r="V943" i="1" s="1"/>
  <c r="U821" i="1"/>
  <c r="V821" i="1" s="1"/>
  <c r="U1250" i="1"/>
  <c r="V1250" i="1" s="1"/>
  <c r="U377" i="1"/>
  <c r="V377" i="1" s="1"/>
  <c r="U1424" i="1"/>
  <c r="V1424" i="1" s="1"/>
  <c r="U1425" i="1"/>
  <c r="V1425" i="1" s="1"/>
  <c r="U617" i="1"/>
  <c r="V617" i="1" s="1"/>
  <c r="U280" i="1"/>
  <c r="V280" i="1" s="1"/>
  <c r="U1052" i="1"/>
  <c r="V1052" i="1" s="1"/>
  <c r="U1011" i="1"/>
  <c r="V1011" i="1" s="1"/>
  <c r="U913" i="1"/>
  <c r="V913" i="1" s="1"/>
  <c r="U755" i="1"/>
  <c r="V755" i="1" s="1"/>
  <c r="U214" i="1"/>
  <c r="V214" i="1" s="1"/>
  <c r="U378" i="1"/>
  <c r="V378" i="1" s="1"/>
  <c r="U1053" i="1"/>
  <c r="V1053" i="1" s="1"/>
  <c r="U43" i="1"/>
  <c r="V43" i="1" s="1"/>
  <c r="U1135" i="1"/>
  <c r="V1135" i="1" s="1"/>
  <c r="U756" i="1"/>
  <c r="V756" i="1" s="1"/>
  <c r="U1186" i="1"/>
  <c r="V1186" i="1" s="1"/>
  <c r="U379" i="1"/>
  <c r="V379" i="1" s="1"/>
  <c r="U459" i="1"/>
  <c r="V459" i="1" s="1"/>
  <c r="U914" i="1"/>
  <c r="V914" i="1" s="1"/>
  <c r="U1465" i="1"/>
  <c r="V1465" i="1" s="1"/>
  <c r="U968" i="1"/>
  <c r="V968" i="1" s="1"/>
  <c r="U1054" i="1"/>
  <c r="V1054" i="1" s="1"/>
  <c r="U944" i="1"/>
  <c r="V944" i="1" s="1"/>
  <c r="U1212" i="1"/>
  <c r="V1212" i="1" s="1"/>
  <c r="U470" i="1"/>
  <c r="V470" i="1" s="1"/>
  <c r="U420" i="1"/>
  <c r="V420" i="1" s="1"/>
  <c r="U99" i="1"/>
  <c r="V99" i="1" s="1"/>
  <c r="U576" i="1"/>
  <c r="V576" i="1" s="1"/>
  <c r="U694" i="1"/>
  <c r="V694" i="1" s="1"/>
  <c r="U822" i="1"/>
  <c r="V822" i="1" s="1"/>
  <c r="U215" i="1"/>
  <c r="V215" i="1" s="1"/>
  <c r="U1012" i="1"/>
  <c r="V1012" i="1" s="1"/>
  <c r="U757" i="1"/>
  <c r="V757" i="1" s="1"/>
  <c r="U1187" i="1"/>
  <c r="V1187" i="1" s="1"/>
  <c r="U421" i="1"/>
  <c r="V421" i="1" s="1"/>
  <c r="U100" i="1"/>
  <c r="V100" i="1" s="1"/>
  <c r="U380" i="1"/>
  <c r="V380" i="1" s="1"/>
  <c r="U695" i="1"/>
  <c r="V695" i="1" s="1"/>
  <c r="U1262" i="1"/>
  <c r="V1262" i="1" s="1"/>
  <c r="U422" i="1"/>
  <c r="V422" i="1" s="1"/>
  <c r="U1251" i="1"/>
  <c r="V1251" i="1" s="1"/>
  <c r="U823" i="1"/>
  <c r="V823" i="1" s="1"/>
  <c r="U915" i="1"/>
  <c r="V915" i="1" s="1"/>
  <c r="U216" i="1"/>
  <c r="V216" i="1" s="1"/>
  <c r="U1466" i="1"/>
  <c r="V1466" i="1" s="1"/>
  <c r="U1213" i="1"/>
  <c r="V1213" i="1" s="1"/>
  <c r="U969" i="1"/>
  <c r="V969" i="1" s="1"/>
  <c r="U1214" i="1"/>
  <c r="V1214" i="1" s="1"/>
  <c r="U250" i="1"/>
  <c r="V250" i="1" s="1"/>
  <c r="U1013" i="1"/>
  <c r="V1013" i="1" s="1"/>
  <c r="U281" i="1"/>
  <c r="V281" i="1" s="1"/>
  <c r="U423" i="1"/>
  <c r="V423" i="1" s="1"/>
  <c r="U424" i="1"/>
  <c r="V424" i="1" s="1"/>
  <c r="U101" i="1"/>
  <c r="V101" i="1" s="1"/>
  <c r="U1188" i="1"/>
  <c r="V1188" i="1" s="1"/>
  <c r="U945" i="1"/>
  <c r="V945" i="1" s="1"/>
  <c r="U1215" i="1"/>
  <c r="V1215" i="1" s="1"/>
  <c r="U1503" i="1"/>
  <c r="V1503" i="1" s="1"/>
  <c r="U1452" i="1"/>
  <c r="V1452" i="1" s="1"/>
  <c r="U425" i="1"/>
  <c r="V425" i="1" s="1"/>
  <c r="U44" i="1"/>
  <c r="V44" i="1" s="1"/>
  <c r="U381" i="1"/>
  <c r="V381" i="1" s="1"/>
  <c r="U102" i="1"/>
  <c r="V102" i="1" s="1"/>
  <c r="U577" i="1"/>
  <c r="V577" i="1" s="1"/>
  <c r="U271" i="1"/>
  <c r="V271" i="1" s="1"/>
  <c r="U1525" i="1"/>
  <c r="V1525" i="1" s="1"/>
  <c r="U1442" i="1"/>
  <c r="V1442" i="1" s="1"/>
  <c r="U824" i="1"/>
  <c r="V824" i="1" s="1"/>
  <c r="U1252" i="1"/>
  <c r="V1252" i="1" s="1"/>
  <c r="U117" i="1"/>
  <c r="V117" i="1" s="1"/>
  <c r="U1189" i="1"/>
  <c r="V1189" i="1" s="1"/>
  <c r="U1014" i="1"/>
  <c r="V1014" i="1" s="1"/>
  <c r="U118" i="1"/>
  <c r="V118" i="1" s="1"/>
  <c r="U217" i="1"/>
  <c r="V217" i="1" s="1"/>
  <c r="U1144" i="1"/>
  <c r="V1144" i="1" s="1"/>
  <c r="U1376" i="1"/>
  <c r="V1376" i="1" s="1"/>
  <c r="U426" i="1"/>
  <c r="V426" i="1" s="1"/>
  <c r="U916" i="1"/>
  <c r="V916" i="1" s="1"/>
  <c r="U1426" i="1"/>
  <c r="V1426" i="1" s="1"/>
  <c r="U382" i="1"/>
  <c r="V382" i="1" s="1"/>
  <c r="U1333" i="1"/>
  <c r="V1333" i="1" s="1"/>
  <c r="U517" i="1"/>
  <c r="V517" i="1" s="1"/>
  <c r="U282" i="1"/>
  <c r="V282" i="1" s="1"/>
  <c r="U578" i="1"/>
  <c r="V578" i="1" s="1"/>
  <c r="U103" i="1"/>
  <c r="V103" i="1" s="1"/>
  <c r="U251" i="1"/>
  <c r="V251" i="1" s="1"/>
  <c r="U1015" i="1"/>
  <c r="V1015" i="1" s="1"/>
  <c r="U758" i="1"/>
  <c r="V758" i="1" s="1"/>
  <c r="U1216" i="1"/>
  <c r="V1216" i="1" s="1"/>
  <c r="U175" i="1"/>
  <c r="V175" i="1" s="1"/>
  <c r="U825" i="1"/>
  <c r="V825" i="1" s="1"/>
  <c r="U618" i="1"/>
  <c r="V618" i="1" s="1"/>
  <c r="U1190" i="1"/>
  <c r="V1190" i="1" s="1"/>
  <c r="U218" i="1"/>
  <c r="V218" i="1" s="1"/>
  <c r="U1467" i="1"/>
  <c r="V1467" i="1" s="1"/>
  <c r="U471" i="1"/>
  <c r="V471" i="1" s="1"/>
  <c r="U91" i="1"/>
  <c r="V91" i="1" s="1"/>
  <c r="U1468" i="1"/>
  <c r="V1468" i="1" s="1"/>
  <c r="U1122" i="1"/>
  <c r="V1122" i="1" s="1"/>
  <c r="U383" i="1"/>
  <c r="V383" i="1" s="1"/>
  <c r="U1526" i="1"/>
  <c r="V1526" i="1" s="1"/>
  <c r="U826" i="1"/>
  <c r="V826" i="1" s="1"/>
  <c r="U579" i="1"/>
  <c r="V579" i="1" s="1"/>
  <c r="U644" i="1"/>
  <c r="V644" i="1" s="1"/>
  <c r="U653" i="1"/>
  <c r="V653" i="1" s="1"/>
  <c r="U514" i="1"/>
  <c r="V514" i="1" s="1"/>
  <c r="U917" i="1"/>
  <c r="V917" i="1" s="1"/>
  <c r="U946" i="1"/>
  <c r="V946" i="1" s="1"/>
  <c r="U104" i="1"/>
  <c r="V104" i="1" s="1"/>
  <c r="U283" i="1"/>
  <c r="V283" i="1" s="1"/>
  <c r="U219" i="1"/>
  <c r="V219" i="1" s="1"/>
  <c r="U1191" i="1"/>
  <c r="V1191" i="1" s="1"/>
  <c r="U947" i="1"/>
  <c r="V947" i="1" s="1"/>
  <c r="U1266" i="1"/>
  <c r="V1266" i="1" s="1"/>
  <c r="U970" i="1"/>
  <c r="V970" i="1" s="1"/>
  <c r="U1145" i="1"/>
  <c r="V1145" i="1" s="1"/>
  <c r="U1334" i="1"/>
  <c r="V1334" i="1" s="1"/>
  <c r="U252" i="1"/>
  <c r="V252" i="1" s="1"/>
  <c r="U499" i="1"/>
  <c r="V499" i="1" s="1"/>
  <c r="U1303" i="1"/>
  <c r="V1303" i="1" s="1"/>
  <c r="U759" i="1"/>
  <c r="V759" i="1" s="1"/>
  <c r="U272" i="1"/>
  <c r="V272" i="1" s="1"/>
  <c r="U92" i="1"/>
  <c r="V92" i="1" s="1"/>
  <c r="U1427" i="1"/>
  <c r="V1427" i="1" s="1"/>
  <c r="U384" i="1"/>
  <c r="V384" i="1" s="1"/>
  <c r="U466" i="1"/>
  <c r="V466" i="1" s="1"/>
  <c r="U1469" i="1"/>
  <c r="V1469" i="1" s="1"/>
  <c r="U1335" i="1"/>
  <c r="V1335" i="1" s="1"/>
  <c r="U1490" i="1"/>
  <c r="V1490" i="1" s="1"/>
  <c r="U1217" i="1"/>
  <c r="V1217" i="1" s="1"/>
  <c r="U145" i="1"/>
  <c r="V145" i="1" s="1"/>
  <c r="U1263" i="1"/>
  <c r="V1263" i="1" s="1"/>
  <c r="U1527" i="1"/>
  <c r="V1527" i="1" s="1"/>
  <c r="U1336" i="1"/>
  <c r="V1336" i="1" s="1"/>
  <c r="U948" i="1"/>
  <c r="V948" i="1" s="1"/>
  <c r="U619" i="1"/>
  <c r="V619" i="1" s="1"/>
  <c r="U1016" i="1"/>
  <c r="V1016" i="1" s="1"/>
  <c r="U284" i="1"/>
  <c r="V284" i="1" s="1"/>
  <c r="U427" i="1"/>
  <c r="V427" i="1" s="1"/>
  <c r="U827" i="1"/>
  <c r="V827" i="1" s="1"/>
  <c r="U273" i="1"/>
  <c r="V273" i="1" s="1"/>
  <c r="U472" i="1"/>
  <c r="V472" i="1" s="1"/>
  <c r="U146" i="1"/>
  <c r="V146" i="1" s="1"/>
  <c r="U1428" i="1"/>
  <c r="V1428" i="1" s="1"/>
  <c r="U428" i="1"/>
  <c r="V428" i="1" s="1"/>
  <c r="U620" i="1"/>
  <c r="V620" i="1" s="1"/>
  <c r="U105" i="1"/>
  <c r="V105" i="1" s="1"/>
  <c r="U1504" i="1"/>
  <c r="V1504" i="1" s="1"/>
  <c r="U580" i="1"/>
  <c r="V580" i="1" s="1"/>
  <c r="U274" i="1"/>
  <c r="V274" i="1" s="1"/>
  <c r="U220" i="1"/>
  <c r="V220" i="1" s="1"/>
  <c r="U1192" i="1"/>
  <c r="V1192" i="1" s="1"/>
  <c r="U1377" i="1"/>
  <c r="V1377" i="1" s="1"/>
  <c r="U760" i="1"/>
  <c r="V760" i="1" s="1"/>
  <c r="U429" i="1"/>
  <c r="V429" i="1" s="1"/>
  <c r="U486" i="1"/>
  <c r="V486" i="1" s="1"/>
  <c r="U1289" i="1"/>
  <c r="V1289" i="1" s="1"/>
  <c r="U141" i="1"/>
  <c r="V141" i="1" s="1"/>
  <c r="U1017" i="1"/>
  <c r="V1017" i="1" s="1"/>
  <c r="U918" i="1"/>
  <c r="V918" i="1" s="1"/>
  <c r="U67" i="1"/>
  <c r="V67" i="1" s="1"/>
  <c r="U1486" i="1"/>
  <c r="V1486" i="1" s="1"/>
  <c r="U6" i="1"/>
  <c r="V6" i="1" s="1"/>
  <c r="U1218" i="1"/>
  <c r="V1218" i="1" s="1"/>
  <c r="U1372" i="1"/>
  <c r="V1372" i="1" s="1"/>
  <c r="U581" i="1"/>
  <c r="V581" i="1" s="1"/>
  <c r="U119" i="1"/>
  <c r="V119" i="1" s="1"/>
  <c r="U1429" i="1"/>
  <c r="V1429" i="1" s="1"/>
  <c r="U385" i="1"/>
  <c r="V385" i="1" s="1"/>
  <c r="U1443" i="1"/>
  <c r="V1443" i="1" s="1"/>
  <c r="U856" i="1"/>
  <c r="V856" i="1" s="1"/>
  <c r="U1219" i="1"/>
  <c r="V1219" i="1" s="1"/>
  <c r="U1528" i="1"/>
  <c r="V1528" i="1" s="1"/>
  <c r="U1470" i="1"/>
  <c r="V1470" i="1" s="1"/>
  <c r="U1278" i="1"/>
  <c r="V1278" i="1" s="1"/>
  <c r="U1290" i="1"/>
  <c r="V1290" i="1" s="1"/>
  <c r="U221" i="1"/>
  <c r="V221" i="1" s="1"/>
  <c r="U142" i="1"/>
  <c r="V142" i="1" s="1"/>
  <c r="U1389" i="1"/>
  <c r="V1389" i="1" s="1"/>
  <c r="U473" i="1"/>
  <c r="V473" i="1" s="1"/>
  <c r="U919" i="1"/>
  <c r="V919" i="1" s="1"/>
  <c r="U1304" i="1"/>
  <c r="V1304" i="1" s="1"/>
  <c r="U857" i="1"/>
  <c r="V857" i="1" s="1"/>
  <c r="U430" i="1"/>
  <c r="V430" i="1" s="1"/>
  <c r="U1193" i="1"/>
  <c r="V1193" i="1" s="1"/>
  <c r="U761" i="1"/>
  <c r="V761" i="1" s="1"/>
  <c r="U949" i="1"/>
  <c r="V949" i="1" s="1"/>
  <c r="U971" i="1"/>
  <c r="V971" i="1" s="1"/>
  <c r="U1018" i="1"/>
  <c r="V1018" i="1" s="1"/>
  <c r="U285" i="1"/>
  <c r="V285" i="1" s="1"/>
  <c r="U431" i="1"/>
  <c r="V431" i="1" s="1"/>
  <c r="U309" i="1"/>
  <c r="V309" i="1" s="1"/>
  <c r="U582" i="1"/>
  <c r="V582" i="1" s="1"/>
  <c r="U71" i="1"/>
  <c r="V71" i="1" s="1"/>
  <c r="U147" i="1"/>
  <c r="V147" i="1" s="1"/>
  <c r="U253" i="1"/>
  <c r="V253" i="1" s="1"/>
  <c r="U386" i="1"/>
  <c r="V386" i="1" s="1"/>
  <c r="U1557" i="1"/>
  <c r="V1557" i="1" s="1"/>
  <c r="U1220" i="1"/>
  <c r="V1220" i="1" s="1"/>
  <c r="U920" i="1"/>
  <c r="V920" i="1" s="1"/>
  <c r="U120" i="1"/>
  <c r="V120" i="1" s="1"/>
  <c r="U950" i="1"/>
  <c r="V950" i="1" s="1"/>
  <c r="U1529" i="1"/>
  <c r="V1529" i="1" s="1"/>
  <c r="U1444" i="1"/>
  <c r="V1444" i="1" s="1"/>
  <c r="U1085" i="1"/>
  <c r="V1085" i="1" s="1"/>
  <c r="U972" i="1"/>
  <c r="V972" i="1" s="1"/>
  <c r="U524" i="1"/>
  <c r="V524" i="1" s="1"/>
  <c r="U487" i="1"/>
  <c r="V487" i="1" s="1"/>
  <c r="U660" i="1"/>
  <c r="V660" i="1" s="1"/>
  <c r="U828" i="1"/>
  <c r="V828" i="1" s="1"/>
  <c r="U54" i="1"/>
  <c r="V54" i="1" s="1"/>
  <c r="U1430" i="1"/>
  <c r="V1430" i="1" s="1"/>
  <c r="U1530" i="1"/>
  <c r="V1530" i="1" s="1"/>
  <c r="U621" i="1"/>
  <c r="V621" i="1" s="1"/>
  <c r="U505" i="1"/>
  <c r="V505" i="1" s="1"/>
  <c r="U176" i="1"/>
  <c r="V176" i="1" s="1"/>
  <c r="U1194" i="1"/>
  <c r="V1194" i="1" s="1"/>
  <c r="U973" i="1"/>
  <c r="V973" i="1" s="1"/>
  <c r="U222" i="1"/>
  <c r="V222" i="1" s="1"/>
  <c r="U387" i="1"/>
  <c r="V387" i="1" s="1"/>
  <c r="U55" i="1"/>
  <c r="V55" i="1" s="1"/>
  <c r="U1505" i="1"/>
  <c r="V1505" i="1" s="1"/>
  <c r="U518" i="1"/>
  <c r="V518" i="1" s="1"/>
  <c r="U500" i="1"/>
  <c r="V500" i="1" s="1"/>
  <c r="U286" i="1"/>
  <c r="V286" i="1" s="1"/>
  <c r="U762" i="1"/>
  <c r="V762" i="1" s="1"/>
  <c r="U72" i="1"/>
  <c r="V72" i="1" s="1"/>
  <c r="U1019" i="1"/>
  <c r="V1019" i="1" s="1"/>
  <c r="U1221" i="1"/>
  <c r="V1221" i="1" s="1"/>
  <c r="U9" i="1"/>
  <c r="V9" i="1" s="1"/>
  <c r="U1195" i="1"/>
  <c r="V1195" i="1" s="1"/>
  <c r="U474" i="1"/>
  <c r="V474" i="1" s="1"/>
  <c r="U1281" i="1"/>
  <c r="V1281" i="1" s="1"/>
  <c r="U1253" i="1"/>
  <c r="V1253" i="1" s="1"/>
  <c r="U1531" i="1"/>
  <c r="V1531" i="1" s="1"/>
  <c r="U1496" i="1"/>
  <c r="V1496" i="1" s="1"/>
  <c r="U1561" i="1"/>
  <c r="V1561" i="1" s="1"/>
  <c r="U583" i="1"/>
  <c r="V583" i="1" s="1"/>
  <c r="U467" i="1"/>
  <c r="V467" i="1" s="1"/>
  <c r="U1285" i="1"/>
  <c r="V1285" i="1" s="1"/>
  <c r="U46" i="1"/>
  <c r="V46" i="1" s="1"/>
  <c r="U432" i="1"/>
  <c r="V432" i="1" s="1"/>
  <c r="U829" i="1"/>
  <c r="V829" i="1" s="1"/>
  <c r="U1471" i="1"/>
  <c r="V1471" i="1" s="1"/>
  <c r="U712" i="1"/>
  <c r="V712" i="1" s="1"/>
  <c r="U1373" i="1"/>
  <c r="V1373" i="1" s="1"/>
  <c r="U622" i="1"/>
  <c r="V622" i="1" s="1"/>
  <c r="U287" i="1"/>
  <c r="V287" i="1" s="1"/>
  <c r="U506" i="1"/>
  <c r="V506" i="1" s="1"/>
  <c r="U310" i="1"/>
  <c r="V310" i="1" s="1"/>
  <c r="U1222" i="1"/>
  <c r="V1222" i="1" s="1"/>
  <c r="U921" i="1"/>
  <c r="V921" i="1" s="1"/>
  <c r="U10" i="1"/>
  <c r="V10" i="1" s="1"/>
  <c r="U254" i="1"/>
  <c r="V254" i="1" s="1"/>
  <c r="U1337" i="1"/>
  <c r="V1337" i="1" s="1"/>
  <c r="U1196" i="1"/>
  <c r="V1196" i="1" s="1"/>
  <c r="U223" i="1"/>
  <c r="V223" i="1" s="1"/>
  <c r="U713" i="1"/>
  <c r="V713" i="1" s="1"/>
  <c r="U1020" i="1"/>
  <c r="V1020" i="1" s="1"/>
  <c r="U1314" i="1"/>
  <c r="V1314" i="1" s="1"/>
  <c r="U763" i="1"/>
  <c r="V763" i="1" s="1"/>
  <c r="U1305" i="1"/>
  <c r="V1305" i="1" s="1"/>
  <c r="U1254" i="1"/>
  <c r="V1254" i="1" s="1"/>
  <c r="U388" i="1"/>
  <c r="V388" i="1" s="1"/>
  <c r="U584" i="1"/>
  <c r="V584" i="1" s="1"/>
  <c r="U1445" i="1"/>
  <c r="V1445" i="1" s="1"/>
  <c r="U1460" i="1"/>
  <c r="V1460" i="1" s="1"/>
  <c r="U433" i="1"/>
  <c r="V433" i="1" s="1"/>
  <c r="U1282" i="1"/>
  <c r="V1282" i="1" s="1"/>
  <c r="U830" i="1"/>
  <c r="V830" i="1" s="1"/>
  <c r="U1431" i="1"/>
  <c r="V1431" i="1" s="1"/>
  <c r="U1223" i="1"/>
  <c r="V1223" i="1" s="1"/>
  <c r="U1338" i="1"/>
  <c r="V1338" i="1" s="1"/>
  <c r="U1021" i="1"/>
  <c r="V1021" i="1" s="1"/>
  <c r="U922" i="1"/>
  <c r="V922" i="1" s="1"/>
  <c r="U224" i="1"/>
  <c r="V224" i="1" s="1"/>
  <c r="U1197" i="1"/>
  <c r="V1197" i="1" s="1"/>
  <c r="U1472" i="1"/>
  <c r="V1472" i="1" s="1"/>
  <c r="U1346" i="1"/>
  <c r="V1346" i="1" s="1"/>
  <c r="U525" i="1"/>
  <c r="V525" i="1" s="1"/>
  <c r="U764" i="1"/>
  <c r="V764" i="1" s="1"/>
  <c r="U311" i="1"/>
  <c r="V311" i="1" s="1"/>
  <c r="U148" i="1"/>
  <c r="V148" i="1" s="1"/>
  <c r="U1224" i="1"/>
  <c r="V1224" i="1" s="1"/>
  <c r="U68" i="1"/>
  <c r="V68" i="1" s="1"/>
  <c r="U696" i="1"/>
  <c r="V696" i="1" s="1"/>
  <c r="U623" i="1"/>
  <c r="V623" i="1" s="1"/>
  <c r="U475" i="1"/>
  <c r="V475" i="1" s="1"/>
  <c r="U1264" i="1"/>
  <c r="V1264" i="1" s="1"/>
  <c r="U1255" i="1"/>
  <c r="V1255" i="1" s="1"/>
  <c r="U288" i="1"/>
  <c r="V288" i="1" s="1"/>
  <c r="U585" i="1"/>
  <c r="V585" i="1" s="1"/>
  <c r="U1532" i="1"/>
  <c r="V1532" i="1" s="1"/>
  <c r="U1506" i="1"/>
  <c r="V1506" i="1" s="1"/>
  <c r="U501" i="1"/>
  <c r="V501" i="1" s="1"/>
  <c r="U831" i="1"/>
  <c r="V831" i="1" s="1"/>
  <c r="U1473" i="1"/>
  <c r="V1473" i="1" s="1"/>
  <c r="U1432" i="1"/>
  <c r="V1432" i="1" s="1"/>
  <c r="U106" i="1"/>
  <c r="V106" i="1" s="1"/>
  <c r="U858" i="1"/>
  <c r="V858" i="1" s="1"/>
  <c r="U225" i="1"/>
  <c r="V225" i="1" s="1"/>
  <c r="U1198" i="1"/>
  <c r="V1198" i="1" s="1"/>
  <c r="U1022" i="1"/>
  <c r="V1022" i="1" s="1"/>
  <c r="U1474" i="1"/>
  <c r="V1474" i="1" s="1"/>
  <c r="U765" i="1"/>
  <c r="V765" i="1" s="1"/>
  <c r="U476" i="1"/>
  <c r="V476" i="1" s="1"/>
  <c r="U951" i="1"/>
  <c r="V951" i="1" s="1"/>
  <c r="U434" i="1"/>
  <c r="V434" i="1" s="1"/>
  <c r="U1086" i="1"/>
  <c r="V1086" i="1" s="1"/>
  <c r="U107" i="1"/>
  <c r="V107" i="1" s="1"/>
  <c r="U1256" i="1"/>
  <c r="V1256" i="1" s="1"/>
  <c r="U1558" i="1"/>
  <c r="V1558" i="1" s="1"/>
  <c r="U1267" i="1"/>
  <c r="V1267" i="1" s="1"/>
  <c r="U645" i="1"/>
  <c r="V645" i="1" s="1"/>
  <c r="U1374" i="1"/>
  <c r="V1374" i="1" s="1"/>
  <c r="U289" i="1"/>
  <c r="V289" i="1" s="1"/>
  <c r="U586" i="1"/>
  <c r="V586" i="1" s="1"/>
  <c r="U654" i="1"/>
  <c r="V654" i="1" s="1"/>
  <c r="U48" i="1"/>
  <c r="V48" i="1" s="1"/>
  <c r="U21" i="1"/>
  <c r="V21" i="1" s="1"/>
  <c r="U177" i="1"/>
  <c r="V177" i="1" s="1"/>
  <c r="U1023" i="1"/>
  <c r="V1023" i="1" s="1"/>
  <c r="U312" i="1"/>
  <c r="V312" i="1" s="1"/>
  <c r="U82" i="1"/>
  <c r="V82" i="1" s="1"/>
  <c r="U1507" i="1"/>
  <c r="V1507" i="1" s="1"/>
  <c r="U974" i="1"/>
  <c r="V974" i="1" s="1"/>
  <c r="U1390" i="1"/>
  <c r="V1390" i="1" s="1"/>
  <c r="U468" i="1"/>
  <c r="V468" i="1" s="1"/>
  <c r="U178" i="1"/>
  <c r="V178" i="1" s="1"/>
  <c r="U832" i="1"/>
  <c r="V832" i="1" s="1"/>
  <c r="U923" i="1"/>
  <c r="V923" i="1" s="1"/>
  <c r="U143" i="1"/>
  <c r="V143" i="1" s="1"/>
  <c r="U154" i="1"/>
  <c r="V154" i="1" s="1"/>
  <c r="U1339" i="1"/>
  <c r="V1339" i="1" s="1"/>
  <c r="U1413" i="1"/>
  <c r="V1413" i="1" s="1"/>
  <c r="U975" i="1"/>
  <c r="V975" i="1" s="1"/>
  <c r="U108" i="1"/>
  <c r="V108" i="1" s="1"/>
  <c r="U1024" i="1"/>
  <c r="V1024" i="1" s="1"/>
  <c r="U1433" i="1"/>
  <c r="V1433" i="1" s="1"/>
  <c r="U226" i="1"/>
  <c r="V226" i="1" s="1"/>
  <c r="U1199" i="1"/>
  <c r="V1199" i="1" s="1"/>
  <c r="U1508" i="1"/>
  <c r="V1508" i="1" s="1"/>
  <c r="U290" i="1"/>
  <c r="V290" i="1" s="1"/>
  <c r="U859" i="1"/>
  <c r="V859" i="1" s="1"/>
  <c r="U1347" i="1"/>
  <c r="V1347" i="1" s="1"/>
  <c r="U1315" i="1"/>
  <c r="V1315" i="1" s="1"/>
  <c r="U507" i="1"/>
  <c r="V507" i="1" s="1"/>
  <c r="U497" i="1"/>
  <c r="V497" i="1" s="1"/>
  <c r="U1225" i="1"/>
  <c r="V1225" i="1" s="1"/>
  <c r="U1533" i="1"/>
  <c r="V1533" i="1" s="1"/>
  <c r="U1146" i="1"/>
  <c r="V1146" i="1" s="1"/>
  <c r="U1378" i="1"/>
  <c r="V1378" i="1" s="1"/>
  <c r="U291" i="1"/>
  <c r="V291" i="1" s="1"/>
  <c r="U1306" i="1"/>
  <c r="V1306" i="1" s="1"/>
  <c r="U1226" i="1"/>
  <c r="V1226" i="1" s="1"/>
  <c r="U587" i="1"/>
  <c r="V587" i="1" s="1"/>
  <c r="U1257" i="1"/>
  <c r="V1257" i="1" s="1"/>
  <c r="U1087" i="1"/>
  <c r="V1087" i="1" s="1"/>
  <c r="U833" i="1"/>
  <c r="V833" i="1" s="1"/>
  <c r="U313" i="1"/>
  <c r="V313" i="1" s="1"/>
  <c r="U83" i="1"/>
  <c r="V83" i="1" s="1"/>
  <c r="U227" i="1"/>
  <c r="V227" i="1" s="1"/>
  <c r="U1434" i="1"/>
  <c r="V1434" i="1" s="1"/>
  <c r="U1200" i="1"/>
  <c r="V1200" i="1" s="1"/>
  <c r="U1088" i="1"/>
  <c r="V1088" i="1" s="1"/>
  <c r="U1293" i="1"/>
  <c r="V1293" i="1" s="1"/>
  <c r="U624" i="1"/>
  <c r="V624" i="1" s="1"/>
  <c r="U1227" i="1"/>
  <c r="V1227" i="1" s="1"/>
  <c r="U477" i="1"/>
  <c r="V477" i="1" s="1"/>
  <c r="U1534" i="1"/>
  <c r="V1534" i="1" s="1"/>
  <c r="U1446" i="1"/>
  <c r="V1446" i="1" s="1"/>
  <c r="U1461" i="1"/>
  <c r="V1461" i="1" s="1"/>
  <c r="U1391" i="1"/>
  <c r="V1391" i="1" s="1"/>
  <c r="U655" i="1"/>
  <c r="V655" i="1" s="1"/>
  <c r="U1025" i="1"/>
  <c r="V1025" i="1" s="1"/>
  <c r="U1348" i="1"/>
  <c r="V1348" i="1" s="1"/>
  <c r="U255" i="1"/>
  <c r="V255" i="1" s="1"/>
  <c r="U766" i="1"/>
  <c r="V766" i="1" s="1"/>
  <c r="U1481" i="1"/>
  <c r="V1481" i="1" s="1"/>
  <c r="U1089" i="1"/>
  <c r="V1089" i="1" s="1"/>
  <c r="U149" i="1"/>
  <c r="V149" i="1" s="1"/>
  <c r="U292" i="1"/>
  <c r="V292" i="1" s="1"/>
  <c r="U952" i="1"/>
  <c r="V952" i="1" s="1"/>
  <c r="U22" i="1"/>
  <c r="V22" i="1" s="1"/>
  <c r="U45" i="1"/>
  <c r="V45" i="1" s="1"/>
  <c r="U1055" i="1"/>
  <c r="V1055" i="1" s="1"/>
  <c r="U697" i="1"/>
  <c r="V697" i="1" s="1"/>
  <c r="U389" i="1"/>
  <c r="V389" i="1" s="1"/>
  <c r="U1475" i="1"/>
  <c r="V1475" i="1" s="1"/>
  <c r="U1340" i="1"/>
  <c r="V1340" i="1" s="1"/>
  <c r="U478" i="1"/>
  <c r="V478" i="1" s="1"/>
  <c r="U1535" i="1"/>
  <c r="V1535" i="1" s="1"/>
  <c r="U519" i="1"/>
  <c r="V519" i="1" s="1"/>
  <c r="U625" i="1"/>
  <c r="V625" i="1" s="1"/>
  <c r="U1453" i="1"/>
  <c r="V1453" i="1" s="1"/>
  <c r="U179" i="1"/>
  <c r="V179" i="1" s="1"/>
  <c r="U661" i="1"/>
  <c r="V661" i="1" s="1"/>
  <c r="U167" i="1"/>
  <c r="V167" i="1" s="1"/>
  <c r="U834" i="1"/>
  <c r="V834" i="1" s="1"/>
  <c r="U588" i="1"/>
  <c r="V588" i="1" s="1"/>
  <c r="U1435" i="1"/>
  <c r="V1435" i="1" s="1"/>
  <c r="U435" i="1"/>
  <c r="V435" i="1" s="1"/>
  <c r="U121" i="1"/>
  <c r="V121" i="1" s="1"/>
  <c r="U528" i="1"/>
  <c r="V528" i="1" s="1"/>
  <c r="U626" i="1"/>
  <c r="V626" i="1" s="1"/>
  <c r="U293" i="1"/>
  <c r="V293" i="1" s="1"/>
  <c r="U924" i="1"/>
  <c r="V924" i="1" s="1"/>
  <c r="U698" i="1"/>
  <c r="V698" i="1" s="1"/>
  <c r="U150" i="1"/>
  <c r="V150" i="1" s="1"/>
  <c r="U314" i="1"/>
  <c r="V314" i="1" s="1"/>
  <c r="U1201" i="1"/>
  <c r="V1201" i="1" s="1"/>
  <c r="U228" i="1"/>
  <c r="V228" i="1" s="1"/>
  <c r="U1536" i="1"/>
  <c r="V1536" i="1" s="1"/>
  <c r="U699" i="1"/>
  <c r="V699" i="1" s="1"/>
  <c r="U1509" i="1"/>
  <c r="V1509" i="1" s="1"/>
  <c r="U627" i="1"/>
  <c r="V627" i="1" s="1"/>
  <c r="U637" i="1"/>
  <c r="V637" i="1" s="1"/>
  <c r="U151" i="1"/>
  <c r="V151" i="1" s="1"/>
  <c r="U767" i="1"/>
  <c r="V767" i="1" s="1"/>
  <c r="U1026" i="1"/>
  <c r="V1026" i="1" s="1"/>
  <c r="U49" i="1"/>
  <c r="V49" i="1" s="1"/>
  <c r="U1307" i="1"/>
  <c r="V1307" i="1" s="1"/>
  <c r="U953" i="1"/>
  <c r="V953" i="1" s="1"/>
  <c r="U155" i="1"/>
  <c r="V155" i="1" s="1"/>
  <c r="U294" i="1"/>
  <c r="V294" i="1" s="1"/>
  <c r="U256" i="1"/>
  <c r="V256" i="1" s="1"/>
  <c r="U1537" i="1"/>
  <c r="V1537" i="1" s="1"/>
  <c r="U714" i="1"/>
  <c r="V714" i="1" s="1"/>
  <c r="U502" i="1"/>
  <c r="V502" i="1" s="1"/>
  <c r="U508" i="1"/>
  <c r="V508" i="1" s="1"/>
  <c r="U1070" i="1"/>
  <c r="V1070" i="1" s="1"/>
  <c r="U954" i="1"/>
  <c r="V954" i="1" s="1"/>
  <c r="U1228" i="1"/>
  <c r="V1228" i="1" s="1"/>
  <c r="U589" i="1"/>
  <c r="V589" i="1" s="1"/>
  <c r="U390" i="1"/>
  <c r="V390" i="1" s="1"/>
  <c r="U1510" i="1"/>
  <c r="V1510" i="1" s="1"/>
  <c r="U1454" i="1"/>
  <c r="V1454" i="1" s="1"/>
  <c r="U23" i="1"/>
  <c r="V23" i="1" s="1"/>
  <c r="U1341" i="1"/>
  <c r="V1341" i="1" s="1"/>
  <c r="U646" i="1"/>
  <c r="V646" i="1" s="1"/>
  <c r="U1316" i="1"/>
  <c r="V1316" i="1" s="1"/>
  <c r="U835" i="1"/>
  <c r="V835" i="1" s="1"/>
  <c r="U1476" i="1"/>
  <c r="V1476" i="1" s="1"/>
  <c r="U1414" i="1"/>
  <c r="V1414" i="1" s="1"/>
  <c r="U1511" i="1"/>
  <c r="V1511" i="1" s="1"/>
  <c r="U295" i="1"/>
  <c r="V295" i="1" s="1"/>
  <c r="U509" i="1"/>
  <c r="V509" i="1" s="1"/>
  <c r="U1123" i="1"/>
  <c r="V1123" i="1" s="1"/>
  <c r="U315" i="1"/>
  <c r="V315" i="1" s="1"/>
  <c r="U229" i="1"/>
  <c r="V229" i="1" s="1"/>
  <c r="U1202" i="1"/>
  <c r="V1202" i="1" s="1"/>
  <c r="U1056" i="1"/>
  <c r="V1056" i="1" s="1"/>
  <c r="U479" i="1"/>
  <c r="V479" i="1" s="1"/>
  <c r="U1147" i="1"/>
  <c r="V1147" i="1" s="1"/>
  <c r="U976" i="1"/>
  <c r="V976" i="1" s="1"/>
  <c r="U171" i="1"/>
  <c r="V171" i="1" s="1"/>
  <c r="U1349" i="1"/>
  <c r="V1349" i="1" s="1"/>
  <c r="U768" i="1"/>
  <c r="V768" i="1" s="1"/>
  <c r="U1477" i="1"/>
  <c r="V1477" i="1" s="1"/>
  <c r="U122" i="1"/>
  <c r="V122" i="1" s="1"/>
  <c r="U109" i="1"/>
  <c r="V109" i="1" s="1"/>
  <c r="U1538" i="1"/>
  <c r="V1538" i="1" s="1"/>
  <c r="U590" i="1"/>
  <c r="V590" i="1" s="1"/>
  <c r="U391" i="1"/>
  <c r="V391" i="1" s="1"/>
  <c r="U24" i="1"/>
  <c r="V24" i="1" s="1"/>
  <c r="U156" i="1"/>
  <c r="V156" i="1" s="1"/>
  <c r="U488" i="1"/>
  <c r="V488" i="1" s="1"/>
  <c r="U436" i="1"/>
  <c r="V436" i="1" s="1"/>
  <c r="U647" i="1"/>
  <c r="V647" i="1" s="1"/>
  <c r="U1148" i="1"/>
  <c r="V1148" i="1" s="1"/>
  <c r="U230" i="1"/>
  <c r="V230" i="1" s="1"/>
  <c r="U836" i="1"/>
  <c r="V836" i="1" s="1"/>
  <c r="U110" i="1"/>
  <c r="V110" i="1" s="1"/>
  <c r="U925" i="1"/>
  <c r="V925" i="1" s="1"/>
  <c r="U1342" i="1"/>
  <c r="V1342" i="1" s="1"/>
  <c r="U296" i="1"/>
  <c r="V296" i="1" s="1"/>
  <c r="U1308" i="1"/>
  <c r="V1308" i="1" s="1"/>
  <c r="U1350" i="1"/>
  <c r="V1350" i="1" s="1"/>
  <c r="U25" i="1"/>
  <c r="V25" i="1" s="1"/>
  <c r="U1027" i="1"/>
  <c r="V1027" i="1" s="1"/>
  <c r="U1478" i="1"/>
  <c r="V1478" i="1" s="1"/>
  <c r="U628" i="1"/>
  <c r="V628" i="1" s="1"/>
  <c r="U1071" i="1"/>
  <c r="V1071" i="1" s="1"/>
  <c r="U769" i="1"/>
  <c r="V769" i="1" s="1"/>
  <c r="U123" i="1"/>
  <c r="V123" i="1" s="1"/>
  <c r="U591" i="1"/>
  <c r="V591" i="1" s="1"/>
  <c r="U392" i="1"/>
  <c r="V392" i="1" s="1"/>
  <c r="U1539" i="1"/>
  <c r="V1539" i="1" s="1"/>
  <c r="U1379" i="1"/>
  <c r="V1379" i="1" s="1"/>
  <c r="U1512" i="1"/>
  <c r="V1512" i="1" s="1"/>
  <c r="U1229" i="1"/>
  <c r="V1229" i="1" s="1"/>
  <c r="U316" i="1"/>
  <c r="V316" i="1" s="1"/>
  <c r="U650" i="1"/>
  <c r="V650" i="1" s="1"/>
  <c r="U1343" i="1"/>
  <c r="V1343" i="1" s="1"/>
  <c r="U1268" i="1"/>
  <c r="V1268" i="1" s="1"/>
  <c r="U1230" i="1"/>
  <c r="V1230" i="1" s="1"/>
  <c r="U789" i="1"/>
  <c r="V789" i="1" s="1"/>
  <c r="U715" i="1"/>
  <c r="V715" i="1" s="1"/>
  <c r="U837" i="1"/>
  <c r="V837" i="1" s="1"/>
  <c r="U1124" i="1"/>
  <c r="V1124" i="1" s="1"/>
  <c r="U144" i="1"/>
  <c r="V144" i="1" s="1"/>
  <c r="U1317" i="1"/>
  <c r="V1317" i="1" s="1"/>
  <c r="U297" i="1"/>
  <c r="V297" i="1" s="1"/>
  <c r="U124" i="1"/>
  <c r="V124" i="1" s="1"/>
  <c r="U1482" i="1"/>
  <c r="V1482" i="1" s="1"/>
  <c r="U231" i="1"/>
  <c r="V231" i="1" s="1"/>
  <c r="U1149" i="1"/>
  <c r="V1149" i="1" s="1"/>
  <c r="U656" i="1"/>
  <c r="V656" i="1" s="1"/>
  <c r="U985" i="1"/>
  <c r="V985" i="1" s="1"/>
  <c r="U860" i="1"/>
  <c r="V860" i="1" s="1"/>
  <c r="U515" i="1"/>
  <c r="V515" i="1" s="1"/>
  <c r="U1072" i="1"/>
  <c r="V1072" i="1" s="1"/>
  <c r="U73" i="1"/>
  <c r="V73" i="1" s="1"/>
  <c r="U1351" i="1"/>
  <c r="V1351" i="1" s="1"/>
  <c r="U770" i="1"/>
  <c r="V770" i="1" s="1"/>
  <c r="U716" i="1"/>
  <c r="V716" i="1" s="1"/>
  <c r="U298" i="1"/>
  <c r="V298" i="1" s="1"/>
  <c r="U489" i="1"/>
  <c r="V489" i="1" s="1"/>
  <c r="U279" i="1"/>
  <c r="V279" i="1" s="1"/>
  <c r="U1028" i="1"/>
  <c r="V1028" i="1" s="1"/>
  <c r="U662" i="1"/>
  <c r="V662" i="1" s="1"/>
  <c r="U977" i="1"/>
  <c r="V977" i="1" s="1"/>
  <c r="U1455" i="1"/>
  <c r="V1455" i="1" s="1"/>
  <c r="U592" i="1"/>
  <c r="V592" i="1" s="1"/>
  <c r="U1540" i="1"/>
  <c r="V1540" i="1" s="1"/>
  <c r="U790" i="1"/>
  <c r="V790" i="1" s="1"/>
  <c r="U1318" i="1"/>
  <c r="V1318" i="1" s="1"/>
  <c r="U838" i="1"/>
  <c r="V838" i="1" s="1"/>
  <c r="U1073" i="1"/>
  <c r="V1073" i="1" s="1"/>
  <c r="U317" i="1"/>
  <c r="V317" i="1" s="1"/>
  <c r="U1344" i="1"/>
  <c r="V1344" i="1" s="1"/>
  <c r="U955" i="1"/>
  <c r="V955" i="1" s="1"/>
  <c r="U1231" i="1"/>
  <c r="V1231" i="1" s="1"/>
  <c r="U232" i="1"/>
  <c r="V232" i="1" s="1"/>
  <c r="U681" i="1"/>
  <c r="V681" i="1" s="1"/>
  <c r="U529" i="1"/>
  <c r="V529" i="1" s="1"/>
  <c r="U503" i="1"/>
  <c r="V503" i="1" s="1"/>
  <c r="U771" i="1"/>
  <c r="V771" i="1" s="1"/>
  <c r="U1029" i="1"/>
  <c r="V1029" i="1" s="1"/>
  <c r="U257" i="1"/>
  <c r="V257" i="1" s="1"/>
  <c r="U1057" i="1"/>
  <c r="V1057" i="1" s="1"/>
  <c r="U337" i="1"/>
  <c r="V337" i="1" s="1"/>
  <c r="U480" i="1"/>
  <c r="V480" i="1" s="1"/>
  <c r="U926" i="1"/>
  <c r="V926" i="1" s="1"/>
  <c r="U125" i="1"/>
  <c r="V125" i="1" s="1"/>
  <c r="U1513" i="1"/>
  <c r="V1513" i="1" s="1"/>
  <c r="U56" i="1"/>
  <c r="V56" i="1" s="1"/>
  <c r="U593" i="1"/>
  <c r="V593" i="1" s="1"/>
  <c r="U437" i="1"/>
  <c r="V437" i="1" s="1"/>
  <c r="U393" i="1"/>
  <c r="V393" i="1" s="1"/>
  <c r="U1150" i="1"/>
  <c r="V1150" i="1" s="1"/>
  <c r="U11" i="1"/>
  <c r="V11" i="1" s="1"/>
  <c r="U663" i="1"/>
  <c r="V663" i="1" s="1"/>
  <c r="U26" i="1"/>
  <c r="V26" i="1" s="1"/>
  <c r="U1456" i="1"/>
  <c r="V1456" i="1" s="1"/>
  <c r="U978" i="1"/>
  <c r="V978" i="1" s="1"/>
  <c r="U299" i="1"/>
  <c r="V299" i="1" s="1"/>
  <c r="U490" i="1"/>
  <c r="V490" i="1" s="1"/>
  <c r="U629" i="1"/>
  <c r="V629" i="1" s="1"/>
  <c r="U1409" i="1"/>
  <c r="V1409" i="1" s="1"/>
  <c r="U1462" i="1"/>
  <c r="V1462" i="1" s="1"/>
  <c r="U1541" i="1"/>
  <c r="V1541" i="1" s="1"/>
  <c r="U1151" i="1"/>
  <c r="V1151" i="1" s="1"/>
  <c r="U1058" i="1"/>
  <c r="V1058" i="1" s="1"/>
  <c r="U1483" i="1"/>
  <c r="V1483" i="1" s="1"/>
  <c r="U839" i="1"/>
  <c r="V839" i="1" s="1"/>
  <c r="U444" i="1"/>
  <c r="V444" i="1" s="1"/>
  <c r="U1352" i="1"/>
  <c r="V1352" i="1" s="1"/>
  <c r="U717" i="1"/>
  <c r="V717" i="1" s="1"/>
  <c r="U504" i="1"/>
  <c r="V504" i="1" s="1"/>
  <c r="U1090" i="1"/>
  <c r="V1090" i="1" s="1"/>
  <c r="U1309" i="1"/>
  <c r="V1309" i="1" s="1"/>
  <c r="U481" i="1"/>
  <c r="V481" i="1" s="1"/>
  <c r="U956" i="1"/>
  <c r="V956" i="1" s="1"/>
  <c r="U258" i="1"/>
  <c r="V258" i="1" s="1"/>
  <c r="U1493" i="1"/>
  <c r="V1493" i="1" s="1"/>
  <c r="U718" i="1"/>
  <c r="V718" i="1" s="1"/>
  <c r="U511" i="1"/>
  <c r="V511" i="1" s="1"/>
  <c r="U1319" i="1"/>
  <c r="V1319" i="1" s="1"/>
  <c r="U1125" i="1"/>
  <c r="V1125" i="1" s="1"/>
  <c r="U667" i="1"/>
  <c r="V667" i="1" s="1"/>
  <c r="U1074" i="1"/>
  <c r="V1074" i="1" s="1"/>
  <c r="U84" i="1"/>
  <c r="V84" i="1" s="1"/>
  <c r="U318" i="1"/>
  <c r="V318" i="1" s="1"/>
  <c r="U233" i="1"/>
  <c r="V233" i="1" s="1"/>
  <c r="U530" i="1"/>
  <c r="V530" i="1" s="1"/>
  <c r="U861" i="1"/>
  <c r="V861" i="1" s="1"/>
  <c r="U1353" i="1"/>
  <c r="V1353" i="1" s="1"/>
  <c r="U772" i="1"/>
  <c r="V772" i="1" s="1"/>
  <c r="U50" i="1"/>
  <c r="V50" i="1" s="1"/>
  <c r="U491" i="1"/>
  <c r="V491" i="1" s="1"/>
  <c r="U1030" i="1"/>
  <c r="V1030" i="1" s="1"/>
  <c r="U126" i="1"/>
  <c r="V126" i="1" s="1"/>
  <c r="U957" i="1"/>
  <c r="V957" i="1" s="1"/>
  <c r="U526" i="1"/>
  <c r="V526" i="1" s="1"/>
  <c r="U594" i="1"/>
  <c r="V594" i="1" s="1"/>
  <c r="U57" i="1"/>
  <c r="V57" i="1" s="1"/>
  <c r="U127" i="1"/>
  <c r="V127" i="1" s="1"/>
  <c r="U1542" i="1"/>
  <c r="V1542" i="1" s="1"/>
  <c r="U1232" i="1"/>
  <c r="V1232" i="1" s="1"/>
  <c r="U1514" i="1"/>
  <c r="V1514" i="1" s="1"/>
  <c r="U840" i="1"/>
  <c r="V840" i="1" s="1"/>
  <c r="U1059" i="1"/>
  <c r="V1059" i="1" s="1"/>
  <c r="U58" i="1"/>
  <c r="V58" i="1" s="1"/>
  <c r="U1269" i="1"/>
  <c r="V1269" i="1" s="1"/>
  <c r="U1320" i="1"/>
  <c r="V1320" i="1" s="1"/>
  <c r="U668" i="1"/>
  <c r="V668" i="1" s="1"/>
  <c r="U319" i="1"/>
  <c r="V319" i="1" s="1"/>
  <c r="U664" i="1"/>
  <c r="V664" i="1" s="1"/>
  <c r="U234" i="1"/>
  <c r="V234" i="1" s="1"/>
  <c r="U77" i="1"/>
  <c r="V77" i="1" s="1"/>
  <c r="U27" i="1"/>
  <c r="V27" i="1" s="1"/>
  <c r="U111" i="1"/>
  <c r="V111" i="1" s="1"/>
  <c r="U1410" i="1"/>
  <c r="V1410" i="1" s="1"/>
  <c r="U958" i="1"/>
  <c r="V958" i="1" s="1"/>
  <c r="U531" i="1"/>
  <c r="V531" i="1" s="1"/>
  <c r="U1354" i="1"/>
  <c r="V1354" i="1" s="1"/>
  <c r="U773" i="1"/>
  <c r="V773" i="1" s="1"/>
  <c r="U1031" i="1"/>
  <c r="V1031" i="1" s="1"/>
  <c r="U152" i="1"/>
  <c r="V152" i="1" s="1"/>
  <c r="U438" i="1"/>
  <c r="V438" i="1" s="1"/>
  <c r="U520" i="1"/>
  <c r="V520" i="1" s="1"/>
  <c r="U180" i="1"/>
  <c r="V180" i="1" s="1"/>
  <c r="U1075" i="1"/>
  <c r="V1075" i="1" s="1"/>
  <c r="U648" i="1"/>
  <c r="V648" i="1" s="1"/>
  <c r="U59" i="1"/>
  <c r="V59" i="1" s="1"/>
  <c r="U630" i="1"/>
  <c r="V630" i="1" s="1"/>
  <c r="U492" i="1"/>
  <c r="V492" i="1" s="1"/>
  <c r="U595" i="1"/>
  <c r="V595" i="1" s="1"/>
  <c r="U300" i="1"/>
  <c r="V300" i="1" s="1"/>
  <c r="U394" i="1"/>
  <c r="V394" i="1" s="1"/>
  <c r="U128" i="1"/>
  <c r="V128" i="1" s="1"/>
  <c r="U1515" i="1"/>
  <c r="V1515" i="1" s="1"/>
  <c r="U1484" i="1"/>
  <c r="V1484" i="1" s="1"/>
  <c r="U1543" i="1"/>
  <c r="V1543" i="1" s="1"/>
  <c r="U1152" i="1"/>
  <c r="V1152" i="1" s="1"/>
  <c r="U1380" i="1"/>
  <c r="V1380" i="1" s="1"/>
  <c r="U85" i="1"/>
  <c r="V85" i="1" s="1"/>
  <c r="U1310" i="1"/>
  <c r="V1310" i="1" s="1"/>
  <c r="U259" i="1"/>
  <c r="V259" i="1" s="1"/>
  <c r="U862" i="1"/>
  <c r="V862" i="1" s="1"/>
  <c r="U1126" i="1"/>
  <c r="V1126" i="1" s="1"/>
  <c r="U841" i="1"/>
  <c r="V841" i="1" s="1"/>
  <c r="U1355" i="1"/>
  <c r="V1355" i="1" s="1"/>
  <c r="U700" i="1"/>
  <c r="V700" i="1" s="1"/>
  <c r="U959" i="1"/>
  <c r="V959" i="1" s="1"/>
  <c r="U512" i="1"/>
  <c r="V512" i="1" s="1"/>
  <c r="U522" i="1"/>
  <c r="V522" i="1" s="1"/>
  <c r="U1321" i="1"/>
  <c r="V1321" i="1" s="1"/>
  <c r="U1076" i="1"/>
  <c r="V1076" i="1" s="1"/>
  <c r="U260" i="1"/>
  <c r="V260" i="1" s="1"/>
  <c r="U74" i="1"/>
  <c r="V74" i="1" s="1"/>
  <c r="U1233" i="1"/>
  <c r="V1233" i="1" s="1"/>
  <c r="U320" i="1"/>
  <c r="V320" i="1" s="1"/>
  <c r="U719" i="1"/>
  <c r="V719" i="1" s="1"/>
  <c r="U235" i="1"/>
  <c r="V235" i="1" s="1"/>
  <c r="U651" i="1"/>
  <c r="V651" i="1" s="1"/>
  <c r="U1457" i="1"/>
  <c r="V1457" i="1" s="1"/>
  <c r="U493" i="1"/>
  <c r="V493" i="1" s="1"/>
  <c r="U1479" i="1"/>
  <c r="V1479" i="1" s="1"/>
  <c r="U60" i="1"/>
  <c r="V60" i="1" s="1"/>
  <c r="U112" i="1"/>
  <c r="V112" i="1" s="1"/>
  <c r="U791" i="1"/>
  <c r="V791" i="1" s="1"/>
  <c r="U532" i="1"/>
  <c r="V532" i="1" s="1"/>
  <c r="U638" i="1"/>
  <c r="V638" i="1" s="1"/>
  <c r="U1516" i="1"/>
  <c r="V1516" i="1" s="1"/>
  <c r="U774" i="1"/>
  <c r="V774" i="1" s="1"/>
  <c r="U720" i="1"/>
  <c r="V720" i="1" s="1"/>
  <c r="U1032" i="1"/>
  <c r="V1032" i="1" s="1"/>
  <c r="U1234" i="1"/>
  <c r="V1234" i="1" s="1"/>
  <c r="U1060" i="1"/>
  <c r="V1060" i="1" s="1"/>
  <c r="U482" i="1"/>
  <c r="V482" i="1" s="1"/>
  <c r="U129" i="1"/>
  <c r="V129" i="1" s="1"/>
  <c r="U1270" i="1"/>
  <c r="V1270" i="1" s="1"/>
  <c r="U527" i="1"/>
  <c r="V527" i="1" s="1"/>
  <c r="U157" i="1"/>
  <c r="V157" i="1" s="1"/>
  <c r="U439" i="1"/>
  <c r="V439" i="1" s="1"/>
  <c r="U596" i="1"/>
  <c r="V596" i="1" s="1"/>
  <c r="U395" i="1"/>
  <c r="V395" i="1" s="1"/>
  <c r="U1544" i="1"/>
  <c r="V1544" i="1" s="1"/>
  <c r="U1061" i="1"/>
  <c r="V1061" i="1" s="1"/>
  <c r="U113" i="1"/>
  <c r="V113" i="1" s="1"/>
  <c r="U261" i="1"/>
  <c r="V261" i="1" s="1"/>
  <c r="U1235" i="1"/>
  <c r="V1235" i="1" s="1"/>
  <c r="U960" i="1"/>
  <c r="V960" i="1" s="1"/>
  <c r="U842" i="1"/>
  <c r="V842" i="1" s="1"/>
  <c r="U51" i="1"/>
  <c r="V51" i="1" s="1"/>
  <c r="U721" i="1"/>
  <c r="V721" i="1" s="1"/>
  <c r="U1276" i="1"/>
  <c r="V1276" i="1" s="1"/>
  <c r="U513" i="1"/>
  <c r="V513" i="1" s="1"/>
  <c r="U843" i="1"/>
  <c r="V843" i="1" s="1"/>
  <c r="U445" i="1"/>
  <c r="V445" i="1" s="1"/>
  <c r="U669" i="1"/>
  <c r="V669" i="1" s="1"/>
  <c r="U321" i="1"/>
  <c r="V321" i="1" s="1"/>
  <c r="U12" i="1"/>
  <c r="V12" i="1" s="1"/>
  <c r="U665" i="1"/>
  <c r="V665" i="1" s="1"/>
  <c r="U979" i="1"/>
  <c r="V979" i="1" s="1"/>
  <c r="U1236" i="1"/>
  <c r="V1236" i="1" s="1"/>
  <c r="U236" i="1"/>
  <c r="V236" i="1" s="1"/>
  <c r="U494" i="1"/>
  <c r="V494" i="1" s="1"/>
  <c r="U114" i="1"/>
  <c r="V114" i="1" s="1"/>
  <c r="U1237" i="1"/>
  <c r="V1237" i="1" s="1"/>
  <c r="U533" i="1"/>
  <c r="V533" i="1" s="1"/>
  <c r="U1322" i="1"/>
  <c r="V1322" i="1" s="1"/>
  <c r="U510" i="1"/>
  <c r="V510" i="1" s="1"/>
  <c r="U775" i="1"/>
  <c r="V775" i="1" s="1"/>
  <c r="U172" i="1"/>
  <c r="V172" i="1" s="1"/>
  <c r="U1356" i="1"/>
  <c r="V1356" i="1" s="1"/>
  <c r="U1033" i="1"/>
  <c r="V1033" i="1" s="1"/>
  <c r="U115" i="1"/>
  <c r="V115" i="1" s="1"/>
  <c r="U116" i="1"/>
  <c r="V116" i="1" s="1"/>
  <c r="U130" i="1"/>
  <c r="V130" i="1" s="1"/>
  <c r="U863" i="1"/>
  <c r="V863" i="1" s="1"/>
  <c r="U639" i="1"/>
  <c r="V639" i="1" s="1"/>
  <c r="U495" i="1"/>
  <c r="V495" i="1" s="1"/>
  <c r="U396" i="1"/>
  <c r="V396" i="1" s="1"/>
  <c r="U597" i="1"/>
  <c r="V597" i="1" s="1"/>
  <c r="U1517" i="1"/>
  <c r="V1517" i="1" s="1"/>
  <c r="U1153" i="1"/>
  <c r="V1153" i="1" s="1"/>
  <c r="U523" i="1"/>
  <c r="V523" i="1" s="1"/>
  <c r="U1077" i="1"/>
  <c r="V1077" i="1" s="1"/>
  <c r="U1494" i="1"/>
  <c r="V1494" i="1" s="1"/>
  <c r="U1154" i="1"/>
  <c r="V1154" i="1" s="1"/>
  <c r="U844" i="1"/>
  <c r="V844" i="1" s="1"/>
  <c r="U722" i="1"/>
  <c r="V722" i="1" s="1"/>
  <c r="U631" i="1"/>
  <c r="V631" i="1" s="1"/>
  <c r="U701" i="1"/>
  <c r="V701" i="1" s="1"/>
  <c r="U776" i="1"/>
  <c r="V776" i="1" s="1"/>
  <c r="U1357" i="1"/>
  <c r="V1357" i="1" s="1"/>
  <c r="U1034" i="1"/>
  <c r="V1034" i="1" s="1"/>
  <c r="U670" i="1"/>
  <c r="V670" i="1" s="1"/>
  <c r="U262" i="1"/>
  <c r="V262" i="1" s="1"/>
  <c r="U440" i="1"/>
  <c r="V440" i="1" s="1"/>
  <c r="U649" i="1"/>
  <c r="V649" i="1" s="1"/>
  <c r="U61" i="1"/>
  <c r="V61" i="1" s="1"/>
  <c r="U62" i="1"/>
  <c r="V62" i="1" s="1"/>
  <c r="U1545" i="1"/>
  <c r="V1545" i="1" s="1"/>
  <c r="U1518" i="1"/>
  <c r="V1518" i="1" s="1"/>
  <c r="U1078" i="1"/>
  <c r="V1078" i="1" s="1"/>
  <c r="U598" i="1"/>
  <c r="V598" i="1" s="1"/>
  <c r="U864" i="1"/>
  <c r="V864" i="1" s="1"/>
  <c r="U131" i="1"/>
  <c r="V131" i="1" s="1"/>
  <c r="U845" i="1"/>
  <c r="V845" i="1" s="1"/>
  <c r="U86" i="1"/>
  <c r="V86" i="1" s="1"/>
  <c r="U671" i="1"/>
  <c r="V671" i="1" s="1"/>
  <c r="U853" i="1"/>
  <c r="V853" i="1" s="1"/>
  <c r="U1062" i="1"/>
  <c r="V1062" i="1" s="1"/>
  <c r="U441" i="1"/>
  <c r="V441" i="1" s="1"/>
  <c r="U397" i="1"/>
  <c r="V397" i="1" s="1"/>
  <c r="U1323" i="1"/>
  <c r="V1323" i="1" s="1"/>
  <c r="U777" i="1"/>
  <c r="V777" i="1" s="1"/>
  <c r="U534" i="1"/>
  <c r="V534" i="1" s="1"/>
  <c r="U446" i="1"/>
  <c r="V446" i="1" s="1"/>
  <c r="U643" i="1"/>
  <c r="V643" i="1" s="1"/>
  <c r="U185" i="1"/>
  <c r="V185" i="1" s="1"/>
  <c r="U1043" i="1"/>
  <c r="V1043" i="1" s="1"/>
  <c r="U90" i="1"/>
  <c r="V90" i="1" s="1"/>
  <c r="U1546" i="1"/>
  <c r="V1546" i="1" s="1"/>
  <c r="U542" i="1"/>
  <c r="V542" i="1" s="1"/>
  <c r="U1129" i="1"/>
  <c r="V1129" i="1" s="1"/>
  <c r="U1381" i="1"/>
  <c r="V1381" i="1" s="1"/>
  <c r="U723" i="1"/>
  <c r="V723" i="1" s="1"/>
  <c r="U483" i="1"/>
  <c r="V483" i="1" s="1"/>
  <c r="U398" i="1"/>
  <c r="V398" i="1" s="1"/>
  <c r="U1155" i="1"/>
  <c r="V1155" i="1" s="1"/>
  <c r="U322" i="1"/>
  <c r="V322" i="1" s="1"/>
  <c r="U1365" i="1"/>
  <c r="V1365" i="1" s="1"/>
  <c r="U442" i="1"/>
  <c r="V442" i="1" s="1"/>
  <c r="U1368" i="1"/>
  <c r="V1368" i="1" s="1"/>
  <c r="U498" i="1"/>
  <c r="V498" i="1" s="1"/>
  <c r="U846" i="1"/>
  <c r="V846" i="1" s="1"/>
  <c r="U865" i="1"/>
  <c r="V865" i="1" s="1"/>
  <c r="U160" i="1"/>
  <c r="V160" i="1" s="1"/>
  <c r="U63" i="1"/>
  <c r="V63" i="1" s="1"/>
  <c r="U521" i="1"/>
  <c r="V521" i="1" s="1"/>
  <c r="U443" i="1"/>
  <c r="V443" i="1" s="1"/>
  <c r="U1366" i="1"/>
  <c r="V1366" i="1" s="1"/>
  <c r="U1044" i="1"/>
  <c r="V1044" i="1" s="1"/>
  <c r="U1332" i="1"/>
  <c r="V1332" i="1" s="1"/>
  <c r="U93" i="1"/>
  <c r="V93" i="1" s="1"/>
  <c r="U535" i="1"/>
  <c r="V535" i="1" s="1"/>
  <c r="U89" i="1"/>
  <c r="V89" i="1" s="1"/>
  <c r="U263" i="1"/>
  <c r="V263" i="1" s="1"/>
  <c r="U64" i="1"/>
  <c r="V64" i="1" s="1"/>
  <c r="U399" i="1"/>
  <c r="V399" i="1" s="1"/>
  <c r="U1519" i="1"/>
  <c r="V1519" i="1" s="1"/>
  <c r="U465" i="1"/>
  <c r="V465" i="1" s="1"/>
  <c r="U464" i="1"/>
  <c r="V464" i="1" s="1"/>
  <c r="U866" i="1"/>
  <c r="V866" i="1" s="1"/>
  <c r="U1238" i="1"/>
  <c r="V1238" i="1" s="1"/>
  <c r="U1547" i="1"/>
  <c r="V1547" i="1" s="1"/>
  <c r="U847" i="1"/>
  <c r="V847" i="1" s="1"/>
  <c r="U173" i="1"/>
  <c r="V173" i="1" s="1"/>
  <c r="U1063" i="1"/>
  <c r="V1063" i="1" s="1"/>
  <c r="U161" i="1"/>
  <c r="V161" i="1" s="1"/>
  <c r="U237" i="1"/>
  <c r="V237" i="1" s="1"/>
  <c r="U484" i="1"/>
  <c r="V484" i="1" s="1"/>
  <c r="U1271" i="1"/>
  <c r="V1271" i="1" s="1"/>
  <c r="U1324" i="1"/>
  <c r="V1324" i="1" s="1"/>
  <c r="U867" i="1"/>
  <c r="V867" i="1" s="1"/>
  <c r="U1035" i="1"/>
  <c r="V1035" i="1" s="1"/>
  <c r="U65" i="1"/>
  <c r="V65" i="1" s="1"/>
  <c r="U132" i="1"/>
  <c r="V132" i="1" s="1"/>
  <c r="U1358" i="1"/>
  <c r="V1358" i="1" s="1"/>
  <c r="U961" i="1"/>
  <c r="V961" i="1" s="1"/>
  <c r="U400" i="1"/>
  <c r="V400" i="1" s="1"/>
  <c r="U1548" i="1"/>
  <c r="V1548" i="1" s="1"/>
  <c r="U962" i="1"/>
  <c r="V962" i="1" s="1"/>
  <c r="U153" i="1"/>
  <c r="V153" i="1" s="1"/>
  <c r="U786" i="1"/>
  <c r="V786" i="1" s="1"/>
  <c r="U640" i="1"/>
  <c r="V640" i="1" s="1"/>
  <c r="U599" i="1"/>
  <c r="V599" i="1" s="1"/>
  <c r="U1239" i="1"/>
  <c r="V1239" i="1" s="1"/>
  <c r="U1311" i="1"/>
  <c r="V1311" i="1" s="1"/>
  <c r="U1240" i="1"/>
  <c r="V1240" i="1" s="1"/>
  <c r="U1127" i="1"/>
  <c r="V1127" i="1" s="1"/>
  <c r="U868" i="1"/>
  <c r="V868" i="1" s="1"/>
  <c r="U1345" i="1"/>
  <c r="V1345" i="1" s="1"/>
  <c r="U1064" i="1"/>
  <c r="V1064" i="1" s="1"/>
  <c r="U1553" i="1"/>
  <c r="V1553" i="1" s="1"/>
  <c r="U632" i="1"/>
  <c r="V632" i="1" s="1"/>
  <c r="U87" i="1"/>
  <c r="V87" i="1" s="1"/>
  <c r="U1359" i="1"/>
  <c r="V1359" i="1" s="1"/>
  <c r="U1036" i="1"/>
  <c r="V1036" i="1" s="1"/>
  <c r="U275" i="1"/>
  <c r="V275" i="1" s="1"/>
  <c r="U66" i="1"/>
  <c r="V66" i="1" s="1"/>
  <c r="U133" i="1"/>
  <c r="V133" i="1" s="1"/>
  <c r="U1325" i="1"/>
  <c r="V1325" i="1" s="1"/>
  <c r="U778" i="1"/>
  <c r="V778" i="1" s="1"/>
  <c r="U536" i="1"/>
  <c r="V536" i="1" s="1"/>
  <c r="U28" i="1"/>
  <c r="V28" i="1" s="1"/>
  <c r="U401" i="1"/>
  <c r="V401" i="1" s="1"/>
  <c r="U78" i="1"/>
  <c r="V78" i="1" s="1"/>
  <c r="U600" i="1"/>
  <c r="V600" i="1" s="1"/>
  <c r="U633" i="1"/>
  <c r="V633" i="1" s="1"/>
  <c r="U1480" i="1"/>
  <c r="V1480" i="1" s="1"/>
  <c r="U447" i="1"/>
  <c r="V447" i="1" s="1"/>
  <c r="U1411" i="1"/>
  <c r="V1411" i="1" s="1"/>
  <c r="U1549" i="1"/>
  <c r="V1549" i="1" s="1"/>
  <c r="U301" i="1"/>
  <c r="V301" i="1" s="1"/>
  <c r="U672" i="1"/>
  <c r="V672" i="1" s="1"/>
  <c r="U79" i="1"/>
  <c r="V79" i="1" s="1"/>
  <c r="U869" i="1"/>
  <c r="V869" i="1" s="1"/>
  <c r="U702" i="1"/>
  <c r="V702" i="1" s="1"/>
  <c r="U1485" i="1"/>
  <c r="V1485" i="1" s="1"/>
  <c r="U779" i="1"/>
  <c r="V779" i="1" s="1"/>
  <c r="U1241" i="1"/>
  <c r="V1241" i="1" s="1"/>
  <c r="U302" i="1"/>
  <c r="V302" i="1" s="1"/>
  <c r="U134" i="1"/>
  <c r="V134" i="1" s="1"/>
  <c r="U1360" i="1"/>
  <c r="V1360" i="1" s="1"/>
  <c r="U601" i="1"/>
  <c r="V601" i="1" s="1"/>
  <c r="U402" i="1"/>
  <c r="V402" i="1" s="1"/>
  <c r="U963" i="1"/>
  <c r="V963" i="1" s="1"/>
  <c r="U29" i="1"/>
  <c r="V29" i="1" s="1"/>
  <c r="U1382" i="1"/>
  <c r="V1382" i="1" s="1"/>
  <c r="U673" i="1"/>
  <c r="V673" i="1" s="1"/>
  <c r="U724" i="1"/>
  <c r="V724" i="1" s="1"/>
  <c r="U264" i="1"/>
  <c r="V264" i="1" s="1"/>
  <c r="U30" i="1"/>
  <c r="V30" i="1" s="1"/>
  <c r="U1550" i="1"/>
  <c r="V1550" i="1" s="1"/>
  <c r="U1326" i="1"/>
  <c r="V1326" i="1" s="1"/>
  <c r="U1259" i="1"/>
  <c r="V1259" i="1" s="1"/>
  <c r="U848" i="1"/>
  <c r="V848" i="1" s="1"/>
  <c r="U1242" i="1"/>
  <c r="V1242" i="1" s="1"/>
  <c r="U964" i="1"/>
  <c r="V964" i="1" s="1"/>
  <c r="U666" i="1"/>
  <c r="V666" i="1" s="1"/>
  <c r="U641" i="1"/>
  <c r="V641" i="1" s="1"/>
  <c r="U1312" i="1"/>
  <c r="V1312" i="1" s="1"/>
  <c r="U537" i="1"/>
  <c r="V537" i="1" s="1"/>
  <c r="U538" i="1"/>
  <c r="V538" i="1" s="1"/>
  <c r="U674" i="1"/>
  <c r="V674" i="1" s="1"/>
  <c r="U323" i="1"/>
  <c r="V323" i="1" s="1"/>
  <c r="U238" i="1"/>
  <c r="V238" i="1" s="1"/>
  <c r="U47" i="1"/>
  <c r="V47" i="1" s="1"/>
  <c r="U496" i="1"/>
  <c r="V496" i="1" s="1"/>
  <c r="U1361" i="1"/>
  <c r="V1361" i="1" s="1"/>
  <c r="U303" i="1"/>
  <c r="V303" i="1" s="1"/>
  <c r="U168" i="1"/>
  <c r="V168" i="1" s="1"/>
  <c r="U181" i="1"/>
  <c r="V181" i="1" s="1"/>
  <c r="U965" i="1"/>
  <c r="V965" i="1" s="1"/>
  <c r="U1065" i="1"/>
  <c r="V1065" i="1" s="1"/>
  <c r="U780" i="1"/>
  <c r="V780" i="1" s="1"/>
  <c r="U1037" i="1"/>
  <c r="V1037" i="1" s="1"/>
  <c r="U135" i="1"/>
  <c r="V135" i="1" s="1"/>
  <c r="U1384" i="1"/>
  <c r="V1384" i="1" s="1"/>
  <c r="U602" i="1"/>
  <c r="V602" i="1" s="1"/>
  <c r="U403" i="1"/>
  <c r="V403" i="1" s="1"/>
  <c r="U75" i="1"/>
  <c r="V75" i="1" s="1"/>
  <c r="U265" i="1"/>
  <c r="V265" i="1" s="1"/>
  <c r="U304" i="1"/>
  <c r="V304" i="1" s="1"/>
  <c r="U854" i="1"/>
  <c r="V854" i="1" s="1"/>
  <c r="U682" i="1"/>
  <c r="V682" i="1" s="1"/>
  <c r="U1327" i="1"/>
  <c r="V1327" i="1" s="1"/>
  <c r="U324" i="1"/>
  <c r="V324" i="1" s="1"/>
  <c r="U675" i="1"/>
  <c r="V675" i="1" s="1"/>
  <c r="U849" i="1"/>
  <c r="V849" i="1" s="1"/>
  <c r="U870" i="1"/>
  <c r="V870" i="1" s="1"/>
  <c r="U1091" i="1"/>
  <c r="V1091" i="1" s="1"/>
  <c r="U634" i="1"/>
  <c r="V634" i="1" s="1"/>
  <c r="U1243" i="1"/>
  <c r="V1243" i="1" s="1"/>
  <c r="U1551" i="1"/>
  <c r="V1551" i="1" s="1"/>
  <c r="U1520" i="1"/>
  <c r="V1520" i="1" s="1"/>
  <c r="U787" i="1"/>
  <c r="V787" i="1" s="1"/>
  <c r="U239" i="1"/>
  <c r="V239" i="1" s="1"/>
  <c r="U88" i="1"/>
  <c r="V88" i="1" s="1"/>
  <c r="U781" i="1"/>
  <c r="V781" i="1" s="1"/>
  <c r="U652" i="1"/>
  <c r="V652" i="1" s="1"/>
  <c r="U1038" i="1"/>
  <c r="V1038" i="1" s="1"/>
  <c r="U136" i="1"/>
  <c r="V136" i="1" s="1"/>
  <c r="U1362" i="1"/>
  <c r="V1362" i="1" s="1"/>
  <c r="U448" i="1"/>
  <c r="V448" i="1" s="1"/>
  <c r="U404" i="1"/>
  <c r="V404" i="1" s="1"/>
  <c r="U158" i="1"/>
  <c r="V158" i="1" s="1"/>
  <c r="U603" i="1"/>
  <c r="V603" i="1" s="1"/>
  <c r="U1066" i="1"/>
  <c r="V1066" i="1" s="1"/>
  <c r="U1079" i="1"/>
  <c r="V1079" i="1" s="1"/>
  <c r="U266" i="1"/>
  <c r="V266" i="1" s="1"/>
  <c r="U305" i="1"/>
  <c r="V305" i="1" s="1"/>
  <c r="U703" i="1"/>
  <c r="V703" i="1" s="1"/>
  <c r="U725" i="1"/>
  <c r="V725" i="1" s="1"/>
  <c r="U1244" i="1"/>
  <c r="V1244" i="1" s="1"/>
  <c r="U1328" i="1"/>
  <c r="V1328" i="1" s="1"/>
  <c r="U871" i="1"/>
  <c r="V871" i="1" s="1"/>
  <c r="U850" i="1"/>
  <c r="V850" i="1" s="1"/>
  <c r="U325" i="1"/>
  <c r="V325" i="1" s="1"/>
  <c r="U240" i="1"/>
  <c r="V240" i="1" s="1"/>
  <c r="U676" i="1"/>
  <c r="V676" i="1" s="1"/>
  <c r="U782" i="1"/>
  <c r="V782" i="1" s="1"/>
  <c r="U1039" i="1"/>
  <c r="V1039" i="1" s="1"/>
  <c r="U604" i="1"/>
  <c r="V604" i="1" s="1"/>
  <c r="U1245" i="1"/>
  <c r="V1245" i="1" s="1"/>
  <c r="U1156" i="1"/>
  <c r="V1156" i="1" s="1"/>
  <c r="U267" i="1"/>
  <c r="V267" i="1" s="1"/>
  <c r="U306" i="1"/>
  <c r="V306" i="1" s="1"/>
  <c r="U405" i="1"/>
  <c r="V405" i="1" s="1"/>
  <c r="U137" i="1"/>
  <c r="V137" i="1" s="1"/>
  <c r="U174" i="1"/>
  <c r="V174" i="1" s="1"/>
  <c r="U1246" i="1"/>
  <c r="V1246" i="1" s="1"/>
  <c r="U1067" i="1"/>
  <c r="V1067" i="1" s="1"/>
  <c r="U31" i="1"/>
  <c r="V31" i="1" s="1"/>
  <c r="U1412" i="1"/>
  <c r="V1412" i="1" s="1"/>
  <c r="U1363" i="1"/>
  <c r="V1363" i="1" s="1"/>
  <c r="U872" i="1"/>
  <c r="V872" i="1" s="1"/>
  <c r="U1521" i="1"/>
  <c r="V1521" i="1" s="1"/>
  <c r="U539" i="1"/>
  <c r="V539" i="1" s="1"/>
  <c r="U1329" i="1"/>
  <c r="V1329" i="1" s="1"/>
  <c r="U326" i="1"/>
  <c r="V326" i="1" s="1"/>
  <c r="U704" i="1"/>
  <c r="V704" i="1" s="1"/>
  <c r="U241" i="1"/>
  <c r="V241" i="1" s="1"/>
  <c r="U1313" i="1"/>
  <c r="V1313" i="1" s="1"/>
  <c r="U966" i="1"/>
  <c r="V966" i="1" s="1"/>
  <c r="U1068" i="1"/>
  <c r="V1068" i="1" s="1"/>
  <c r="U783" i="1"/>
  <c r="V783" i="1" s="1"/>
  <c r="U138" i="1"/>
  <c r="V138" i="1" s="1"/>
  <c r="U159" i="1"/>
  <c r="V159" i="1" s="1"/>
  <c r="U1040" i="1"/>
  <c r="V1040" i="1" s="1"/>
  <c r="U307" i="1"/>
  <c r="V307" i="1" s="1"/>
  <c r="U635" i="1"/>
  <c r="V635" i="1" s="1"/>
  <c r="U683" i="1"/>
  <c r="V683" i="1" s="1"/>
  <c r="U677" i="1"/>
  <c r="V677" i="1" s="1"/>
  <c r="U605" i="1"/>
  <c r="V605" i="1" s="1"/>
  <c r="U1128" i="1"/>
  <c r="V1128" i="1" s="1"/>
  <c r="U406" i="1"/>
  <c r="V406" i="1" s="1"/>
  <c r="U1364" i="1"/>
  <c r="V1364" i="1" s="1"/>
  <c r="U1080" i="1"/>
  <c r="V1080" i="1" s="1"/>
  <c r="U1383" i="1"/>
  <c r="V1383" i="1" s="1"/>
  <c r="U726" i="1"/>
  <c r="V726" i="1" s="1"/>
  <c r="U32" i="1"/>
  <c r="V32" i="1" s="1"/>
  <c r="U1247" i="1"/>
  <c r="V1247" i="1" s="1"/>
  <c r="U1330" i="1"/>
  <c r="V1330" i="1" s="1"/>
  <c r="U851" i="1"/>
  <c r="V851" i="1" s="1"/>
  <c r="U1092" i="1"/>
  <c r="V1092" i="1" s="1"/>
  <c r="U540" i="1"/>
  <c r="V540" i="1" s="1"/>
  <c r="U873" i="1"/>
  <c r="V873" i="1" s="1"/>
  <c r="U242" i="1"/>
  <c r="V242" i="1" s="1"/>
  <c r="U327" i="1"/>
  <c r="V327" i="1" s="1"/>
  <c r="U139" i="1"/>
  <c r="V139" i="1" s="1"/>
  <c r="U784" i="1"/>
  <c r="V784" i="1" s="1"/>
  <c r="U1041" i="1"/>
  <c r="V1041" i="1" s="1"/>
  <c r="U1069" i="1"/>
  <c r="V1069" i="1" s="1"/>
  <c r="U449" i="1"/>
  <c r="V449" i="1" s="1"/>
  <c r="U606" i="1"/>
  <c r="V606" i="1" s="1"/>
  <c r="U642" i="1"/>
  <c r="V642" i="1" s="1"/>
  <c r="U407" i="1"/>
  <c r="V407" i="1" s="1"/>
  <c r="U1554" i="1"/>
  <c r="V1554" i="1" s="1"/>
  <c r="U855" i="1"/>
  <c r="V855" i="1" s="1"/>
  <c r="U1081" i="1"/>
  <c r="V1081" i="1" s="1"/>
  <c r="U268" i="1"/>
  <c r="V268" i="1" s="1"/>
  <c r="U1248" i="1"/>
  <c r="V1248" i="1" s="1"/>
  <c r="U308" i="1"/>
  <c r="V308" i="1" s="1"/>
  <c r="U852" i="1"/>
  <c r="V852" i="1" s="1"/>
  <c r="U541" i="1"/>
  <c r="V541" i="1" s="1"/>
  <c r="U984" i="1"/>
  <c r="V984" i="1" s="1"/>
  <c r="U874" i="1"/>
  <c r="V874" i="1" s="1"/>
  <c r="U243" i="1"/>
  <c r="V243" i="1" s="1"/>
  <c r="U170" i="1"/>
  <c r="V170" i="1" s="1"/>
  <c r="U328" i="1"/>
  <c r="V328" i="1" s="1"/>
  <c r="U1415" i="1"/>
  <c r="V1415" i="1" s="1"/>
  <c r="U1522" i="1"/>
  <c r="V1522" i="1" s="1"/>
  <c r="U980" i="1"/>
  <c r="V980" i="1" s="1"/>
  <c r="U1331" i="1"/>
  <c r="V1331" i="1" s="1"/>
  <c r="U76" i="1"/>
  <c r="V76" i="1" s="1"/>
  <c r="U13" i="1"/>
  <c r="V13" i="1" s="1"/>
  <c r="U785" i="1"/>
  <c r="V785" i="1" s="1"/>
  <c r="U1042" i="1"/>
  <c r="V1042" i="1" s="1"/>
  <c r="U485" i="1"/>
  <c r="V485" i="1" s="1"/>
  <c r="S1295" i="1"/>
  <c r="T1295" i="1" s="1"/>
  <c r="S15" i="1"/>
  <c r="T15" i="1" s="1"/>
  <c r="S269" i="1"/>
  <c r="T269" i="1" s="1"/>
  <c r="S450" i="1"/>
  <c r="T450" i="1" s="1"/>
  <c r="S456" i="1"/>
  <c r="T456" i="1" s="1"/>
  <c r="S94" i="1"/>
  <c r="T94" i="1" s="1"/>
  <c r="S1416" i="1"/>
  <c r="T1416" i="1" s="1"/>
  <c r="S1283" i="1"/>
  <c r="T1283" i="1" s="1"/>
  <c r="S1045" i="1"/>
  <c r="T1045" i="1" s="1"/>
  <c r="S408" i="1"/>
  <c r="T408" i="1" s="1"/>
  <c r="S14" i="1"/>
  <c r="T14" i="1" s="1"/>
  <c r="S34" i="1"/>
  <c r="T34" i="1" s="1"/>
  <c r="S1437" i="1"/>
  <c r="T1437" i="1" s="1"/>
  <c r="S7" i="1"/>
  <c r="T7" i="1" s="1"/>
  <c r="S162" i="1"/>
  <c r="T162" i="1" s="1"/>
  <c r="S2" i="1"/>
  <c r="T2" i="1" s="1"/>
  <c r="S1130" i="1"/>
  <c r="T1130" i="1" s="1"/>
  <c r="S451" i="1"/>
  <c r="T451" i="1" s="1"/>
  <c r="S657" i="1"/>
  <c r="T657" i="1" s="1"/>
  <c r="S927" i="1"/>
  <c r="T927" i="1" s="1"/>
  <c r="S967" i="1"/>
  <c r="T967" i="1" s="1"/>
  <c r="S1397" i="1"/>
  <c r="T1397" i="1" s="1"/>
  <c r="S457" i="1"/>
  <c r="T457" i="1" s="1"/>
  <c r="S928" i="1"/>
  <c r="T928" i="1" s="1"/>
  <c r="S1417" i="1"/>
  <c r="T1417" i="1" s="1"/>
  <c r="S163" i="1"/>
  <c r="T163" i="1" s="1"/>
  <c r="S3" i="1"/>
  <c r="T3" i="1" s="1"/>
  <c r="S35" i="1"/>
  <c r="T35" i="1" s="1"/>
  <c r="S1386" i="1"/>
  <c r="T1386" i="1" s="1"/>
  <c r="S1387" i="1"/>
  <c r="T1387" i="1" s="1"/>
  <c r="S1438" i="1"/>
  <c r="T1438" i="1" s="1"/>
  <c r="S329" i="1"/>
  <c r="T329" i="1" s="1"/>
  <c r="S1273" i="1"/>
  <c r="T1273" i="1" s="1"/>
  <c r="S453" i="1"/>
  <c r="T453" i="1" s="1"/>
  <c r="S929" i="1"/>
  <c r="T929" i="1" s="1"/>
  <c r="S1046" i="1"/>
  <c r="T1046" i="1" s="1"/>
  <c r="S1275" i="1"/>
  <c r="T1275" i="1" s="1"/>
  <c r="S1136" i="1"/>
  <c r="T1136" i="1" s="1"/>
  <c r="S684" i="1"/>
  <c r="T684" i="1" s="1"/>
  <c r="S516" i="1"/>
  <c r="T516" i="1" s="1"/>
  <c r="S705" i="1"/>
  <c r="T705" i="1" s="1"/>
  <c r="S1047" i="1"/>
  <c r="T1047" i="1" s="1"/>
  <c r="S1203" i="1"/>
  <c r="T1203" i="1" s="1"/>
  <c r="S607" i="1"/>
  <c r="T607" i="1" s="1"/>
  <c r="S244" i="1"/>
  <c r="T244" i="1" s="1"/>
  <c r="S409" i="1"/>
  <c r="T409" i="1" s="1"/>
  <c r="S16" i="1"/>
  <c r="T16" i="1" s="1"/>
  <c r="S1399" i="1"/>
  <c r="T1399" i="1" s="1"/>
  <c r="S52" i="1"/>
  <c r="T52" i="1" s="1"/>
  <c r="S658" i="1"/>
  <c r="T658" i="1" s="1"/>
  <c r="S410" i="1"/>
  <c r="T410" i="1" s="1"/>
  <c r="S17" i="1"/>
  <c r="T17" i="1" s="1"/>
  <c r="S454" i="1"/>
  <c r="T454" i="1" s="1"/>
  <c r="S36" i="1"/>
  <c r="T36" i="1" s="1"/>
  <c r="S1439" i="1"/>
  <c r="T1439" i="1" s="1"/>
  <c r="S1418" i="1"/>
  <c r="T1418" i="1" s="1"/>
  <c r="S164" i="1"/>
  <c r="T164" i="1" s="1"/>
  <c r="S1394" i="1"/>
  <c r="T1394" i="1" s="1"/>
  <c r="S270" i="1"/>
  <c r="T270" i="1" s="1"/>
  <c r="S1137" i="1"/>
  <c r="T1137" i="1" s="1"/>
  <c r="S1204" i="1"/>
  <c r="T1204" i="1" s="1"/>
  <c r="S685" i="1"/>
  <c r="T685" i="1" s="1"/>
  <c r="S608" i="1"/>
  <c r="T608" i="1" s="1"/>
  <c r="S245" i="1"/>
  <c r="T245" i="1" s="1"/>
  <c r="S1408" i="1"/>
  <c r="T1408" i="1" s="1"/>
  <c r="S455" i="1"/>
  <c r="T455" i="1" s="1"/>
  <c r="S411" i="1"/>
  <c r="T411" i="1" s="1"/>
  <c r="S18" i="1"/>
  <c r="T18" i="1" s="1"/>
  <c r="S458" i="1"/>
  <c r="T458" i="1" s="1"/>
  <c r="S1131" i="1"/>
  <c r="T1131" i="1" s="1"/>
  <c r="S1400" i="1"/>
  <c r="T1400" i="1" s="1"/>
  <c r="S1205" i="1"/>
  <c r="T1205" i="1" s="1"/>
  <c r="S706" i="1"/>
  <c r="T706" i="1" s="1"/>
  <c r="S1048" i="1"/>
  <c r="T1048" i="1" s="1"/>
  <c r="S338" i="1"/>
  <c r="T338" i="1" s="1"/>
  <c r="S1157" i="1"/>
  <c r="T1157" i="1" s="1"/>
  <c r="S875" i="1"/>
  <c r="T875" i="1" s="1"/>
  <c r="S792" i="1"/>
  <c r="T792" i="1" s="1"/>
  <c r="S1206" i="1"/>
  <c r="T1206" i="1" s="1"/>
  <c r="S1158" i="1"/>
  <c r="T1158" i="1" s="1"/>
  <c r="S727" i="1"/>
  <c r="T727" i="1" s="1"/>
  <c r="S1440" i="1"/>
  <c r="T1440" i="1" s="1"/>
  <c r="S543" i="1"/>
  <c r="T543" i="1" s="1"/>
  <c r="S339" i="1"/>
  <c r="T339" i="1" s="1"/>
  <c r="S186" i="1"/>
  <c r="T186" i="1" s="1"/>
  <c r="S876" i="1"/>
  <c r="T876" i="1" s="1"/>
  <c r="S1093" i="1"/>
  <c r="T1093" i="1" s="1"/>
  <c r="S1419" i="1"/>
  <c r="T1419" i="1" s="1"/>
  <c r="S728" i="1"/>
  <c r="T728" i="1" s="1"/>
  <c r="S1138" i="1"/>
  <c r="T1138" i="1" s="1"/>
  <c r="S707" i="1"/>
  <c r="T707" i="1" s="1"/>
  <c r="S1049" i="1"/>
  <c r="T1049" i="1" s="1"/>
  <c r="S1159" i="1"/>
  <c r="T1159" i="1" s="1"/>
  <c r="S1287" i="1"/>
  <c r="T1287" i="1" s="1"/>
  <c r="S246" i="1"/>
  <c r="T246" i="1" s="1"/>
  <c r="S340" i="1"/>
  <c r="T340" i="1" s="1"/>
  <c r="S793" i="1"/>
  <c r="T793" i="1" s="1"/>
  <c r="S1562" i="1"/>
  <c r="T1562" i="1" s="1"/>
  <c r="S1495" i="1"/>
  <c r="T1495" i="1" s="1"/>
  <c r="S187" i="1"/>
  <c r="T187" i="1" s="1"/>
  <c r="S412" i="1"/>
  <c r="T412" i="1" s="1"/>
  <c r="S1139" i="1"/>
  <c r="T1139" i="1" s="1"/>
  <c r="S1082" i="1"/>
  <c r="T1082" i="1" s="1"/>
  <c r="S1441" i="1"/>
  <c r="T1441" i="1" s="1"/>
  <c r="S686" i="1"/>
  <c r="T686" i="1" s="1"/>
  <c r="S1050" i="1"/>
  <c r="T1050" i="1" s="1"/>
  <c r="S1160" i="1"/>
  <c r="T1160" i="1" s="1"/>
  <c r="S1094" i="1"/>
  <c r="T1094" i="1" s="1"/>
  <c r="S930" i="1"/>
  <c r="T930" i="1" s="1"/>
  <c r="S341" i="1"/>
  <c r="T341" i="1" s="1"/>
  <c r="S877" i="1"/>
  <c r="T877" i="1" s="1"/>
  <c r="S544" i="1"/>
  <c r="T544" i="1" s="1"/>
  <c r="S1420" i="1"/>
  <c r="T1420" i="1" s="1"/>
  <c r="S729" i="1"/>
  <c r="T729" i="1" s="1"/>
  <c r="S931" i="1"/>
  <c r="T931" i="1" s="1"/>
  <c r="S794" i="1"/>
  <c r="T794" i="1" s="1"/>
  <c r="S1161" i="1"/>
  <c r="T1161" i="1" s="1"/>
  <c r="S188" i="1"/>
  <c r="T188" i="1" s="1"/>
  <c r="S1369" i="1"/>
  <c r="T1369" i="1" s="1"/>
  <c r="S679" i="1"/>
  <c r="T679" i="1" s="1"/>
  <c r="S1095" i="1"/>
  <c r="T1095" i="1" s="1"/>
  <c r="S981" i="1"/>
  <c r="T981" i="1" s="1"/>
  <c r="S95" i="1"/>
  <c r="T95" i="1" s="1"/>
  <c r="S1288" i="1"/>
  <c r="T1288" i="1" s="1"/>
  <c r="S4" i="1"/>
  <c r="T4" i="1" s="1"/>
  <c r="S342" i="1"/>
  <c r="T342" i="1" s="1"/>
  <c r="S545" i="1"/>
  <c r="T545" i="1" s="1"/>
  <c r="S189" i="1"/>
  <c r="T189" i="1" s="1"/>
  <c r="S730" i="1"/>
  <c r="T730" i="1" s="1"/>
  <c r="S247" i="1"/>
  <c r="T247" i="1" s="1"/>
  <c r="S986" i="1"/>
  <c r="T986" i="1" s="1"/>
  <c r="S659" i="1"/>
  <c r="T659" i="1" s="1"/>
  <c r="S1083" i="1"/>
  <c r="T1083" i="1" s="1"/>
  <c r="S1388" i="1"/>
  <c r="T1388" i="1" s="1"/>
  <c r="S680" i="1"/>
  <c r="T680" i="1" s="1"/>
  <c r="S1162" i="1"/>
  <c r="T1162" i="1" s="1"/>
  <c r="S982" i="1"/>
  <c r="T982" i="1" s="1"/>
  <c r="S330" i="1"/>
  <c r="T330" i="1" s="1"/>
  <c r="S1096" i="1"/>
  <c r="T1096" i="1" s="1"/>
  <c r="S1491" i="1"/>
  <c r="T1491" i="1" s="1"/>
  <c r="S878" i="1"/>
  <c r="T878" i="1" s="1"/>
  <c r="S343" i="1"/>
  <c r="T343" i="1" s="1"/>
  <c r="S731" i="1"/>
  <c r="T731" i="1" s="1"/>
  <c r="S1132" i="1"/>
  <c r="T1132" i="1" s="1"/>
  <c r="S1487" i="1"/>
  <c r="T1487" i="1" s="1"/>
  <c r="S879" i="1"/>
  <c r="T879" i="1" s="1"/>
  <c r="S1084" i="1"/>
  <c r="T1084" i="1" s="1"/>
  <c r="S795" i="1"/>
  <c r="T795" i="1" s="1"/>
  <c r="S344" i="1"/>
  <c r="T344" i="1" s="1"/>
  <c r="S880" i="1"/>
  <c r="T880" i="1" s="1"/>
  <c r="S732" i="1"/>
  <c r="T732" i="1" s="1"/>
  <c r="S184" i="1"/>
  <c r="T184" i="1" s="1"/>
  <c r="S413" i="1"/>
  <c r="T413" i="1" s="1"/>
  <c r="S1401" i="1"/>
  <c r="T1401" i="1" s="1"/>
  <c r="S546" i="1"/>
  <c r="T546" i="1" s="1"/>
  <c r="S1421" i="1"/>
  <c r="T1421" i="1" s="1"/>
  <c r="S932" i="1"/>
  <c r="T932" i="1" s="1"/>
  <c r="S609" i="1"/>
  <c r="T609" i="1" s="1"/>
  <c r="S37" i="1"/>
  <c r="T37" i="1" s="1"/>
  <c r="S19" i="1"/>
  <c r="T19" i="1" s="1"/>
  <c r="S1163" i="1"/>
  <c r="T1163" i="1" s="1"/>
  <c r="S1265" i="1"/>
  <c r="T1265" i="1" s="1"/>
  <c r="S881" i="1"/>
  <c r="T881" i="1" s="1"/>
  <c r="S733" i="1"/>
  <c r="T733" i="1" s="1"/>
  <c r="S987" i="1"/>
  <c r="T987" i="1" s="1"/>
  <c r="S345" i="1"/>
  <c r="T345" i="1" s="1"/>
  <c r="S1207" i="1"/>
  <c r="T1207" i="1" s="1"/>
  <c r="S796" i="1"/>
  <c r="T796" i="1" s="1"/>
  <c r="S933" i="1"/>
  <c r="T933" i="1" s="1"/>
  <c r="S1370" i="1"/>
  <c r="T1370" i="1" s="1"/>
  <c r="S1367" i="1"/>
  <c r="T1367" i="1" s="1"/>
  <c r="S1556" i="1"/>
  <c r="T1556" i="1" s="1"/>
  <c r="S414" i="1"/>
  <c r="T414" i="1" s="1"/>
  <c r="S547" i="1"/>
  <c r="T547" i="1" s="1"/>
  <c r="S70" i="1"/>
  <c r="T70" i="1" s="1"/>
  <c r="S1500" i="1"/>
  <c r="T1500" i="1" s="1"/>
  <c r="S882" i="1"/>
  <c r="T882" i="1" s="1"/>
  <c r="S1164" i="1"/>
  <c r="T1164" i="1" s="1"/>
  <c r="S190" i="1"/>
  <c r="T190" i="1" s="1"/>
  <c r="S346" i="1"/>
  <c r="T346" i="1" s="1"/>
  <c r="S461" i="1"/>
  <c r="T461" i="1" s="1"/>
  <c r="S988" i="1"/>
  <c r="T988" i="1" s="1"/>
  <c r="S1097" i="1"/>
  <c r="T1097" i="1" s="1"/>
  <c r="S96" i="1"/>
  <c r="T96" i="1" s="1"/>
  <c r="S1165" i="1"/>
  <c r="T1165" i="1" s="1"/>
  <c r="S797" i="1"/>
  <c r="T797" i="1" s="1"/>
  <c r="S548" i="1"/>
  <c r="T548" i="1" s="1"/>
  <c r="S347" i="1"/>
  <c r="T347" i="1" s="1"/>
  <c r="S883" i="1"/>
  <c r="T883" i="1" s="1"/>
  <c r="S678" i="1"/>
  <c r="T678" i="1" s="1"/>
  <c r="S191" i="1"/>
  <c r="T191" i="1" s="1"/>
  <c r="S1497" i="1"/>
  <c r="T1497" i="1" s="1"/>
  <c r="S734" i="1"/>
  <c r="T734" i="1" s="1"/>
  <c r="S1375" i="1"/>
  <c r="T1375" i="1" s="1"/>
  <c r="S687" i="1"/>
  <c r="T687" i="1" s="1"/>
  <c r="S989" i="1"/>
  <c r="T989" i="1" s="1"/>
  <c r="S884" i="1"/>
  <c r="T884" i="1" s="1"/>
  <c r="S549" i="1"/>
  <c r="T549" i="1" s="1"/>
  <c r="S1291" i="1"/>
  <c r="T1291" i="1" s="1"/>
  <c r="S990" i="1"/>
  <c r="T990" i="1" s="1"/>
  <c r="S798" i="1"/>
  <c r="T798" i="1" s="1"/>
  <c r="S1166" i="1"/>
  <c r="T1166" i="1" s="1"/>
  <c r="S192" i="1"/>
  <c r="T192" i="1" s="1"/>
  <c r="S348" i="1"/>
  <c r="T348" i="1" s="1"/>
  <c r="S1098" i="1"/>
  <c r="T1098" i="1" s="1"/>
  <c r="S991" i="1"/>
  <c r="T991" i="1" s="1"/>
  <c r="S983" i="1"/>
  <c r="T983" i="1" s="1"/>
  <c r="S885" i="1"/>
  <c r="T885" i="1" s="1"/>
  <c r="S550" i="1"/>
  <c r="T550" i="1" s="1"/>
  <c r="S1395" i="1"/>
  <c r="T1395" i="1" s="1"/>
  <c r="S1422" i="1"/>
  <c r="T1422" i="1" s="1"/>
  <c r="S1371" i="1"/>
  <c r="T1371" i="1" s="1"/>
  <c r="S1299" i="1"/>
  <c r="T1299" i="1" s="1"/>
  <c r="S735" i="1"/>
  <c r="T735" i="1" s="1"/>
  <c r="S736" i="1"/>
  <c r="T736" i="1" s="1"/>
  <c r="S349" i="1"/>
  <c r="T349" i="1" s="1"/>
  <c r="S1140" i="1"/>
  <c r="T1140" i="1" s="1"/>
  <c r="S1208" i="1"/>
  <c r="T1208" i="1" s="1"/>
  <c r="S934" i="1"/>
  <c r="T934" i="1" s="1"/>
  <c r="S688" i="1"/>
  <c r="T688" i="1" s="1"/>
  <c r="S248" i="1"/>
  <c r="T248" i="1" s="1"/>
  <c r="S992" i="1"/>
  <c r="T992" i="1" s="1"/>
  <c r="S610" i="1"/>
  <c r="T610" i="1" s="1"/>
  <c r="S415" i="1"/>
  <c r="T415" i="1" s="1"/>
  <c r="S193" i="1"/>
  <c r="T193" i="1" s="1"/>
  <c r="S799" i="1"/>
  <c r="T799" i="1" s="1"/>
  <c r="S1099" i="1"/>
  <c r="T1099" i="1" s="1"/>
  <c r="S460" i="1"/>
  <c r="T460" i="1" s="1"/>
  <c r="S886" i="1"/>
  <c r="T886" i="1" s="1"/>
  <c r="S1167" i="1"/>
  <c r="T1167" i="1" s="1"/>
  <c r="S737" i="1"/>
  <c r="T737" i="1" s="1"/>
  <c r="S194" i="1"/>
  <c r="T194" i="1" s="1"/>
  <c r="S350" i="1"/>
  <c r="T350" i="1" s="1"/>
  <c r="S1133" i="1"/>
  <c r="T1133" i="1" s="1"/>
  <c r="S1385" i="1"/>
  <c r="T1385" i="1" s="1"/>
  <c r="S993" i="1"/>
  <c r="T993" i="1" s="1"/>
  <c r="S800" i="1"/>
  <c r="T800" i="1" s="1"/>
  <c r="S551" i="1"/>
  <c r="T551" i="1" s="1"/>
  <c r="S1100" i="1"/>
  <c r="T1100" i="1" s="1"/>
  <c r="S887" i="1"/>
  <c r="T887" i="1" s="1"/>
  <c r="S738" i="1"/>
  <c r="T738" i="1" s="1"/>
  <c r="S351" i="1"/>
  <c r="T351" i="1" s="1"/>
  <c r="S195" i="1"/>
  <c r="T195" i="1" s="1"/>
  <c r="S1101" i="1"/>
  <c r="T1101" i="1" s="1"/>
  <c r="S1458" i="1"/>
  <c r="T1458" i="1" s="1"/>
  <c r="S994" i="1"/>
  <c r="T994" i="1" s="1"/>
  <c r="S1168" i="1"/>
  <c r="T1168" i="1" s="1"/>
  <c r="S801" i="1"/>
  <c r="T801" i="1" s="1"/>
  <c r="S552" i="1"/>
  <c r="T552" i="1" s="1"/>
  <c r="S53" i="1"/>
  <c r="T53" i="1" s="1"/>
  <c r="S1447" i="1"/>
  <c r="T1447" i="1" s="1"/>
  <c r="S1459" i="1"/>
  <c r="T1459" i="1" s="1"/>
  <c r="S1406" i="1"/>
  <c r="T1406" i="1" s="1"/>
  <c r="S1398" i="1"/>
  <c r="T1398" i="1" s="1"/>
  <c r="S1498" i="1"/>
  <c r="T1498" i="1" s="1"/>
  <c r="S888" i="1"/>
  <c r="T888" i="1" s="1"/>
  <c r="S1169" i="1"/>
  <c r="T1169" i="1" s="1"/>
  <c r="S196" i="1"/>
  <c r="T196" i="1" s="1"/>
  <c r="S1102" i="1"/>
  <c r="T1102" i="1" s="1"/>
  <c r="S352" i="1"/>
  <c r="T352" i="1" s="1"/>
  <c r="S1296" i="1"/>
  <c r="T1296" i="1" s="1"/>
  <c r="S553" i="1"/>
  <c r="T553" i="1" s="1"/>
  <c r="S1103" i="1"/>
  <c r="T1103" i="1" s="1"/>
  <c r="S802" i="1"/>
  <c r="T802" i="1" s="1"/>
  <c r="S1170" i="1"/>
  <c r="T1170" i="1" s="1"/>
  <c r="S995" i="1"/>
  <c r="T995" i="1" s="1"/>
  <c r="S33" i="1"/>
  <c r="T33" i="1" s="1"/>
  <c r="S889" i="1"/>
  <c r="T889" i="1" s="1"/>
  <c r="S739" i="1"/>
  <c r="T739" i="1" s="1"/>
  <c r="S890" i="1"/>
  <c r="T890" i="1" s="1"/>
  <c r="S197" i="1"/>
  <c r="T197" i="1" s="1"/>
  <c r="S353" i="1"/>
  <c r="T353" i="1" s="1"/>
  <c r="S1171" i="1"/>
  <c r="T1171" i="1" s="1"/>
  <c r="S1104" i="1"/>
  <c r="T1104" i="1" s="1"/>
  <c r="S554" i="1"/>
  <c r="T554" i="1" s="1"/>
  <c r="S1172" i="1"/>
  <c r="T1172" i="1" s="1"/>
  <c r="S803" i="1"/>
  <c r="T803" i="1" s="1"/>
  <c r="S1555" i="1"/>
  <c r="T1555" i="1" s="1"/>
  <c r="S996" i="1"/>
  <c r="T996" i="1" s="1"/>
  <c r="S891" i="1"/>
  <c r="T891" i="1" s="1"/>
  <c r="S354" i="1"/>
  <c r="T354" i="1" s="1"/>
  <c r="S198" i="1"/>
  <c r="T198" i="1" s="1"/>
  <c r="S740" i="1"/>
  <c r="T740" i="1" s="1"/>
  <c r="S1463" i="1"/>
  <c r="T1463" i="1" s="1"/>
  <c r="S1436" i="1"/>
  <c r="T1436" i="1" s="1"/>
  <c r="S1552" i="1"/>
  <c r="T1552" i="1" s="1"/>
  <c r="S555" i="1"/>
  <c r="T555" i="1" s="1"/>
  <c r="S892" i="1"/>
  <c r="T892" i="1" s="1"/>
  <c r="S1105" i="1"/>
  <c r="T1105" i="1" s="1"/>
  <c r="S1173" i="1"/>
  <c r="T1173" i="1" s="1"/>
  <c r="S804" i="1"/>
  <c r="T804" i="1" s="1"/>
  <c r="S997" i="1"/>
  <c r="T997" i="1" s="1"/>
  <c r="S893" i="1"/>
  <c r="T893" i="1" s="1"/>
  <c r="S741" i="1"/>
  <c r="T741" i="1" s="1"/>
  <c r="S742" i="1"/>
  <c r="T742" i="1" s="1"/>
  <c r="S894" i="1"/>
  <c r="T894" i="1" s="1"/>
  <c r="S355" i="1"/>
  <c r="T355" i="1" s="1"/>
  <c r="S8" i="1"/>
  <c r="T8" i="1" s="1"/>
  <c r="S556" i="1"/>
  <c r="T556" i="1" s="1"/>
  <c r="S1106" i="1"/>
  <c r="T1106" i="1" s="1"/>
  <c r="S1174" i="1"/>
  <c r="T1174" i="1" s="1"/>
  <c r="S805" i="1"/>
  <c r="T805" i="1" s="1"/>
  <c r="S895" i="1"/>
  <c r="T895" i="1" s="1"/>
  <c r="S356" i="1"/>
  <c r="T356" i="1" s="1"/>
  <c r="S199" i="1"/>
  <c r="T199" i="1" s="1"/>
  <c r="S1396" i="1"/>
  <c r="T1396" i="1" s="1"/>
  <c r="S97" i="1"/>
  <c r="T97" i="1" s="1"/>
  <c r="S1107" i="1"/>
  <c r="T1107" i="1" s="1"/>
  <c r="S557" i="1"/>
  <c r="T557" i="1" s="1"/>
  <c r="S1175" i="1"/>
  <c r="T1175" i="1" s="1"/>
  <c r="S806" i="1"/>
  <c r="T806" i="1" s="1"/>
  <c r="S998" i="1"/>
  <c r="T998" i="1" s="1"/>
  <c r="S896" i="1"/>
  <c r="T896" i="1" s="1"/>
  <c r="S743" i="1"/>
  <c r="T743" i="1" s="1"/>
  <c r="S200" i="1"/>
  <c r="T200" i="1" s="1"/>
  <c r="S357" i="1"/>
  <c r="T357" i="1" s="1"/>
  <c r="S1407" i="1"/>
  <c r="T1407" i="1" s="1"/>
  <c r="S98" i="1"/>
  <c r="T98" i="1" s="1"/>
  <c r="S558" i="1"/>
  <c r="T558" i="1" s="1"/>
  <c r="S1108" i="1"/>
  <c r="T1108" i="1" s="1"/>
  <c r="S1176" i="1"/>
  <c r="T1176" i="1" s="1"/>
  <c r="S897" i="1"/>
  <c r="T897" i="1" s="1"/>
  <c r="S807" i="1"/>
  <c r="T807" i="1" s="1"/>
  <c r="S1300" i="1"/>
  <c r="T1300" i="1" s="1"/>
  <c r="S999" i="1"/>
  <c r="T999" i="1" s="1"/>
  <c r="S744" i="1"/>
  <c r="T744" i="1" s="1"/>
  <c r="S358" i="1"/>
  <c r="T358" i="1" s="1"/>
  <c r="S201" i="1"/>
  <c r="T201" i="1" s="1"/>
  <c r="S1109" i="1"/>
  <c r="T1109" i="1" s="1"/>
  <c r="S559" i="1"/>
  <c r="T559" i="1" s="1"/>
  <c r="S1000" i="1"/>
  <c r="T1000" i="1" s="1"/>
  <c r="S611" i="1"/>
  <c r="T611" i="1" s="1"/>
  <c r="S745" i="1"/>
  <c r="T745" i="1" s="1"/>
  <c r="S1177" i="1"/>
  <c r="T1177" i="1" s="1"/>
  <c r="S808" i="1"/>
  <c r="T808" i="1" s="1"/>
  <c r="S898" i="1"/>
  <c r="T898" i="1" s="1"/>
  <c r="S202" i="1"/>
  <c r="T202" i="1" s="1"/>
  <c r="S359" i="1"/>
  <c r="T359" i="1" s="1"/>
  <c r="S560" i="1"/>
  <c r="T560" i="1" s="1"/>
  <c r="S1110" i="1"/>
  <c r="T1110" i="1" s="1"/>
  <c r="S1141" i="1"/>
  <c r="T1141" i="1" s="1"/>
  <c r="S935" i="1"/>
  <c r="T935" i="1" s="1"/>
  <c r="S1001" i="1"/>
  <c r="T1001" i="1" s="1"/>
  <c r="S1178" i="1"/>
  <c r="T1178" i="1" s="1"/>
  <c r="S809" i="1"/>
  <c r="T809" i="1" s="1"/>
  <c r="S746" i="1"/>
  <c r="T746" i="1" s="1"/>
  <c r="S1501" i="1"/>
  <c r="T1501" i="1" s="1"/>
  <c r="S899" i="1"/>
  <c r="T899" i="1" s="1"/>
  <c r="S203" i="1"/>
  <c r="T203" i="1" s="1"/>
  <c r="S612" i="1"/>
  <c r="T612" i="1" s="1"/>
  <c r="S636" i="1"/>
  <c r="T636" i="1" s="1"/>
  <c r="S360" i="1"/>
  <c r="T360" i="1" s="1"/>
  <c r="S561" i="1"/>
  <c r="T561" i="1" s="1"/>
  <c r="S1111" i="1"/>
  <c r="T1111" i="1" s="1"/>
  <c r="S1179" i="1"/>
  <c r="T1179" i="1" s="1"/>
  <c r="S900" i="1"/>
  <c r="T900" i="1" s="1"/>
  <c r="S1277" i="1"/>
  <c r="T1277" i="1" s="1"/>
  <c r="S1002" i="1"/>
  <c r="T1002" i="1" s="1"/>
  <c r="S689" i="1"/>
  <c r="T689" i="1" s="1"/>
  <c r="S204" i="1"/>
  <c r="T204" i="1" s="1"/>
  <c r="S361" i="1"/>
  <c r="T361" i="1" s="1"/>
  <c r="S936" i="1"/>
  <c r="T936" i="1" s="1"/>
  <c r="S937" i="1"/>
  <c r="T937" i="1" s="1"/>
  <c r="S562" i="1"/>
  <c r="T562" i="1" s="1"/>
  <c r="S1112" i="1"/>
  <c r="T1112" i="1" s="1"/>
  <c r="S747" i="1"/>
  <c r="T747" i="1" s="1"/>
  <c r="S901" i="1"/>
  <c r="T901" i="1" s="1"/>
  <c r="S938" i="1"/>
  <c r="T938" i="1" s="1"/>
  <c r="S613" i="1"/>
  <c r="T613" i="1" s="1"/>
  <c r="S416" i="1"/>
  <c r="T416" i="1" s="1"/>
  <c r="S1502" i="1"/>
  <c r="T1502" i="1" s="1"/>
  <c r="S1142" i="1"/>
  <c r="T1142" i="1" s="1"/>
  <c r="S1209" i="1"/>
  <c r="T1209" i="1" s="1"/>
  <c r="S276" i="1"/>
  <c r="T276" i="1" s="1"/>
  <c r="S362" i="1"/>
  <c r="T362" i="1" s="1"/>
  <c r="S563" i="1"/>
  <c r="T563" i="1" s="1"/>
  <c r="S939" i="1"/>
  <c r="T939" i="1" s="1"/>
  <c r="S708" i="1"/>
  <c r="T708" i="1" s="1"/>
  <c r="S1113" i="1"/>
  <c r="T1113" i="1" s="1"/>
  <c r="S748" i="1"/>
  <c r="T748" i="1" s="1"/>
  <c r="S1258" i="1"/>
  <c r="T1258" i="1" s="1"/>
  <c r="S902" i="1"/>
  <c r="T902" i="1" s="1"/>
  <c r="S810" i="1"/>
  <c r="T810" i="1" s="1"/>
  <c r="S5" i="1"/>
  <c r="T5" i="1" s="1"/>
  <c r="S20" i="1"/>
  <c r="T20" i="1" s="1"/>
  <c r="S363" i="1"/>
  <c r="T363" i="1" s="1"/>
  <c r="S417" i="1"/>
  <c r="T417" i="1" s="1"/>
  <c r="S709" i="1"/>
  <c r="T709" i="1" s="1"/>
  <c r="S1297" i="1"/>
  <c r="T1297" i="1" s="1"/>
  <c r="S690" i="1"/>
  <c r="T690" i="1" s="1"/>
  <c r="S940" i="1"/>
  <c r="T940" i="1" s="1"/>
  <c r="S564" i="1"/>
  <c r="T564" i="1" s="1"/>
  <c r="S331" i="1"/>
  <c r="T331" i="1" s="1"/>
  <c r="S1114" i="1"/>
  <c r="T1114" i="1" s="1"/>
  <c r="S614" i="1"/>
  <c r="T614" i="1" s="1"/>
  <c r="S749" i="1"/>
  <c r="T749" i="1" s="1"/>
  <c r="S811" i="1"/>
  <c r="T811" i="1" s="1"/>
  <c r="S1180" i="1"/>
  <c r="T1180" i="1" s="1"/>
  <c r="S903" i="1"/>
  <c r="T903" i="1" s="1"/>
  <c r="S1003" i="1"/>
  <c r="T1003" i="1" s="1"/>
  <c r="S205" i="1"/>
  <c r="T205" i="1" s="1"/>
  <c r="S364" i="1"/>
  <c r="T364" i="1" s="1"/>
  <c r="S1143" i="1"/>
  <c r="T1143" i="1" s="1"/>
  <c r="S1301" i="1"/>
  <c r="T1301" i="1" s="1"/>
  <c r="S615" i="1"/>
  <c r="T615" i="1" s="1"/>
  <c r="S565" i="1"/>
  <c r="T565" i="1" s="1"/>
  <c r="S1499" i="1"/>
  <c r="T1499" i="1" s="1"/>
  <c r="S1115" i="1"/>
  <c r="T1115" i="1" s="1"/>
  <c r="S750" i="1"/>
  <c r="T750" i="1" s="1"/>
  <c r="S1004" i="1"/>
  <c r="T1004" i="1" s="1"/>
  <c r="S1181" i="1"/>
  <c r="T1181" i="1" s="1"/>
  <c r="S812" i="1"/>
  <c r="T812" i="1" s="1"/>
  <c r="S904" i="1"/>
  <c r="T904" i="1" s="1"/>
  <c r="S462" i="1"/>
  <c r="T462" i="1" s="1"/>
  <c r="S206" i="1"/>
  <c r="T206" i="1" s="1"/>
  <c r="S365" i="1"/>
  <c r="T365" i="1" s="1"/>
  <c r="S1448" i="1"/>
  <c r="T1448" i="1" s="1"/>
  <c r="S710" i="1"/>
  <c r="T710" i="1" s="1"/>
  <c r="S1392" i="1"/>
  <c r="T1392" i="1" s="1"/>
  <c r="S1116" i="1"/>
  <c r="T1116" i="1" s="1"/>
  <c r="S813" i="1"/>
  <c r="T813" i="1" s="1"/>
  <c r="S566" i="1"/>
  <c r="T566" i="1" s="1"/>
  <c r="S905" i="1"/>
  <c r="T905" i="1" s="1"/>
  <c r="S1005" i="1"/>
  <c r="T1005" i="1" s="1"/>
  <c r="S182" i="1"/>
  <c r="T182" i="1" s="1"/>
  <c r="S1182" i="1"/>
  <c r="T1182" i="1" s="1"/>
  <c r="S1294" i="1"/>
  <c r="T1294" i="1" s="1"/>
  <c r="S366" i="1"/>
  <c r="T366" i="1" s="1"/>
  <c r="S788" i="1"/>
  <c r="T788" i="1" s="1"/>
  <c r="S691" i="1"/>
  <c r="T691" i="1" s="1"/>
  <c r="S1117" i="1"/>
  <c r="T1117" i="1" s="1"/>
  <c r="S814" i="1"/>
  <c r="T814" i="1" s="1"/>
  <c r="S906" i="1"/>
  <c r="T906" i="1" s="1"/>
  <c r="S1006" i="1"/>
  <c r="T1006" i="1" s="1"/>
  <c r="S1183" i="1"/>
  <c r="T1183" i="1" s="1"/>
  <c r="S751" i="1"/>
  <c r="T751" i="1" s="1"/>
  <c r="S207" i="1"/>
  <c r="T207" i="1" s="1"/>
  <c r="S367" i="1"/>
  <c r="T367" i="1" s="1"/>
  <c r="S941" i="1"/>
  <c r="T941" i="1" s="1"/>
  <c r="S567" i="1"/>
  <c r="T567" i="1" s="1"/>
  <c r="S1007" i="1"/>
  <c r="T1007" i="1" s="1"/>
  <c r="S815" i="1"/>
  <c r="T815" i="1" s="1"/>
  <c r="S1184" i="1"/>
  <c r="T1184" i="1" s="1"/>
  <c r="S80" i="1"/>
  <c r="T80" i="1" s="1"/>
  <c r="S1560" i="1"/>
  <c r="T1560" i="1" s="1"/>
  <c r="S907" i="1"/>
  <c r="T907" i="1" s="1"/>
  <c r="S908" i="1"/>
  <c r="T908" i="1" s="1"/>
  <c r="S368" i="1"/>
  <c r="T368" i="1" s="1"/>
  <c r="S1488" i="1"/>
  <c r="T1488" i="1" s="1"/>
  <c r="S1274" i="1"/>
  <c r="T1274" i="1" s="1"/>
  <c r="S166" i="1"/>
  <c r="T166" i="1" s="1"/>
  <c r="S1402" i="1"/>
  <c r="T1402" i="1" s="1"/>
  <c r="S1403" i="1"/>
  <c r="T1403" i="1" s="1"/>
  <c r="S1118" i="1"/>
  <c r="T1118" i="1" s="1"/>
  <c r="S1404" i="1"/>
  <c r="T1404" i="1" s="1"/>
  <c r="S909" i="1"/>
  <c r="T909" i="1" s="1"/>
  <c r="S369" i="1"/>
  <c r="T369" i="1" s="1"/>
  <c r="S568" i="1"/>
  <c r="T568" i="1" s="1"/>
  <c r="S38" i="1"/>
  <c r="T38" i="1" s="1"/>
  <c r="S1492" i="1"/>
  <c r="T1492" i="1" s="1"/>
  <c r="S910" i="1"/>
  <c r="T910" i="1" s="1"/>
  <c r="S1008" i="1"/>
  <c r="T1008" i="1" s="1"/>
  <c r="S1449" i="1"/>
  <c r="T1449" i="1" s="1"/>
  <c r="S370" i="1"/>
  <c r="T370" i="1" s="1"/>
  <c r="S208" i="1"/>
  <c r="T208" i="1" s="1"/>
  <c r="S569" i="1"/>
  <c r="T569" i="1" s="1"/>
  <c r="S816" i="1"/>
  <c r="T816" i="1" s="1"/>
  <c r="S332" i="1"/>
  <c r="T332" i="1" s="1"/>
  <c r="S911" i="1"/>
  <c r="T911" i="1" s="1"/>
  <c r="S371" i="1"/>
  <c r="T371" i="1" s="1"/>
  <c r="S570" i="1"/>
  <c r="T570" i="1" s="1"/>
  <c r="S1119" i="1"/>
  <c r="T1119" i="1" s="1"/>
  <c r="S817" i="1"/>
  <c r="T817" i="1" s="1"/>
  <c r="S277" i="1"/>
  <c r="T277" i="1" s="1"/>
  <c r="S1564" i="1"/>
  <c r="T1564" i="1" s="1"/>
  <c r="S752" i="1"/>
  <c r="T752" i="1" s="1"/>
  <c r="S209" i="1"/>
  <c r="T209" i="1" s="1"/>
  <c r="S39" i="1"/>
  <c r="T39" i="1" s="1"/>
  <c r="S1284" i="1"/>
  <c r="T1284" i="1" s="1"/>
  <c r="S571" i="1"/>
  <c r="T571" i="1" s="1"/>
  <c r="S40" i="1"/>
  <c r="T40" i="1" s="1"/>
  <c r="S140" i="1"/>
  <c r="T140" i="1" s="1"/>
  <c r="S463" i="1"/>
  <c r="T463" i="1" s="1"/>
  <c r="S818" i="1"/>
  <c r="T818" i="1" s="1"/>
  <c r="S469" i="1"/>
  <c r="T469" i="1" s="1"/>
  <c r="S210" i="1"/>
  <c r="T210" i="1" s="1"/>
  <c r="S1450" i="1"/>
  <c r="T1450" i="1" s="1"/>
  <c r="S372" i="1"/>
  <c r="T372" i="1" s="1"/>
  <c r="S41" i="1"/>
  <c r="T41" i="1" s="1"/>
  <c r="S572" i="1"/>
  <c r="T572" i="1" s="1"/>
  <c r="S165" i="1"/>
  <c r="T165" i="1" s="1"/>
  <c r="S1405" i="1"/>
  <c r="T1405" i="1" s="1"/>
  <c r="S211" i="1"/>
  <c r="T211" i="1" s="1"/>
  <c r="S753" i="1"/>
  <c r="T753" i="1" s="1"/>
  <c r="S452" i="1"/>
  <c r="T452" i="1" s="1"/>
  <c r="S169" i="1"/>
  <c r="T169" i="1" s="1"/>
  <c r="S573" i="1"/>
  <c r="T573" i="1" s="1"/>
  <c r="S1559" i="1"/>
  <c r="T1559" i="1" s="1"/>
  <c r="S912" i="1"/>
  <c r="T912" i="1" s="1"/>
  <c r="S373" i="1"/>
  <c r="T373" i="1" s="1"/>
  <c r="S819" i="1"/>
  <c r="T819" i="1" s="1"/>
  <c r="S574" i="1"/>
  <c r="T574" i="1" s="1"/>
  <c r="S1272" i="1"/>
  <c r="T1272" i="1" s="1"/>
  <c r="S333" i="1"/>
  <c r="T333" i="1" s="1"/>
  <c r="S1451" i="1"/>
  <c r="T1451" i="1" s="1"/>
  <c r="S1120" i="1"/>
  <c r="T1120" i="1" s="1"/>
  <c r="S1563" i="1"/>
  <c r="T1563" i="1" s="1"/>
  <c r="S212" i="1"/>
  <c r="T212" i="1" s="1"/>
  <c r="S374" i="1"/>
  <c r="T374" i="1" s="1"/>
  <c r="S42" i="1"/>
  <c r="T42" i="1" s="1"/>
  <c r="S1286" i="1"/>
  <c r="T1286" i="1" s="1"/>
  <c r="S1009" i="1"/>
  <c r="T1009" i="1" s="1"/>
  <c r="S820" i="1"/>
  <c r="T820" i="1" s="1"/>
  <c r="S575" i="1"/>
  <c r="T575" i="1" s="1"/>
  <c r="S1185" i="1"/>
  <c r="T1185" i="1" s="1"/>
  <c r="S1523" i="1"/>
  <c r="T1523" i="1" s="1"/>
  <c r="S1121" i="1"/>
  <c r="T1121" i="1" s="1"/>
  <c r="S1524" i="1"/>
  <c r="T1524" i="1" s="1"/>
  <c r="S213" i="1"/>
  <c r="T213" i="1" s="1"/>
  <c r="S1298" i="1"/>
  <c r="T1298" i="1" s="1"/>
  <c r="S754" i="1"/>
  <c r="T754" i="1" s="1"/>
  <c r="S1134" i="1"/>
  <c r="T1134" i="1" s="1"/>
  <c r="S183" i="1"/>
  <c r="T183" i="1" s="1"/>
  <c r="S1464" i="1"/>
  <c r="T1464" i="1" s="1"/>
  <c r="S1489" i="1"/>
  <c r="T1489" i="1" s="1"/>
  <c r="S1393" i="1"/>
  <c r="T1393" i="1" s="1"/>
  <c r="S334" i="1"/>
  <c r="T334" i="1" s="1"/>
  <c r="S278" i="1"/>
  <c r="T278" i="1" s="1"/>
  <c r="S1280" i="1"/>
  <c r="T1280" i="1" s="1"/>
  <c r="S1279" i="1"/>
  <c r="T1279" i="1" s="1"/>
  <c r="S1249" i="1"/>
  <c r="T1249" i="1" s="1"/>
  <c r="S1210" i="1"/>
  <c r="T1210" i="1" s="1"/>
  <c r="S1051" i="1"/>
  <c r="T1051" i="1" s="1"/>
  <c r="S418" i="1"/>
  <c r="T418" i="1" s="1"/>
  <c r="S942" i="1"/>
  <c r="T942" i="1" s="1"/>
  <c r="S1260" i="1"/>
  <c r="T1260" i="1" s="1"/>
  <c r="S1211" i="1"/>
  <c r="T1211" i="1" s="1"/>
  <c r="S335" i="1"/>
  <c r="T335" i="1" s="1"/>
  <c r="S711" i="1"/>
  <c r="T711" i="1" s="1"/>
  <c r="S249" i="1"/>
  <c r="T249" i="1" s="1"/>
  <c r="S375" i="1"/>
  <c r="T375" i="1" s="1"/>
  <c r="S1302" i="1"/>
  <c r="T1302" i="1" s="1"/>
  <c r="S69" i="1"/>
  <c r="T69" i="1" s="1"/>
  <c r="S1423" i="1"/>
  <c r="T1423" i="1" s="1"/>
  <c r="S616" i="1"/>
  <c r="T616" i="1" s="1"/>
  <c r="S692" i="1"/>
  <c r="T692" i="1" s="1"/>
  <c r="S419" i="1"/>
  <c r="T419" i="1" s="1"/>
  <c r="S1261" i="1"/>
  <c r="T1261" i="1" s="1"/>
  <c r="S1292" i="1"/>
  <c r="T1292" i="1" s="1"/>
  <c r="S336" i="1"/>
  <c r="T336" i="1" s="1"/>
  <c r="S1010" i="1"/>
  <c r="T1010" i="1" s="1"/>
  <c r="S376" i="1"/>
  <c r="T376" i="1" s="1"/>
  <c r="S81" i="1"/>
  <c r="T81" i="1" s="1"/>
  <c r="S693" i="1"/>
  <c r="T693" i="1" s="1"/>
  <c r="S943" i="1"/>
  <c r="T943" i="1" s="1"/>
  <c r="S821" i="1"/>
  <c r="T821" i="1" s="1"/>
  <c r="S1250" i="1"/>
  <c r="T1250" i="1" s="1"/>
  <c r="S377" i="1"/>
  <c r="T377" i="1" s="1"/>
  <c r="S1424" i="1"/>
  <c r="T1424" i="1" s="1"/>
  <c r="S1425" i="1"/>
  <c r="T1425" i="1" s="1"/>
  <c r="S617" i="1"/>
  <c r="T617" i="1" s="1"/>
  <c r="S280" i="1"/>
  <c r="T280" i="1" s="1"/>
  <c r="S1052" i="1"/>
  <c r="T1052" i="1" s="1"/>
  <c r="S1011" i="1"/>
  <c r="T1011" i="1" s="1"/>
  <c r="S913" i="1"/>
  <c r="T913" i="1" s="1"/>
  <c r="S755" i="1"/>
  <c r="T755" i="1" s="1"/>
  <c r="S214" i="1"/>
  <c r="T214" i="1" s="1"/>
  <c r="S378" i="1"/>
  <c r="T378" i="1" s="1"/>
  <c r="S1053" i="1"/>
  <c r="T1053" i="1" s="1"/>
  <c r="S43" i="1"/>
  <c r="T43" i="1" s="1"/>
  <c r="S1135" i="1"/>
  <c r="T1135" i="1" s="1"/>
  <c r="S756" i="1"/>
  <c r="T756" i="1" s="1"/>
  <c r="S1186" i="1"/>
  <c r="T1186" i="1" s="1"/>
  <c r="S379" i="1"/>
  <c r="T379" i="1" s="1"/>
  <c r="S459" i="1"/>
  <c r="T459" i="1" s="1"/>
  <c r="S914" i="1"/>
  <c r="T914" i="1" s="1"/>
  <c r="S1465" i="1"/>
  <c r="T1465" i="1" s="1"/>
  <c r="S968" i="1"/>
  <c r="T968" i="1" s="1"/>
  <c r="S1054" i="1"/>
  <c r="T1054" i="1" s="1"/>
  <c r="S944" i="1"/>
  <c r="T944" i="1" s="1"/>
  <c r="S1212" i="1"/>
  <c r="T1212" i="1" s="1"/>
  <c r="S470" i="1"/>
  <c r="T470" i="1" s="1"/>
  <c r="S420" i="1"/>
  <c r="T420" i="1" s="1"/>
  <c r="S99" i="1"/>
  <c r="T99" i="1" s="1"/>
  <c r="S576" i="1"/>
  <c r="T576" i="1" s="1"/>
  <c r="S694" i="1"/>
  <c r="T694" i="1" s="1"/>
  <c r="S822" i="1"/>
  <c r="T822" i="1" s="1"/>
  <c r="S215" i="1"/>
  <c r="T215" i="1" s="1"/>
  <c r="S1012" i="1"/>
  <c r="T1012" i="1" s="1"/>
  <c r="S757" i="1"/>
  <c r="T757" i="1" s="1"/>
  <c r="S1187" i="1"/>
  <c r="T1187" i="1" s="1"/>
  <c r="S421" i="1"/>
  <c r="T421" i="1" s="1"/>
  <c r="S100" i="1"/>
  <c r="T100" i="1" s="1"/>
  <c r="S380" i="1"/>
  <c r="T380" i="1" s="1"/>
  <c r="S695" i="1"/>
  <c r="T695" i="1" s="1"/>
  <c r="S1262" i="1"/>
  <c r="T1262" i="1" s="1"/>
  <c r="S422" i="1"/>
  <c r="T422" i="1" s="1"/>
  <c r="S1251" i="1"/>
  <c r="T1251" i="1" s="1"/>
  <c r="S823" i="1"/>
  <c r="T823" i="1" s="1"/>
  <c r="S915" i="1"/>
  <c r="T915" i="1" s="1"/>
  <c r="S216" i="1"/>
  <c r="T216" i="1" s="1"/>
  <c r="S1466" i="1"/>
  <c r="T1466" i="1" s="1"/>
  <c r="S1213" i="1"/>
  <c r="T1213" i="1" s="1"/>
  <c r="S969" i="1"/>
  <c r="T969" i="1" s="1"/>
  <c r="S1214" i="1"/>
  <c r="T1214" i="1" s="1"/>
  <c r="S250" i="1"/>
  <c r="T250" i="1" s="1"/>
  <c r="S1013" i="1"/>
  <c r="T1013" i="1" s="1"/>
  <c r="S281" i="1"/>
  <c r="T281" i="1" s="1"/>
  <c r="S423" i="1"/>
  <c r="T423" i="1" s="1"/>
  <c r="S424" i="1"/>
  <c r="T424" i="1" s="1"/>
  <c r="S101" i="1"/>
  <c r="T101" i="1" s="1"/>
  <c r="S1188" i="1"/>
  <c r="T1188" i="1" s="1"/>
  <c r="S945" i="1"/>
  <c r="T945" i="1" s="1"/>
  <c r="S1215" i="1"/>
  <c r="T1215" i="1" s="1"/>
  <c r="S1503" i="1"/>
  <c r="T1503" i="1" s="1"/>
  <c r="S1452" i="1"/>
  <c r="T1452" i="1" s="1"/>
  <c r="S425" i="1"/>
  <c r="T425" i="1" s="1"/>
  <c r="S44" i="1"/>
  <c r="T44" i="1" s="1"/>
  <c r="S381" i="1"/>
  <c r="T381" i="1" s="1"/>
  <c r="S102" i="1"/>
  <c r="T102" i="1" s="1"/>
  <c r="S577" i="1"/>
  <c r="T577" i="1" s="1"/>
  <c r="S271" i="1"/>
  <c r="T271" i="1" s="1"/>
  <c r="S1525" i="1"/>
  <c r="T1525" i="1" s="1"/>
  <c r="S1442" i="1"/>
  <c r="T1442" i="1" s="1"/>
  <c r="S824" i="1"/>
  <c r="T824" i="1" s="1"/>
  <c r="S1252" i="1"/>
  <c r="T1252" i="1" s="1"/>
  <c r="S117" i="1"/>
  <c r="T117" i="1" s="1"/>
  <c r="S1189" i="1"/>
  <c r="T1189" i="1" s="1"/>
  <c r="S1014" i="1"/>
  <c r="T1014" i="1" s="1"/>
  <c r="S118" i="1"/>
  <c r="T118" i="1" s="1"/>
  <c r="S217" i="1"/>
  <c r="T217" i="1" s="1"/>
  <c r="S1144" i="1"/>
  <c r="T1144" i="1" s="1"/>
  <c r="S1376" i="1"/>
  <c r="T1376" i="1" s="1"/>
  <c r="S426" i="1"/>
  <c r="T426" i="1" s="1"/>
  <c r="S916" i="1"/>
  <c r="T916" i="1" s="1"/>
  <c r="S1426" i="1"/>
  <c r="T1426" i="1" s="1"/>
  <c r="S382" i="1"/>
  <c r="T382" i="1" s="1"/>
  <c r="S1333" i="1"/>
  <c r="T1333" i="1" s="1"/>
  <c r="S517" i="1"/>
  <c r="T517" i="1" s="1"/>
  <c r="S282" i="1"/>
  <c r="T282" i="1" s="1"/>
  <c r="S578" i="1"/>
  <c r="T578" i="1" s="1"/>
  <c r="S103" i="1"/>
  <c r="T103" i="1" s="1"/>
  <c r="S251" i="1"/>
  <c r="T251" i="1" s="1"/>
  <c r="S1015" i="1"/>
  <c r="T1015" i="1" s="1"/>
  <c r="S758" i="1"/>
  <c r="T758" i="1" s="1"/>
  <c r="S1216" i="1"/>
  <c r="T1216" i="1" s="1"/>
  <c r="S175" i="1"/>
  <c r="T175" i="1" s="1"/>
  <c r="S825" i="1"/>
  <c r="T825" i="1" s="1"/>
  <c r="S618" i="1"/>
  <c r="T618" i="1" s="1"/>
  <c r="S1190" i="1"/>
  <c r="T1190" i="1" s="1"/>
  <c r="S218" i="1"/>
  <c r="T218" i="1" s="1"/>
  <c r="S1467" i="1"/>
  <c r="T1467" i="1" s="1"/>
  <c r="S471" i="1"/>
  <c r="T471" i="1" s="1"/>
  <c r="S91" i="1"/>
  <c r="T91" i="1" s="1"/>
  <c r="S1468" i="1"/>
  <c r="T1468" i="1" s="1"/>
  <c r="S1122" i="1"/>
  <c r="T1122" i="1" s="1"/>
  <c r="S383" i="1"/>
  <c r="T383" i="1" s="1"/>
  <c r="S1526" i="1"/>
  <c r="T1526" i="1" s="1"/>
  <c r="S826" i="1"/>
  <c r="T826" i="1" s="1"/>
  <c r="S579" i="1"/>
  <c r="T579" i="1" s="1"/>
  <c r="S644" i="1"/>
  <c r="T644" i="1" s="1"/>
  <c r="S653" i="1"/>
  <c r="T653" i="1" s="1"/>
  <c r="S514" i="1"/>
  <c r="T514" i="1" s="1"/>
  <c r="S917" i="1"/>
  <c r="T917" i="1" s="1"/>
  <c r="S946" i="1"/>
  <c r="T946" i="1" s="1"/>
  <c r="S104" i="1"/>
  <c r="T104" i="1" s="1"/>
  <c r="S283" i="1"/>
  <c r="T283" i="1" s="1"/>
  <c r="S219" i="1"/>
  <c r="T219" i="1" s="1"/>
  <c r="S1191" i="1"/>
  <c r="T1191" i="1" s="1"/>
  <c r="S947" i="1"/>
  <c r="T947" i="1" s="1"/>
  <c r="S1266" i="1"/>
  <c r="T1266" i="1" s="1"/>
  <c r="S970" i="1"/>
  <c r="T970" i="1" s="1"/>
  <c r="S1145" i="1"/>
  <c r="T1145" i="1" s="1"/>
  <c r="S1334" i="1"/>
  <c r="T1334" i="1" s="1"/>
  <c r="S252" i="1"/>
  <c r="T252" i="1" s="1"/>
  <c r="S499" i="1"/>
  <c r="T499" i="1" s="1"/>
  <c r="S1303" i="1"/>
  <c r="T1303" i="1" s="1"/>
  <c r="S759" i="1"/>
  <c r="T759" i="1" s="1"/>
  <c r="S272" i="1"/>
  <c r="T272" i="1" s="1"/>
  <c r="S92" i="1"/>
  <c r="T92" i="1" s="1"/>
  <c r="S1427" i="1"/>
  <c r="T1427" i="1" s="1"/>
  <c r="S384" i="1"/>
  <c r="T384" i="1" s="1"/>
  <c r="S466" i="1"/>
  <c r="T466" i="1" s="1"/>
  <c r="S1469" i="1"/>
  <c r="T1469" i="1" s="1"/>
  <c r="S1335" i="1"/>
  <c r="T1335" i="1" s="1"/>
  <c r="S1490" i="1"/>
  <c r="T1490" i="1" s="1"/>
  <c r="S1217" i="1"/>
  <c r="T1217" i="1" s="1"/>
  <c r="S145" i="1"/>
  <c r="T145" i="1" s="1"/>
  <c r="S1263" i="1"/>
  <c r="T1263" i="1" s="1"/>
  <c r="S1527" i="1"/>
  <c r="T1527" i="1" s="1"/>
  <c r="S1336" i="1"/>
  <c r="T1336" i="1" s="1"/>
  <c r="S948" i="1"/>
  <c r="T948" i="1" s="1"/>
  <c r="S619" i="1"/>
  <c r="T619" i="1" s="1"/>
  <c r="S1016" i="1"/>
  <c r="T1016" i="1" s="1"/>
  <c r="S284" i="1"/>
  <c r="T284" i="1" s="1"/>
  <c r="S427" i="1"/>
  <c r="T427" i="1" s="1"/>
  <c r="S827" i="1"/>
  <c r="T827" i="1" s="1"/>
  <c r="S273" i="1"/>
  <c r="T273" i="1" s="1"/>
  <c r="S472" i="1"/>
  <c r="T472" i="1" s="1"/>
  <c r="S146" i="1"/>
  <c r="T146" i="1" s="1"/>
  <c r="S1428" i="1"/>
  <c r="T1428" i="1" s="1"/>
  <c r="S428" i="1"/>
  <c r="T428" i="1" s="1"/>
  <c r="S620" i="1"/>
  <c r="T620" i="1" s="1"/>
  <c r="S105" i="1"/>
  <c r="T105" i="1" s="1"/>
  <c r="S1504" i="1"/>
  <c r="T1504" i="1" s="1"/>
  <c r="S580" i="1"/>
  <c r="T580" i="1" s="1"/>
  <c r="S274" i="1"/>
  <c r="T274" i="1" s="1"/>
  <c r="S220" i="1"/>
  <c r="T220" i="1" s="1"/>
  <c r="S1192" i="1"/>
  <c r="T1192" i="1" s="1"/>
  <c r="S1377" i="1"/>
  <c r="T1377" i="1" s="1"/>
  <c r="S760" i="1"/>
  <c r="T760" i="1" s="1"/>
  <c r="S429" i="1"/>
  <c r="T429" i="1" s="1"/>
  <c r="S486" i="1"/>
  <c r="T486" i="1" s="1"/>
  <c r="S1289" i="1"/>
  <c r="T1289" i="1" s="1"/>
  <c r="S141" i="1"/>
  <c r="T141" i="1" s="1"/>
  <c r="S1017" i="1"/>
  <c r="T1017" i="1" s="1"/>
  <c r="S918" i="1"/>
  <c r="T918" i="1" s="1"/>
  <c r="S67" i="1"/>
  <c r="T67" i="1" s="1"/>
  <c r="S1486" i="1"/>
  <c r="T1486" i="1" s="1"/>
  <c r="S6" i="1"/>
  <c r="T6" i="1" s="1"/>
  <c r="S1218" i="1"/>
  <c r="T1218" i="1" s="1"/>
  <c r="S1372" i="1"/>
  <c r="T1372" i="1" s="1"/>
  <c r="S581" i="1"/>
  <c r="T581" i="1" s="1"/>
  <c r="S119" i="1"/>
  <c r="T119" i="1" s="1"/>
  <c r="S1429" i="1"/>
  <c r="T1429" i="1" s="1"/>
  <c r="S385" i="1"/>
  <c r="T385" i="1" s="1"/>
  <c r="S1443" i="1"/>
  <c r="T1443" i="1" s="1"/>
  <c r="S856" i="1"/>
  <c r="T856" i="1" s="1"/>
  <c r="S1219" i="1"/>
  <c r="T1219" i="1" s="1"/>
  <c r="S1528" i="1"/>
  <c r="T1528" i="1" s="1"/>
  <c r="S1470" i="1"/>
  <c r="T1470" i="1" s="1"/>
  <c r="S1278" i="1"/>
  <c r="T1278" i="1" s="1"/>
  <c r="S1290" i="1"/>
  <c r="T1290" i="1" s="1"/>
  <c r="S221" i="1"/>
  <c r="T221" i="1" s="1"/>
  <c r="S142" i="1"/>
  <c r="T142" i="1" s="1"/>
  <c r="S1389" i="1"/>
  <c r="T1389" i="1" s="1"/>
  <c r="S473" i="1"/>
  <c r="T473" i="1" s="1"/>
  <c r="S919" i="1"/>
  <c r="T919" i="1" s="1"/>
  <c r="S1304" i="1"/>
  <c r="T1304" i="1" s="1"/>
  <c r="S857" i="1"/>
  <c r="T857" i="1" s="1"/>
  <c r="S430" i="1"/>
  <c r="T430" i="1" s="1"/>
  <c r="S1193" i="1"/>
  <c r="T1193" i="1" s="1"/>
  <c r="S761" i="1"/>
  <c r="T761" i="1" s="1"/>
  <c r="S949" i="1"/>
  <c r="T949" i="1" s="1"/>
  <c r="S971" i="1"/>
  <c r="T971" i="1" s="1"/>
  <c r="S1018" i="1"/>
  <c r="T1018" i="1" s="1"/>
  <c r="S285" i="1"/>
  <c r="T285" i="1" s="1"/>
  <c r="S431" i="1"/>
  <c r="T431" i="1" s="1"/>
  <c r="S309" i="1"/>
  <c r="T309" i="1" s="1"/>
  <c r="S582" i="1"/>
  <c r="T582" i="1" s="1"/>
  <c r="S71" i="1"/>
  <c r="T71" i="1" s="1"/>
  <c r="S147" i="1"/>
  <c r="T147" i="1" s="1"/>
  <c r="S253" i="1"/>
  <c r="T253" i="1" s="1"/>
  <c r="S386" i="1"/>
  <c r="T386" i="1" s="1"/>
  <c r="S1557" i="1"/>
  <c r="T1557" i="1" s="1"/>
  <c r="S1220" i="1"/>
  <c r="T1220" i="1" s="1"/>
  <c r="S920" i="1"/>
  <c r="T920" i="1" s="1"/>
  <c r="S120" i="1"/>
  <c r="T120" i="1" s="1"/>
  <c r="S950" i="1"/>
  <c r="T950" i="1" s="1"/>
  <c r="S1529" i="1"/>
  <c r="T1529" i="1" s="1"/>
  <c r="S1444" i="1"/>
  <c r="T1444" i="1" s="1"/>
  <c r="S1085" i="1"/>
  <c r="T1085" i="1" s="1"/>
  <c r="S972" i="1"/>
  <c r="T972" i="1" s="1"/>
  <c r="S524" i="1"/>
  <c r="T524" i="1" s="1"/>
  <c r="S487" i="1"/>
  <c r="T487" i="1" s="1"/>
  <c r="S660" i="1"/>
  <c r="T660" i="1" s="1"/>
  <c r="S828" i="1"/>
  <c r="T828" i="1" s="1"/>
  <c r="S54" i="1"/>
  <c r="T54" i="1" s="1"/>
  <c r="S1430" i="1"/>
  <c r="T1430" i="1" s="1"/>
  <c r="S1530" i="1"/>
  <c r="T1530" i="1" s="1"/>
  <c r="S621" i="1"/>
  <c r="T621" i="1" s="1"/>
  <c r="S505" i="1"/>
  <c r="T505" i="1" s="1"/>
  <c r="S176" i="1"/>
  <c r="T176" i="1" s="1"/>
  <c r="S1194" i="1"/>
  <c r="T1194" i="1" s="1"/>
  <c r="S973" i="1"/>
  <c r="T973" i="1" s="1"/>
  <c r="S222" i="1"/>
  <c r="T222" i="1" s="1"/>
  <c r="S387" i="1"/>
  <c r="T387" i="1" s="1"/>
  <c r="S55" i="1"/>
  <c r="T55" i="1" s="1"/>
  <c r="S1505" i="1"/>
  <c r="T1505" i="1" s="1"/>
  <c r="S518" i="1"/>
  <c r="T518" i="1" s="1"/>
  <c r="S500" i="1"/>
  <c r="T500" i="1" s="1"/>
  <c r="S286" i="1"/>
  <c r="T286" i="1" s="1"/>
  <c r="S762" i="1"/>
  <c r="T762" i="1" s="1"/>
  <c r="S72" i="1"/>
  <c r="T72" i="1" s="1"/>
  <c r="S1019" i="1"/>
  <c r="T1019" i="1" s="1"/>
  <c r="S1221" i="1"/>
  <c r="T1221" i="1" s="1"/>
  <c r="S9" i="1"/>
  <c r="T9" i="1" s="1"/>
  <c r="S1195" i="1"/>
  <c r="T1195" i="1" s="1"/>
  <c r="S474" i="1"/>
  <c r="T474" i="1" s="1"/>
  <c r="S1281" i="1"/>
  <c r="T1281" i="1" s="1"/>
  <c r="S1253" i="1"/>
  <c r="T1253" i="1" s="1"/>
  <c r="S1531" i="1"/>
  <c r="T1531" i="1" s="1"/>
  <c r="S1496" i="1"/>
  <c r="T1496" i="1" s="1"/>
  <c r="S1561" i="1"/>
  <c r="T1561" i="1" s="1"/>
  <c r="S583" i="1"/>
  <c r="T583" i="1" s="1"/>
  <c r="S467" i="1"/>
  <c r="T467" i="1" s="1"/>
  <c r="S1285" i="1"/>
  <c r="T1285" i="1" s="1"/>
  <c r="S46" i="1"/>
  <c r="T46" i="1" s="1"/>
  <c r="S432" i="1"/>
  <c r="T432" i="1" s="1"/>
  <c r="S829" i="1"/>
  <c r="T829" i="1" s="1"/>
  <c r="S1471" i="1"/>
  <c r="T1471" i="1" s="1"/>
  <c r="S712" i="1"/>
  <c r="T712" i="1" s="1"/>
  <c r="S1373" i="1"/>
  <c r="T1373" i="1" s="1"/>
  <c r="S622" i="1"/>
  <c r="T622" i="1" s="1"/>
  <c r="S287" i="1"/>
  <c r="T287" i="1" s="1"/>
  <c r="S506" i="1"/>
  <c r="T506" i="1" s="1"/>
  <c r="S310" i="1"/>
  <c r="T310" i="1" s="1"/>
  <c r="S1222" i="1"/>
  <c r="T1222" i="1" s="1"/>
  <c r="S921" i="1"/>
  <c r="T921" i="1" s="1"/>
  <c r="S10" i="1"/>
  <c r="T10" i="1" s="1"/>
  <c r="S254" i="1"/>
  <c r="T254" i="1" s="1"/>
  <c r="S1337" i="1"/>
  <c r="T1337" i="1" s="1"/>
  <c r="S1196" i="1"/>
  <c r="T1196" i="1" s="1"/>
  <c r="S223" i="1"/>
  <c r="T223" i="1" s="1"/>
  <c r="S713" i="1"/>
  <c r="T713" i="1" s="1"/>
  <c r="S1020" i="1"/>
  <c r="T1020" i="1" s="1"/>
  <c r="S1314" i="1"/>
  <c r="T1314" i="1" s="1"/>
  <c r="S763" i="1"/>
  <c r="T763" i="1" s="1"/>
  <c r="S1305" i="1"/>
  <c r="T1305" i="1" s="1"/>
  <c r="S1254" i="1"/>
  <c r="T1254" i="1" s="1"/>
  <c r="S388" i="1"/>
  <c r="T388" i="1" s="1"/>
  <c r="S584" i="1"/>
  <c r="T584" i="1" s="1"/>
  <c r="S1445" i="1"/>
  <c r="T1445" i="1" s="1"/>
  <c r="S1460" i="1"/>
  <c r="T1460" i="1" s="1"/>
  <c r="S433" i="1"/>
  <c r="T433" i="1" s="1"/>
  <c r="S1282" i="1"/>
  <c r="T1282" i="1" s="1"/>
  <c r="S830" i="1"/>
  <c r="T830" i="1" s="1"/>
  <c r="S1431" i="1"/>
  <c r="T1431" i="1" s="1"/>
  <c r="S1223" i="1"/>
  <c r="T1223" i="1" s="1"/>
  <c r="S1338" i="1"/>
  <c r="T1338" i="1" s="1"/>
  <c r="S1021" i="1"/>
  <c r="T1021" i="1" s="1"/>
  <c r="S922" i="1"/>
  <c r="T922" i="1" s="1"/>
  <c r="S224" i="1"/>
  <c r="T224" i="1" s="1"/>
  <c r="S1197" i="1"/>
  <c r="T1197" i="1" s="1"/>
  <c r="S1472" i="1"/>
  <c r="T1472" i="1" s="1"/>
  <c r="S1346" i="1"/>
  <c r="T1346" i="1" s="1"/>
  <c r="S525" i="1"/>
  <c r="T525" i="1" s="1"/>
  <c r="S764" i="1"/>
  <c r="T764" i="1" s="1"/>
  <c r="S311" i="1"/>
  <c r="T311" i="1" s="1"/>
  <c r="S148" i="1"/>
  <c r="T148" i="1" s="1"/>
  <c r="S1224" i="1"/>
  <c r="T1224" i="1" s="1"/>
  <c r="S68" i="1"/>
  <c r="T68" i="1" s="1"/>
  <c r="S696" i="1"/>
  <c r="T696" i="1" s="1"/>
  <c r="S623" i="1"/>
  <c r="T623" i="1" s="1"/>
  <c r="S475" i="1"/>
  <c r="T475" i="1" s="1"/>
  <c r="S1264" i="1"/>
  <c r="T1264" i="1" s="1"/>
  <c r="S1255" i="1"/>
  <c r="T1255" i="1" s="1"/>
  <c r="S288" i="1"/>
  <c r="T288" i="1" s="1"/>
  <c r="S585" i="1"/>
  <c r="T585" i="1" s="1"/>
  <c r="S1532" i="1"/>
  <c r="T1532" i="1" s="1"/>
  <c r="S1506" i="1"/>
  <c r="T1506" i="1" s="1"/>
  <c r="S501" i="1"/>
  <c r="T501" i="1" s="1"/>
  <c r="S831" i="1"/>
  <c r="T831" i="1" s="1"/>
  <c r="S1473" i="1"/>
  <c r="T1473" i="1" s="1"/>
  <c r="S1432" i="1"/>
  <c r="T1432" i="1" s="1"/>
  <c r="S106" i="1"/>
  <c r="T106" i="1" s="1"/>
  <c r="S858" i="1"/>
  <c r="T858" i="1" s="1"/>
  <c r="S225" i="1"/>
  <c r="T225" i="1" s="1"/>
  <c r="S1198" i="1"/>
  <c r="T1198" i="1" s="1"/>
  <c r="S1022" i="1"/>
  <c r="T1022" i="1" s="1"/>
  <c r="S1474" i="1"/>
  <c r="T1474" i="1" s="1"/>
  <c r="S765" i="1"/>
  <c r="T765" i="1" s="1"/>
  <c r="S476" i="1"/>
  <c r="T476" i="1" s="1"/>
  <c r="S951" i="1"/>
  <c r="T951" i="1" s="1"/>
  <c r="S434" i="1"/>
  <c r="T434" i="1" s="1"/>
  <c r="S1086" i="1"/>
  <c r="T1086" i="1" s="1"/>
  <c r="S107" i="1"/>
  <c r="T107" i="1" s="1"/>
  <c r="S1256" i="1"/>
  <c r="T1256" i="1" s="1"/>
  <c r="S1558" i="1"/>
  <c r="T1558" i="1" s="1"/>
  <c r="S1267" i="1"/>
  <c r="T1267" i="1" s="1"/>
  <c r="S645" i="1"/>
  <c r="T645" i="1" s="1"/>
  <c r="S1374" i="1"/>
  <c r="T1374" i="1" s="1"/>
  <c r="S289" i="1"/>
  <c r="T289" i="1" s="1"/>
  <c r="S586" i="1"/>
  <c r="T586" i="1" s="1"/>
  <c r="S654" i="1"/>
  <c r="T654" i="1" s="1"/>
  <c r="S48" i="1"/>
  <c r="T48" i="1" s="1"/>
  <c r="S21" i="1"/>
  <c r="T21" i="1" s="1"/>
  <c r="S177" i="1"/>
  <c r="T177" i="1" s="1"/>
  <c r="S1023" i="1"/>
  <c r="T1023" i="1" s="1"/>
  <c r="S312" i="1"/>
  <c r="T312" i="1" s="1"/>
  <c r="S82" i="1"/>
  <c r="T82" i="1" s="1"/>
  <c r="S1507" i="1"/>
  <c r="T1507" i="1" s="1"/>
  <c r="S974" i="1"/>
  <c r="T974" i="1" s="1"/>
  <c r="S1390" i="1"/>
  <c r="T1390" i="1" s="1"/>
  <c r="S468" i="1"/>
  <c r="T468" i="1" s="1"/>
  <c r="S178" i="1"/>
  <c r="T178" i="1" s="1"/>
  <c r="S832" i="1"/>
  <c r="T832" i="1" s="1"/>
  <c r="S923" i="1"/>
  <c r="T923" i="1" s="1"/>
  <c r="S143" i="1"/>
  <c r="T143" i="1" s="1"/>
  <c r="S154" i="1"/>
  <c r="T154" i="1" s="1"/>
  <c r="S1339" i="1"/>
  <c r="T1339" i="1" s="1"/>
  <c r="S1413" i="1"/>
  <c r="T1413" i="1" s="1"/>
  <c r="S975" i="1"/>
  <c r="T975" i="1" s="1"/>
  <c r="S108" i="1"/>
  <c r="T108" i="1" s="1"/>
  <c r="S1024" i="1"/>
  <c r="T1024" i="1" s="1"/>
  <c r="S1433" i="1"/>
  <c r="T1433" i="1" s="1"/>
  <c r="S226" i="1"/>
  <c r="T226" i="1" s="1"/>
  <c r="S1199" i="1"/>
  <c r="T1199" i="1" s="1"/>
  <c r="S1508" i="1"/>
  <c r="T1508" i="1" s="1"/>
  <c r="S290" i="1"/>
  <c r="T290" i="1" s="1"/>
  <c r="S859" i="1"/>
  <c r="T859" i="1" s="1"/>
  <c r="S1347" i="1"/>
  <c r="T1347" i="1" s="1"/>
  <c r="S1315" i="1"/>
  <c r="T1315" i="1" s="1"/>
  <c r="S507" i="1"/>
  <c r="T507" i="1" s="1"/>
  <c r="S497" i="1"/>
  <c r="T497" i="1" s="1"/>
  <c r="S1225" i="1"/>
  <c r="T1225" i="1" s="1"/>
  <c r="S1533" i="1"/>
  <c r="T1533" i="1" s="1"/>
  <c r="S1146" i="1"/>
  <c r="T1146" i="1" s="1"/>
  <c r="S1378" i="1"/>
  <c r="T1378" i="1" s="1"/>
  <c r="S291" i="1"/>
  <c r="T291" i="1" s="1"/>
  <c r="S1306" i="1"/>
  <c r="T1306" i="1" s="1"/>
  <c r="S1226" i="1"/>
  <c r="T1226" i="1" s="1"/>
  <c r="S587" i="1"/>
  <c r="T587" i="1" s="1"/>
  <c r="S1257" i="1"/>
  <c r="T1257" i="1" s="1"/>
  <c r="S1087" i="1"/>
  <c r="T1087" i="1" s="1"/>
  <c r="S833" i="1"/>
  <c r="T833" i="1" s="1"/>
  <c r="S313" i="1"/>
  <c r="T313" i="1" s="1"/>
  <c r="S83" i="1"/>
  <c r="T83" i="1" s="1"/>
  <c r="S227" i="1"/>
  <c r="T227" i="1" s="1"/>
  <c r="S1434" i="1"/>
  <c r="T1434" i="1" s="1"/>
  <c r="S1200" i="1"/>
  <c r="T1200" i="1" s="1"/>
  <c r="S1088" i="1"/>
  <c r="T1088" i="1" s="1"/>
  <c r="S1293" i="1"/>
  <c r="T1293" i="1" s="1"/>
  <c r="S624" i="1"/>
  <c r="T624" i="1" s="1"/>
  <c r="S1227" i="1"/>
  <c r="T1227" i="1" s="1"/>
  <c r="S477" i="1"/>
  <c r="T477" i="1" s="1"/>
  <c r="S1534" i="1"/>
  <c r="T1534" i="1" s="1"/>
  <c r="S1446" i="1"/>
  <c r="T1446" i="1" s="1"/>
  <c r="S1461" i="1"/>
  <c r="T1461" i="1" s="1"/>
  <c r="S1391" i="1"/>
  <c r="T1391" i="1" s="1"/>
  <c r="S655" i="1"/>
  <c r="T655" i="1" s="1"/>
  <c r="S1025" i="1"/>
  <c r="T1025" i="1" s="1"/>
  <c r="S1348" i="1"/>
  <c r="T1348" i="1" s="1"/>
  <c r="S255" i="1"/>
  <c r="T255" i="1" s="1"/>
  <c r="S766" i="1"/>
  <c r="T766" i="1" s="1"/>
  <c r="S1481" i="1"/>
  <c r="T1481" i="1" s="1"/>
  <c r="S1089" i="1"/>
  <c r="T1089" i="1" s="1"/>
  <c r="S149" i="1"/>
  <c r="T149" i="1" s="1"/>
  <c r="S292" i="1"/>
  <c r="T292" i="1" s="1"/>
  <c r="S952" i="1"/>
  <c r="T952" i="1" s="1"/>
  <c r="S22" i="1"/>
  <c r="T22" i="1" s="1"/>
  <c r="S45" i="1"/>
  <c r="T45" i="1" s="1"/>
  <c r="S1055" i="1"/>
  <c r="T1055" i="1" s="1"/>
  <c r="S697" i="1"/>
  <c r="T697" i="1" s="1"/>
  <c r="S389" i="1"/>
  <c r="T389" i="1" s="1"/>
  <c r="S1475" i="1"/>
  <c r="T1475" i="1" s="1"/>
  <c r="S1340" i="1"/>
  <c r="T1340" i="1" s="1"/>
  <c r="S478" i="1"/>
  <c r="T478" i="1" s="1"/>
  <c r="S1535" i="1"/>
  <c r="T1535" i="1" s="1"/>
  <c r="S519" i="1"/>
  <c r="T519" i="1" s="1"/>
  <c r="S625" i="1"/>
  <c r="T625" i="1" s="1"/>
  <c r="S1453" i="1"/>
  <c r="T1453" i="1" s="1"/>
  <c r="S179" i="1"/>
  <c r="T179" i="1" s="1"/>
  <c r="S661" i="1"/>
  <c r="T661" i="1" s="1"/>
  <c r="S167" i="1"/>
  <c r="T167" i="1" s="1"/>
  <c r="S834" i="1"/>
  <c r="T834" i="1" s="1"/>
  <c r="S588" i="1"/>
  <c r="T588" i="1" s="1"/>
  <c r="S1435" i="1"/>
  <c r="T1435" i="1" s="1"/>
  <c r="S435" i="1"/>
  <c r="T435" i="1" s="1"/>
  <c r="S121" i="1"/>
  <c r="T121" i="1" s="1"/>
  <c r="S528" i="1"/>
  <c r="T528" i="1" s="1"/>
  <c r="S626" i="1"/>
  <c r="T626" i="1" s="1"/>
  <c r="S293" i="1"/>
  <c r="T293" i="1" s="1"/>
  <c r="S924" i="1"/>
  <c r="T924" i="1" s="1"/>
  <c r="S698" i="1"/>
  <c r="T698" i="1" s="1"/>
  <c r="S150" i="1"/>
  <c r="T150" i="1" s="1"/>
  <c r="S314" i="1"/>
  <c r="T314" i="1" s="1"/>
  <c r="S1201" i="1"/>
  <c r="T1201" i="1" s="1"/>
  <c r="S228" i="1"/>
  <c r="T228" i="1" s="1"/>
  <c r="S1536" i="1"/>
  <c r="T1536" i="1" s="1"/>
  <c r="S699" i="1"/>
  <c r="T699" i="1" s="1"/>
  <c r="S1509" i="1"/>
  <c r="T1509" i="1" s="1"/>
  <c r="S627" i="1"/>
  <c r="T627" i="1" s="1"/>
  <c r="S637" i="1"/>
  <c r="T637" i="1" s="1"/>
  <c r="S151" i="1"/>
  <c r="T151" i="1" s="1"/>
  <c r="S767" i="1"/>
  <c r="T767" i="1" s="1"/>
  <c r="S1026" i="1"/>
  <c r="T1026" i="1" s="1"/>
  <c r="S49" i="1"/>
  <c r="T49" i="1" s="1"/>
  <c r="S1307" i="1"/>
  <c r="T1307" i="1" s="1"/>
  <c r="S953" i="1"/>
  <c r="T953" i="1" s="1"/>
  <c r="S155" i="1"/>
  <c r="T155" i="1" s="1"/>
  <c r="S294" i="1"/>
  <c r="T294" i="1" s="1"/>
  <c r="S256" i="1"/>
  <c r="T256" i="1" s="1"/>
  <c r="S1537" i="1"/>
  <c r="T1537" i="1" s="1"/>
  <c r="S714" i="1"/>
  <c r="T714" i="1" s="1"/>
  <c r="S502" i="1"/>
  <c r="T502" i="1" s="1"/>
  <c r="S508" i="1"/>
  <c r="T508" i="1" s="1"/>
  <c r="S1070" i="1"/>
  <c r="T1070" i="1" s="1"/>
  <c r="S954" i="1"/>
  <c r="T954" i="1" s="1"/>
  <c r="S1228" i="1"/>
  <c r="T1228" i="1" s="1"/>
  <c r="S589" i="1"/>
  <c r="T589" i="1" s="1"/>
  <c r="S390" i="1"/>
  <c r="T390" i="1" s="1"/>
  <c r="S1510" i="1"/>
  <c r="T1510" i="1" s="1"/>
  <c r="S1454" i="1"/>
  <c r="T1454" i="1" s="1"/>
  <c r="S23" i="1"/>
  <c r="T23" i="1" s="1"/>
  <c r="S1341" i="1"/>
  <c r="T1341" i="1" s="1"/>
  <c r="S646" i="1"/>
  <c r="T646" i="1" s="1"/>
  <c r="S1316" i="1"/>
  <c r="T1316" i="1" s="1"/>
  <c r="S835" i="1"/>
  <c r="T835" i="1" s="1"/>
  <c r="S1476" i="1"/>
  <c r="T1476" i="1" s="1"/>
  <c r="S1414" i="1"/>
  <c r="T1414" i="1" s="1"/>
  <c r="S1511" i="1"/>
  <c r="T1511" i="1" s="1"/>
  <c r="S295" i="1"/>
  <c r="T295" i="1" s="1"/>
  <c r="S509" i="1"/>
  <c r="T509" i="1" s="1"/>
  <c r="S1123" i="1"/>
  <c r="T1123" i="1" s="1"/>
  <c r="S315" i="1"/>
  <c r="T315" i="1" s="1"/>
  <c r="S229" i="1"/>
  <c r="T229" i="1" s="1"/>
  <c r="S1202" i="1"/>
  <c r="T1202" i="1" s="1"/>
  <c r="S1056" i="1"/>
  <c r="T1056" i="1" s="1"/>
  <c r="S479" i="1"/>
  <c r="T479" i="1" s="1"/>
  <c r="S1147" i="1"/>
  <c r="T1147" i="1" s="1"/>
  <c r="S976" i="1"/>
  <c r="T976" i="1" s="1"/>
  <c r="S171" i="1"/>
  <c r="T171" i="1" s="1"/>
  <c r="S1349" i="1"/>
  <c r="T1349" i="1" s="1"/>
  <c r="S768" i="1"/>
  <c r="T768" i="1" s="1"/>
  <c r="S1477" i="1"/>
  <c r="T1477" i="1" s="1"/>
  <c r="S122" i="1"/>
  <c r="T122" i="1" s="1"/>
  <c r="S109" i="1"/>
  <c r="T109" i="1" s="1"/>
  <c r="S1538" i="1"/>
  <c r="T1538" i="1" s="1"/>
  <c r="S590" i="1"/>
  <c r="T590" i="1" s="1"/>
  <c r="S391" i="1"/>
  <c r="T391" i="1" s="1"/>
  <c r="S24" i="1"/>
  <c r="T24" i="1" s="1"/>
  <c r="S156" i="1"/>
  <c r="T156" i="1" s="1"/>
  <c r="S488" i="1"/>
  <c r="T488" i="1" s="1"/>
  <c r="S436" i="1"/>
  <c r="T436" i="1" s="1"/>
  <c r="S647" i="1"/>
  <c r="T647" i="1" s="1"/>
  <c r="S1148" i="1"/>
  <c r="T1148" i="1" s="1"/>
  <c r="S230" i="1"/>
  <c r="T230" i="1" s="1"/>
  <c r="S836" i="1"/>
  <c r="T836" i="1" s="1"/>
  <c r="S110" i="1"/>
  <c r="T110" i="1" s="1"/>
  <c r="S925" i="1"/>
  <c r="T925" i="1" s="1"/>
  <c r="S1342" i="1"/>
  <c r="T1342" i="1" s="1"/>
  <c r="S296" i="1"/>
  <c r="T296" i="1" s="1"/>
  <c r="S1308" i="1"/>
  <c r="T1308" i="1" s="1"/>
  <c r="S1350" i="1"/>
  <c r="T1350" i="1" s="1"/>
  <c r="S25" i="1"/>
  <c r="T25" i="1" s="1"/>
  <c r="S1027" i="1"/>
  <c r="T1027" i="1" s="1"/>
  <c r="S1478" i="1"/>
  <c r="T1478" i="1" s="1"/>
  <c r="S628" i="1"/>
  <c r="T628" i="1" s="1"/>
  <c r="S1071" i="1"/>
  <c r="T1071" i="1" s="1"/>
  <c r="S769" i="1"/>
  <c r="T769" i="1" s="1"/>
  <c r="S123" i="1"/>
  <c r="T123" i="1" s="1"/>
  <c r="S591" i="1"/>
  <c r="T591" i="1" s="1"/>
  <c r="S392" i="1"/>
  <c r="T392" i="1" s="1"/>
  <c r="S1539" i="1"/>
  <c r="T1539" i="1" s="1"/>
  <c r="S1379" i="1"/>
  <c r="T1379" i="1" s="1"/>
  <c r="S1512" i="1"/>
  <c r="T1512" i="1" s="1"/>
  <c r="S1229" i="1"/>
  <c r="T1229" i="1" s="1"/>
  <c r="S316" i="1"/>
  <c r="T316" i="1" s="1"/>
  <c r="S650" i="1"/>
  <c r="T650" i="1" s="1"/>
  <c r="S1343" i="1"/>
  <c r="T1343" i="1" s="1"/>
  <c r="S1268" i="1"/>
  <c r="T1268" i="1" s="1"/>
  <c r="S1230" i="1"/>
  <c r="T1230" i="1" s="1"/>
  <c r="S789" i="1"/>
  <c r="T789" i="1" s="1"/>
  <c r="S715" i="1"/>
  <c r="T715" i="1" s="1"/>
  <c r="S837" i="1"/>
  <c r="T837" i="1" s="1"/>
  <c r="S1124" i="1"/>
  <c r="T1124" i="1" s="1"/>
  <c r="S144" i="1"/>
  <c r="T144" i="1" s="1"/>
  <c r="S1317" i="1"/>
  <c r="T1317" i="1" s="1"/>
  <c r="S297" i="1"/>
  <c r="T297" i="1" s="1"/>
  <c r="S124" i="1"/>
  <c r="T124" i="1" s="1"/>
  <c r="S1482" i="1"/>
  <c r="T1482" i="1" s="1"/>
  <c r="S231" i="1"/>
  <c r="T231" i="1" s="1"/>
  <c r="S1149" i="1"/>
  <c r="T1149" i="1" s="1"/>
  <c r="S656" i="1"/>
  <c r="T656" i="1" s="1"/>
  <c r="S985" i="1"/>
  <c r="T985" i="1" s="1"/>
  <c r="S860" i="1"/>
  <c r="T860" i="1" s="1"/>
  <c r="S515" i="1"/>
  <c r="T515" i="1" s="1"/>
  <c r="S1072" i="1"/>
  <c r="T1072" i="1" s="1"/>
  <c r="S73" i="1"/>
  <c r="T73" i="1" s="1"/>
  <c r="S1351" i="1"/>
  <c r="T1351" i="1" s="1"/>
  <c r="S770" i="1"/>
  <c r="T770" i="1" s="1"/>
  <c r="S716" i="1"/>
  <c r="T716" i="1" s="1"/>
  <c r="S298" i="1"/>
  <c r="T298" i="1" s="1"/>
  <c r="S489" i="1"/>
  <c r="T489" i="1" s="1"/>
  <c r="S279" i="1"/>
  <c r="T279" i="1" s="1"/>
  <c r="S1028" i="1"/>
  <c r="T1028" i="1" s="1"/>
  <c r="S662" i="1"/>
  <c r="T662" i="1" s="1"/>
  <c r="S977" i="1"/>
  <c r="T977" i="1" s="1"/>
  <c r="S1455" i="1"/>
  <c r="T1455" i="1" s="1"/>
  <c r="S592" i="1"/>
  <c r="T592" i="1" s="1"/>
  <c r="S1540" i="1"/>
  <c r="T1540" i="1" s="1"/>
  <c r="S790" i="1"/>
  <c r="T790" i="1" s="1"/>
  <c r="S1318" i="1"/>
  <c r="T1318" i="1" s="1"/>
  <c r="S838" i="1"/>
  <c r="T838" i="1" s="1"/>
  <c r="S1073" i="1"/>
  <c r="T1073" i="1" s="1"/>
  <c r="S317" i="1"/>
  <c r="T317" i="1" s="1"/>
  <c r="S1344" i="1"/>
  <c r="T1344" i="1" s="1"/>
  <c r="S955" i="1"/>
  <c r="T955" i="1" s="1"/>
  <c r="S1231" i="1"/>
  <c r="T1231" i="1" s="1"/>
  <c r="S232" i="1"/>
  <c r="T232" i="1" s="1"/>
  <c r="S681" i="1"/>
  <c r="T681" i="1" s="1"/>
  <c r="S529" i="1"/>
  <c r="T529" i="1" s="1"/>
  <c r="S503" i="1"/>
  <c r="T503" i="1" s="1"/>
  <c r="S771" i="1"/>
  <c r="T771" i="1" s="1"/>
  <c r="S1029" i="1"/>
  <c r="T1029" i="1" s="1"/>
  <c r="S257" i="1"/>
  <c r="T257" i="1" s="1"/>
  <c r="S1057" i="1"/>
  <c r="T1057" i="1" s="1"/>
  <c r="S337" i="1"/>
  <c r="T337" i="1" s="1"/>
  <c r="S480" i="1"/>
  <c r="T480" i="1" s="1"/>
  <c r="S926" i="1"/>
  <c r="T926" i="1" s="1"/>
  <c r="S125" i="1"/>
  <c r="T125" i="1" s="1"/>
  <c r="S1513" i="1"/>
  <c r="T1513" i="1" s="1"/>
  <c r="S56" i="1"/>
  <c r="T56" i="1" s="1"/>
  <c r="S593" i="1"/>
  <c r="T593" i="1" s="1"/>
  <c r="S437" i="1"/>
  <c r="T437" i="1" s="1"/>
  <c r="S393" i="1"/>
  <c r="T393" i="1" s="1"/>
  <c r="S1150" i="1"/>
  <c r="T1150" i="1" s="1"/>
  <c r="S11" i="1"/>
  <c r="T11" i="1" s="1"/>
  <c r="S663" i="1"/>
  <c r="T663" i="1" s="1"/>
  <c r="S26" i="1"/>
  <c r="T26" i="1" s="1"/>
  <c r="S1456" i="1"/>
  <c r="T1456" i="1" s="1"/>
  <c r="S978" i="1"/>
  <c r="T978" i="1" s="1"/>
  <c r="S299" i="1"/>
  <c r="T299" i="1" s="1"/>
  <c r="S490" i="1"/>
  <c r="T490" i="1" s="1"/>
  <c r="S629" i="1"/>
  <c r="T629" i="1" s="1"/>
  <c r="S1409" i="1"/>
  <c r="T1409" i="1" s="1"/>
  <c r="S1462" i="1"/>
  <c r="T1462" i="1" s="1"/>
  <c r="S1541" i="1"/>
  <c r="T1541" i="1" s="1"/>
  <c r="S1151" i="1"/>
  <c r="T1151" i="1" s="1"/>
  <c r="S1058" i="1"/>
  <c r="T1058" i="1" s="1"/>
  <c r="S1483" i="1"/>
  <c r="T1483" i="1" s="1"/>
  <c r="S839" i="1"/>
  <c r="T839" i="1" s="1"/>
  <c r="S444" i="1"/>
  <c r="T444" i="1" s="1"/>
  <c r="S1352" i="1"/>
  <c r="T1352" i="1" s="1"/>
  <c r="S717" i="1"/>
  <c r="T717" i="1" s="1"/>
  <c r="S504" i="1"/>
  <c r="T504" i="1" s="1"/>
  <c r="S1090" i="1"/>
  <c r="T1090" i="1" s="1"/>
  <c r="S1309" i="1"/>
  <c r="T1309" i="1" s="1"/>
  <c r="S481" i="1"/>
  <c r="T481" i="1" s="1"/>
  <c r="S956" i="1"/>
  <c r="T956" i="1" s="1"/>
  <c r="S258" i="1"/>
  <c r="T258" i="1" s="1"/>
  <c r="S1493" i="1"/>
  <c r="T1493" i="1" s="1"/>
  <c r="S718" i="1"/>
  <c r="T718" i="1" s="1"/>
  <c r="S511" i="1"/>
  <c r="T511" i="1" s="1"/>
  <c r="S1319" i="1"/>
  <c r="T1319" i="1" s="1"/>
  <c r="S1125" i="1"/>
  <c r="T1125" i="1" s="1"/>
  <c r="S667" i="1"/>
  <c r="T667" i="1" s="1"/>
  <c r="S1074" i="1"/>
  <c r="T1074" i="1" s="1"/>
  <c r="S84" i="1"/>
  <c r="T84" i="1" s="1"/>
  <c r="S318" i="1"/>
  <c r="T318" i="1" s="1"/>
  <c r="S233" i="1"/>
  <c r="T233" i="1" s="1"/>
  <c r="S530" i="1"/>
  <c r="T530" i="1" s="1"/>
  <c r="S861" i="1"/>
  <c r="T861" i="1" s="1"/>
  <c r="S1353" i="1"/>
  <c r="T1353" i="1" s="1"/>
  <c r="S772" i="1"/>
  <c r="T772" i="1" s="1"/>
  <c r="S50" i="1"/>
  <c r="T50" i="1" s="1"/>
  <c r="S491" i="1"/>
  <c r="T491" i="1" s="1"/>
  <c r="S1030" i="1"/>
  <c r="T1030" i="1" s="1"/>
  <c r="S126" i="1"/>
  <c r="T126" i="1" s="1"/>
  <c r="S957" i="1"/>
  <c r="T957" i="1" s="1"/>
  <c r="S526" i="1"/>
  <c r="T526" i="1" s="1"/>
  <c r="S594" i="1"/>
  <c r="T594" i="1" s="1"/>
  <c r="S57" i="1"/>
  <c r="T57" i="1" s="1"/>
  <c r="S127" i="1"/>
  <c r="T127" i="1" s="1"/>
  <c r="S1542" i="1"/>
  <c r="T1542" i="1" s="1"/>
  <c r="S1232" i="1"/>
  <c r="T1232" i="1" s="1"/>
  <c r="S1514" i="1"/>
  <c r="T1514" i="1" s="1"/>
  <c r="S840" i="1"/>
  <c r="T840" i="1" s="1"/>
  <c r="S1059" i="1"/>
  <c r="T1059" i="1" s="1"/>
  <c r="S58" i="1"/>
  <c r="T58" i="1" s="1"/>
  <c r="S1269" i="1"/>
  <c r="T1269" i="1" s="1"/>
  <c r="S1320" i="1"/>
  <c r="T1320" i="1" s="1"/>
  <c r="S668" i="1"/>
  <c r="T668" i="1" s="1"/>
  <c r="S319" i="1"/>
  <c r="T319" i="1" s="1"/>
  <c r="S664" i="1"/>
  <c r="T664" i="1" s="1"/>
  <c r="S234" i="1"/>
  <c r="T234" i="1" s="1"/>
  <c r="S77" i="1"/>
  <c r="T77" i="1" s="1"/>
  <c r="S27" i="1"/>
  <c r="T27" i="1" s="1"/>
  <c r="S111" i="1"/>
  <c r="T111" i="1" s="1"/>
  <c r="S1410" i="1"/>
  <c r="T1410" i="1" s="1"/>
  <c r="S958" i="1"/>
  <c r="T958" i="1" s="1"/>
  <c r="S531" i="1"/>
  <c r="T531" i="1" s="1"/>
  <c r="S1354" i="1"/>
  <c r="T1354" i="1" s="1"/>
  <c r="S773" i="1"/>
  <c r="T773" i="1" s="1"/>
  <c r="S1031" i="1"/>
  <c r="T1031" i="1" s="1"/>
  <c r="S152" i="1"/>
  <c r="T152" i="1" s="1"/>
  <c r="S438" i="1"/>
  <c r="T438" i="1" s="1"/>
  <c r="S520" i="1"/>
  <c r="T520" i="1" s="1"/>
  <c r="S180" i="1"/>
  <c r="T180" i="1" s="1"/>
  <c r="S1075" i="1"/>
  <c r="T1075" i="1" s="1"/>
  <c r="S648" i="1"/>
  <c r="T648" i="1" s="1"/>
  <c r="S59" i="1"/>
  <c r="T59" i="1" s="1"/>
  <c r="S630" i="1"/>
  <c r="T630" i="1" s="1"/>
  <c r="S492" i="1"/>
  <c r="T492" i="1" s="1"/>
  <c r="S595" i="1"/>
  <c r="T595" i="1" s="1"/>
  <c r="S300" i="1"/>
  <c r="T300" i="1" s="1"/>
  <c r="S394" i="1"/>
  <c r="T394" i="1" s="1"/>
  <c r="S128" i="1"/>
  <c r="T128" i="1" s="1"/>
  <c r="S1515" i="1"/>
  <c r="T1515" i="1" s="1"/>
  <c r="S1484" i="1"/>
  <c r="T1484" i="1" s="1"/>
  <c r="S1543" i="1"/>
  <c r="T1543" i="1" s="1"/>
  <c r="S1152" i="1"/>
  <c r="T1152" i="1" s="1"/>
  <c r="S1380" i="1"/>
  <c r="T1380" i="1" s="1"/>
  <c r="S85" i="1"/>
  <c r="T85" i="1" s="1"/>
  <c r="S1310" i="1"/>
  <c r="T1310" i="1" s="1"/>
  <c r="S259" i="1"/>
  <c r="T259" i="1" s="1"/>
  <c r="S862" i="1"/>
  <c r="T862" i="1" s="1"/>
  <c r="S1126" i="1"/>
  <c r="T1126" i="1" s="1"/>
  <c r="S841" i="1"/>
  <c r="T841" i="1" s="1"/>
  <c r="S1355" i="1"/>
  <c r="T1355" i="1" s="1"/>
  <c r="S700" i="1"/>
  <c r="T700" i="1" s="1"/>
  <c r="S959" i="1"/>
  <c r="T959" i="1" s="1"/>
  <c r="S512" i="1"/>
  <c r="T512" i="1" s="1"/>
  <c r="S522" i="1"/>
  <c r="T522" i="1" s="1"/>
  <c r="S1321" i="1"/>
  <c r="T1321" i="1" s="1"/>
  <c r="S1076" i="1"/>
  <c r="T1076" i="1" s="1"/>
  <c r="S260" i="1"/>
  <c r="T260" i="1" s="1"/>
  <c r="S74" i="1"/>
  <c r="T74" i="1" s="1"/>
  <c r="S1233" i="1"/>
  <c r="T1233" i="1" s="1"/>
  <c r="S320" i="1"/>
  <c r="T320" i="1" s="1"/>
  <c r="S719" i="1"/>
  <c r="T719" i="1" s="1"/>
  <c r="S235" i="1"/>
  <c r="T235" i="1" s="1"/>
  <c r="S651" i="1"/>
  <c r="T651" i="1" s="1"/>
  <c r="S1457" i="1"/>
  <c r="T1457" i="1" s="1"/>
  <c r="S493" i="1"/>
  <c r="T493" i="1" s="1"/>
  <c r="S1479" i="1"/>
  <c r="T1479" i="1" s="1"/>
  <c r="S60" i="1"/>
  <c r="T60" i="1" s="1"/>
  <c r="S112" i="1"/>
  <c r="T112" i="1" s="1"/>
  <c r="S791" i="1"/>
  <c r="T791" i="1" s="1"/>
  <c r="S532" i="1"/>
  <c r="T532" i="1" s="1"/>
  <c r="S638" i="1"/>
  <c r="T638" i="1" s="1"/>
  <c r="S1516" i="1"/>
  <c r="T1516" i="1" s="1"/>
  <c r="S774" i="1"/>
  <c r="T774" i="1" s="1"/>
  <c r="S720" i="1"/>
  <c r="T720" i="1" s="1"/>
  <c r="S1032" i="1"/>
  <c r="T1032" i="1" s="1"/>
  <c r="S1234" i="1"/>
  <c r="T1234" i="1" s="1"/>
  <c r="S1060" i="1"/>
  <c r="T1060" i="1" s="1"/>
  <c r="S482" i="1"/>
  <c r="T482" i="1" s="1"/>
  <c r="S129" i="1"/>
  <c r="T129" i="1" s="1"/>
  <c r="S1270" i="1"/>
  <c r="T1270" i="1" s="1"/>
  <c r="S527" i="1"/>
  <c r="T527" i="1" s="1"/>
  <c r="S157" i="1"/>
  <c r="T157" i="1" s="1"/>
  <c r="S439" i="1"/>
  <c r="T439" i="1" s="1"/>
  <c r="S596" i="1"/>
  <c r="T596" i="1" s="1"/>
  <c r="S395" i="1"/>
  <c r="T395" i="1" s="1"/>
  <c r="S1544" i="1"/>
  <c r="T1544" i="1" s="1"/>
  <c r="S1061" i="1"/>
  <c r="T1061" i="1" s="1"/>
  <c r="S113" i="1"/>
  <c r="T113" i="1" s="1"/>
  <c r="S261" i="1"/>
  <c r="T261" i="1" s="1"/>
  <c r="S1235" i="1"/>
  <c r="T1235" i="1" s="1"/>
  <c r="S960" i="1"/>
  <c r="T960" i="1" s="1"/>
  <c r="S842" i="1"/>
  <c r="T842" i="1" s="1"/>
  <c r="S51" i="1"/>
  <c r="T51" i="1" s="1"/>
  <c r="S721" i="1"/>
  <c r="T721" i="1" s="1"/>
  <c r="S1276" i="1"/>
  <c r="T1276" i="1" s="1"/>
  <c r="S513" i="1"/>
  <c r="T513" i="1" s="1"/>
  <c r="S843" i="1"/>
  <c r="T843" i="1" s="1"/>
  <c r="S445" i="1"/>
  <c r="T445" i="1" s="1"/>
  <c r="S669" i="1"/>
  <c r="T669" i="1" s="1"/>
  <c r="S321" i="1"/>
  <c r="T321" i="1" s="1"/>
  <c r="S12" i="1"/>
  <c r="T12" i="1" s="1"/>
  <c r="S665" i="1"/>
  <c r="T665" i="1" s="1"/>
  <c r="S979" i="1"/>
  <c r="T979" i="1" s="1"/>
  <c r="S1236" i="1"/>
  <c r="T1236" i="1" s="1"/>
  <c r="S236" i="1"/>
  <c r="T236" i="1" s="1"/>
  <c r="S494" i="1"/>
  <c r="T494" i="1" s="1"/>
  <c r="S114" i="1"/>
  <c r="T114" i="1" s="1"/>
  <c r="S1237" i="1"/>
  <c r="T1237" i="1" s="1"/>
  <c r="S533" i="1"/>
  <c r="T533" i="1" s="1"/>
  <c r="S1322" i="1"/>
  <c r="T1322" i="1" s="1"/>
  <c r="S510" i="1"/>
  <c r="T510" i="1" s="1"/>
  <c r="S775" i="1"/>
  <c r="T775" i="1" s="1"/>
  <c r="S172" i="1"/>
  <c r="T172" i="1" s="1"/>
  <c r="S1356" i="1"/>
  <c r="T1356" i="1" s="1"/>
  <c r="S1033" i="1"/>
  <c r="T1033" i="1" s="1"/>
  <c r="S115" i="1"/>
  <c r="T115" i="1" s="1"/>
  <c r="S116" i="1"/>
  <c r="T116" i="1" s="1"/>
  <c r="S130" i="1"/>
  <c r="T130" i="1" s="1"/>
  <c r="S863" i="1"/>
  <c r="T863" i="1" s="1"/>
  <c r="S639" i="1"/>
  <c r="T639" i="1" s="1"/>
  <c r="S495" i="1"/>
  <c r="T495" i="1" s="1"/>
  <c r="S396" i="1"/>
  <c r="T396" i="1" s="1"/>
  <c r="S597" i="1"/>
  <c r="T597" i="1" s="1"/>
  <c r="S1517" i="1"/>
  <c r="T1517" i="1" s="1"/>
  <c r="S1153" i="1"/>
  <c r="T1153" i="1" s="1"/>
  <c r="S523" i="1"/>
  <c r="T523" i="1" s="1"/>
  <c r="S1077" i="1"/>
  <c r="T1077" i="1" s="1"/>
  <c r="S1494" i="1"/>
  <c r="T1494" i="1" s="1"/>
  <c r="S1154" i="1"/>
  <c r="T1154" i="1" s="1"/>
  <c r="S844" i="1"/>
  <c r="T844" i="1" s="1"/>
  <c r="S722" i="1"/>
  <c r="T722" i="1" s="1"/>
  <c r="S631" i="1"/>
  <c r="T631" i="1" s="1"/>
  <c r="S701" i="1"/>
  <c r="T701" i="1" s="1"/>
  <c r="S776" i="1"/>
  <c r="T776" i="1" s="1"/>
  <c r="S1357" i="1"/>
  <c r="T1357" i="1" s="1"/>
  <c r="S1034" i="1"/>
  <c r="T1034" i="1" s="1"/>
  <c r="S670" i="1"/>
  <c r="T670" i="1" s="1"/>
  <c r="S262" i="1"/>
  <c r="T262" i="1" s="1"/>
  <c r="S440" i="1"/>
  <c r="T440" i="1" s="1"/>
  <c r="S649" i="1"/>
  <c r="T649" i="1" s="1"/>
  <c r="S61" i="1"/>
  <c r="T61" i="1" s="1"/>
  <c r="S62" i="1"/>
  <c r="T62" i="1" s="1"/>
  <c r="S1545" i="1"/>
  <c r="T1545" i="1" s="1"/>
  <c r="S1518" i="1"/>
  <c r="T1518" i="1" s="1"/>
  <c r="S1078" i="1"/>
  <c r="T1078" i="1" s="1"/>
  <c r="S598" i="1"/>
  <c r="T598" i="1" s="1"/>
  <c r="S864" i="1"/>
  <c r="T864" i="1" s="1"/>
  <c r="S131" i="1"/>
  <c r="T131" i="1" s="1"/>
  <c r="S845" i="1"/>
  <c r="T845" i="1" s="1"/>
  <c r="S86" i="1"/>
  <c r="T86" i="1" s="1"/>
  <c r="S671" i="1"/>
  <c r="T671" i="1" s="1"/>
  <c r="S853" i="1"/>
  <c r="T853" i="1" s="1"/>
  <c r="S1062" i="1"/>
  <c r="T1062" i="1" s="1"/>
  <c r="S441" i="1"/>
  <c r="T441" i="1" s="1"/>
  <c r="S397" i="1"/>
  <c r="T397" i="1" s="1"/>
  <c r="S1323" i="1"/>
  <c r="T1323" i="1" s="1"/>
  <c r="S777" i="1"/>
  <c r="T777" i="1" s="1"/>
  <c r="S534" i="1"/>
  <c r="T534" i="1" s="1"/>
  <c r="S446" i="1"/>
  <c r="T446" i="1" s="1"/>
  <c r="S643" i="1"/>
  <c r="T643" i="1" s="1"/>
  <c r="S185" i="1"/>
  <c r="T185" i="1" s="1"/>
  <c r="S1043" i="1"/>
  <c r="T1043" i="1" s="1"/>
  <c r="S90" i="1"/>
  <c r="T90" i="1" s="1"/>
  <c r="S1546" i="1"/>
  <c r="T1546" i="1" s="1"/>
  <c r="S542" i="1"/>
  <c r="T542" i="1" s="1"/>
  <c r="S1129" i="1"/>
  <c r="T1129" i="1" s="1"/>
  <c r="S1381" i="1"/>
  <c r="T1381" i="1" s="1"/>
  <c r="S723" i="1"/>
  <c r="T723" i="1" s="1"/>
  <c r="S483" i="1"/>
  <c r="T483" i="1" s="1"/>
  <c r="S398" i="1"/>
  <c r="T398" i="1" s="1"/>
  <c r="S1155" i="1"/>
  <c r="T1155" i="1" s="1"/>
  <c r="S322" i="1"/>
  <c r="T322" i="1" s="1"/>
  <c r="S1365" i="1"/>
  <c r="T1365" i="1" s="1"/>
  <c r="S442" i="1"/>
  <c r="T442" i="1" s="1"/>
  <c r="S1368" i="1"/>
  <c r="T1368" i="1" s="1"/>
  <c r="S498" i="1"/>
  <c r="T498" i="1" s="1"/>
  <c r="S846" i="1"/>
  <c r="T846" i="1" s="1"/>
  <c r="S865" i="1"/>
  <c r="T865" i="1" s="1"/>
  <c r="S160" i="1"/>
  <c r="T160" i="1" s="1"/>
  <c r="S63" i="1"/>
  <c r="T63" i="1" s="1"/>
  <c r="S521" i="1"/>
  <c r="T521" i="1" s="1"/>
  <c r="S443" i="1"/>
  <c r="T443" i="1" s="1"/>
  <c r="S1366" i="1"/>
  <c r="T1366" i="1" s="1"/>
  <c r="S1044" i="1"/>
  <c r="T1044" i="1" s="1"/>
  <c r="S1332" i="1"/>
  <c r="T1332" i="1" s="1"/>
  <c r="S93" i="1"/>
  <c r="T93" i="1" s="1"/>
  <c r="S535" i="1"/>
  <c r="T535" i="1" s="1"/>
  <c r="S89" i="1"/>
  <c r="T89" i="1" s="1"/>
  <c r="S263" i="1"/>
  <c r="T263" i="1" s="1"/>
  <c r="S64" i="1"/>
  <c r="T64" i="1" s="1"/>
  <c r="S399" i="1"/>
  <c r="T399" i="1" s="1"/>
  <c r="S1519" i="1"/>
  <c r="T1519" i="1" s="1"/>
  <c r="S465" i="1"/>
  <c r="T465" i="1" s="1"/>
  <c r="S464" i="1"/>
  <c r="T464" i="1" s="1"/>
  <c r="S866" i="1"/>
  <c r="T866" i="1" s="1"/>
  <c r="S1238" i="1"/>
  <c r="T1238" i="1" s="1"/>
  <c r="S1547" i="1"/>
  <c r="T1547" i="1" s="1"/>
  <c r="S847" i="1"/>
  <c r="T847" i="1" s="1"/>
  <c r="S173" i="1"/>
  <c r="T173" i="1" s="1"/>
  <c r="S1063" i="1"/>
  <c r="T1063" i="1" s="1"/>
  <c r="S161" i="1"/>
  <c r="T161" i="1" s="1"/>
  <c r="S237" i="1"/>
  <c r="T237" i="1" s="1"/>
  <c r="S484" i="1"/>
  <c r="T484" i="1" s="1"/>
  <c r="S1271" i="1"/>
  <c r="T1271" i="1" s="1"/>
  <c r="S1324" i="1"/>
  <c r="T1324" i="1" s="1"/>
  <c r="S867" i="1"/>
  <c r="T867" i="1" s="1"/>
  <c r="S1035" i="1"/>
  <c r="T1035" i="1" s="1"/>
  <c r="S65" i="1"/>
  <c r="T65" i="1" s="1"/>
  <c r="S132" i="1"/>
  <c r="T132" i="1" s="1"/>
  <c r="S1358" i="1"/>
  <c r="T1358" i="1" s="1"/>
  <c r="S961" i="1"/>
  <c r="T961" i="1" s="1"/>
  <c r="S400" i="1"/>
  <c r="T400" i="1" s="1"/>
  <c r="S1548" i="1"/>
  <c r="T1548" i="1" s="1"/>
  <c r="S962" i="1"/>
  <c r="T962" i="1" s="1"/>
  <c r="S153" i="1"/>
  <c r="T153" i="1" s="1"/>
  <c r="S786" i="1"/>
  <c r="T786" i="1" s="1"/>
  <c r="S640" i="1"/>
  <c r="T640" i="1" s="1"/>
  <c r="S599" i="1"/>
  <c r="T599" i="1" s="1"/>
  <c r="S1239" i="1"/>
  <c r="T1239" i="1" s="1"/>
  <c r="S1311" i="1"/>
  <c r="T1311" i="1" s="1"/>
  <c r="S1240" i="1"/>
  <c r="T1240" i="1" s="1"/>
  <c r="S1127" i="1"/>
  <c r="T1127" i="1" s="1"/>
  <c r="S868" i="1"/>
  <c r="T868" i="1" s="1"/>
  <c r="S1345" i="1"/>
  <c r="T1345" i="1" s="1"/>
  <c r="S1064" i="1"/>
  <c r="T1064" i="1" s="1"/>
  <c r="S1553" i="1"/>
  <c r="T1553" i="1" s="1"/>
  <c r="S632" i="1"/>
  <c r="T632" i="1" s="1"/>
  <c r="S87" i="1"/>
  <c r="T87" i="1" s="1"/>
  <c r="S1359" i="1"/>
  <c r="T1359" i="1" s="1"/>
  <c r="S1036" i="1"/>
  <c r="T1036" i="1" s="1"/>
  <c r="S275" i="1"/>
  <c r="T275" i="1" s="1"/>
  <c r="S66" i="1"/>
  <c r="T66" i="1" s="1"/>
  <c r="S133" i="1"/>
  <c r="T133" i="1" s="1"/>
  <c r="S1325" i="1"/>
  <c r="T1325" i="1" s="1"/>
  <c r="S778" i="1"/>
  <c r="T778" i="1" s="1"/>
  <c r="S536" i="1"/>
  <c r="T536" i="1" s="1"/>
  <c r="S28" i="1"/>
  <c r="T28" i="1" s="1"/>
  <c r="S401" i="1"/>
  <c r="T401" i="1" s="1"/>
  <c r="S78" i="1"/>
  <c r="T78" i="1" s="1"/>
  <c r="S600" i="1"/>
  <c r="T600" i="1" s="1"/>
  <c r="S633" i="1"/>
  <c r="T633" i="1" s="1"/>
  <c r="S1480" i="1"/>
  <c r="T1480" i="1" s="1"/>
  <c r="S447" i="1"/>
  <c r="T447" i="1" s="1"/>
  <c r="S1411" i="1"/>
  <c r="T1411" i="1" s="1"/>
  <c r="S1549" i="1"/>
  <c r="T1549" i="1" s="1"/>
  <c r="S301" i="1"/>
  <c r="T301" i="1" s="1"/>
  <c r="S672" i="1"/>
  <c r="T672" i="1" s="1"/>
  <c r="S79" i="1"/>
  <c r="T79" i="1" s="1"/>
  <c r="S869" i="1"/>
  <c r="T869" i="1" s="1"/>
  <c r="S702" i="1"/>
  <c r="T702" i="1" s="1"/>
  <c r="S1485" i="1"/>
  <c r="T1485" i="1" s="1"/>
  <c r="S779" i="1"/>
  <c r="T779" i="1" s="1"/>
  <c r="S1241" i="1"/>
  <c r="T1241" i="1" s="1"/>
  <c r="S302" i="1"/>
  <c r="T302" i="1" s="1"/>
  <c r="S134" i="1"/>
  <c r="T134" i="1" s="1"/>
  <c r="S1360" i="1"/>
  <c r="T1360" i="1" s="1"/>
  <c r="S601" i="1"/>
  <c r="T601" i="1" s="1"/>
  <c r="S402" i="1"/>
  <c r="T402" i="1" s="1"/>
  <c r="S963" i="1"/>
  <c r="T963" i="1" s="1"/>
  <c r="S29" i="1"/>
  <c r="T29" i="1" s="1"/>
  <c r="S1382" i="1"/>
  <c r="T1382" i="1" s="1"/>
  <c r="S673" i="1"/>
  <c r="T673" i="1" s="1"/>
  <c r="S724" i="1"/>
  <c r="T724" i="1" s="1"/>
  <c r="S264" i="1"/>
  <c r="T264" i="1" s="1"/>
  <c r="S30" i="1"/>
  <c r="T30" i="1" s="1"/>
  <c r="S1550" i="1"/>
  <c r="T1550" i="1" s="1"/>
  <c r="S1326" i="1"/>
  <c r="T1326" i="1" s="1"/>
  <c r="S1259" i="1"/>
  <c r="T1259" i="1" s="1"/>
  <c r="S848" i="1"/>
  <c r="T848" i="1" s="1"/>
  <c r="S1242" i="1"/>
  <c r="T1242" i="1" s="1"/>
  <c r="S964" i="1"/>
  <c r="T964" i="1" s="1"/>
  <c r="S666" i="1"/>
  <c r="T666" i="1" s="1"/>
  <c r="S641" i="1"/>
  <c r="T641" i="1" s="1"/>
  <c r="S1312" i="1"/>
  <c r="T1312" i="1" s="1"/>
  <c r="S537" i="1"/>
  <c r="T537" i="1" s="1"/>
  <c r="S538" i="1"/>
  <c r="T538" i="1" s="1"/>
  <c r="S674" i="1"/>
  <c r="T674" i="1" s="1"/>
  <c r="S323" i="1"/>
  <c r="T323" i="1" s="1"/>
  <c r="S238" i="1"/>
  <c r="T238" i="1" s="1"/>
  <c r="S47" i="1"/>
  <c r="T47" i="1" s="1"/>
  <c r="S496" i="1"/>
  <c r="T496" i="1" s="1"/>
  <c r="S1361" i="1"/>
  <c r="T1361" i="1" s="1"/>
  <c r="S303" i="1"/>
  <c r="T303" i="1" s="1"/>
  <c r="S168" i="1"/>
  <c r="T168" i="1" s="1"/>
  <c r="S181" i="1"/>
  <c r="T181" i="1" s="1"/>
  <c r="S965" i="1"/>
  <c r="T965" i="1" s="1"/>
  <c r="S1065" i="1"/>
  <c r="T1065" i="1" s="1"/>
  <c r="S780" i="1"/>
  <c r="T780" i="1" s="1"/>
  <c r="S1037" i="1"/>
  <c r="T1037" i="1" s="1"/>
  <c r="S135" i="1"/>
  <c r="T135" i="1" s="1"/>
  <c r="S1384" i="1"/>
  <c r="T1384" i="1" s="1"/>
  <c r="S602" i="1"/>
  <c r="T602" i="1" s="1"/>
  <c r="S403" i="1"/>
  <c r="T403" i="1" s="1"/>
  <c r="S75" i="1"/>
  <c r="T75" i="1" s="1"/>
  <c r="S265" i="1"/>
  <c r="T265" i="1" s="1"/>
  <c r="S304" i="1"/>
  <c r="T304" i="1" s="1"/>
  <c r="S854" i="1"/>
  <c r="T854" i="1" s="1"/>
  <c r="S682" i="1"/>
  <c r="T682" i="1" s="1"/>
  <c r="S1327" i="1"/>
  <c r="T1327" i="1" s="1"/>
  <c r="S324" i="1"/>
  <c r="T324" i="1" s="1"/>
  <c r="S675" i="1"/>
  <c r="T675" i="1" s="1"/>
  <c r="S849" i="1"/>
  <c r="T849" i="1" s="1"/>
  <c r="S870" i="1"/>
  <c r="T870" i="1" s="1"/>
  <c r="S1091" i="1"/>
  <c r="T1091" i="1" s="1"/>
  <c r="S634" i="1"/>
  <c r="T634" i="1" s="1"/>
  <c r="S1243" i="1"/>
  <c r="T1243" i="1" s="1"/>
  <c r="S1551" i="1"/>
  <c r="T1551" i="1" s="1"/>
  <c r="S1520" i="1"/>
  <c r="T1520" i="1" s="1"/>
  <c r="S787" i="1"/>
  <c r="T787" i="1" s="1"/>
  <c r="S239" i="1"/>
  <c r="T239" i="1" s="1"/>
  <c r="S88" i="1"/>
  <c r="T88" i="1" s="1"/>
  <c r="S781" i="1"/>
  <c r="T781" i="1" s="1"/>
  <c r="S652" i="1"/>
  <c r="T652" i="1" s="1"/>
  <c r="S1038" i="1"/>
  <c r="T1038" i="1" s="1"/>
  <c r="S136" i="1"/>
  <c r="T136" i="1" s="1"/>
  <c r="S1362" i="1"/>
  <c r="T1362" i="1" s="1"/>
  <c r="S448" i="1"/>
  <c r="T448" i="1" s="1"/>
  <c r="S404" i="1"/>
  <c r="T404" i="1" s="1"/>
  <c r="S158" i="1"/>
  <c r="T158" i="1" s="1"/>
  <c r="S603" i="1"/>
  <c r="T603" i="1" s="1"/>
  <c r="S1066" i="1"/>
  <c r="T1066" i="1" s="1"/>
  <c r="S1079" i="1"/>
  <c r="T1079" i="1" s="1"/>
  <c r="S266" i="1"/>
  <c r="T266" i="1" s="1"/>
  <c r="S305" i="1"/>
  <c r="T305" i="1" s="1"/>
  <c r="S703" i="1"/>
  <c r="T703" i="1" s="1"/>
  <c r="S725" i="1"/>
  <c r="T725" i="1" s="1"/>
  <c r="S1244" i="1"/>
  <c r="T1244" i="1" s="1"/>
  <c r="S1328" i="1"/>
  <c r="T1328" i="1" s="1"/>
  <c r="S871" i="1"/>
  <c r="T871" i="1" s="1"/>
  <c r="S850" i="1"/>
  <c r="T850" i="1" s="1"/>
  <c r="S325" i="1"/>
  <c r="T325" i="1" s="1"/>
  <c r="S240" i="1"/>
  <c r="T240" i="1" s="1"/>
  <c r="S676" i="1"/>
  <c r="T676" i="1" s="1"/>
  <c r="S782" i="1"/>
  <c r="T782" i="1" s="1"/>
  <c r="S1039" i="1"/>
  <c r="T1039" i="1" s="1"/>
  <c r="S604" i="1"/>
  <c r="T604" i="1" s="1"/>
  <c r="S1245" i="1"/>
  <c r="T1245" i="1" s="1"/>
  <c r="S1156" i="1"/>
  <c r="T1156" i="1" s="1"/>
  <c r="S267" i="1"/>
  <c r="T267" i="1" s="1"/>
  <c r="S306" i="1"/>
  <c r="T306" i="1" s="1"/>
  <c r="S405" i="1"/>
  <c r="T405" i="1" s="1"/>
  <c r="S137" i="1"/>
  <c r="T137" i="1" s="1"/>
  <c r="S174" i="1"/>
  <c r="T174" i="1" s="1"/>
  <c r="S1246" i="1"/>
  <c r="T1246" i="1" s="1"/>
  <c r="S1067" i="1"/>
  <c r="T1067" i="1" s="1"/>
  <c r="S31" i="1"/>
  <c r="T31" i="1" s="1"/>
  <c r="S1412" i="1"/>
  <c r="T1412" i="1" s="1"/>
  <c r="S1363" i="1"/>
  <c r="T1363" i="1" s="1"/>
  <c r="S872" i="1"/>
  <c r="T872" i="1" s="1"/>
  <c r="S1521" i="1"/>
  <c r="T1521" i="1" s="1"/>
  <c r="S539" i="1"/>
  <c r="T539" i="1" s="1"/>
  <c r="S1329" i="1"/>
  <c r="T1329" i="1" s="1"/>
  <c r="S326" i="1"/>
  <c r="T326" i="1" s="1"/>
  <c r="S704" i="1"/>
  <c r="T704" i="1" s="1"/>
  <c r="S241" i="1"/>
  <c r="T241" i="1" s="1"/>
  <c r="S1313" i="1"/>
  <c r="T1313" i="1" s="1"/>
  <c r="S966" i="1"/>
  <c r="T966" i="1" s="1"/>
  <c r="S1068" i="1"/>
  <c r="T1068" i="1" s="1"/>
  <c r="S783" i="1"/>
  <c r="T783" i="1" s="1"/>
  <c r="S138" i="1"/>
  <c r="T138" i="1" s="1"/>
  <c r="S159" i="1"/>
  <c r="T159" i="1" s="1"/>
  <c r="S1040" i="1"/>
  <c r="T1040" i="1" s="1"/>
  <c r="S307" i="1"/>
  <c r="T307" i="1" s="1"/>
  <c r="S635" i="1"/>
  <c r="T635" i="1" s="1"/>
  <c r="S683" i="1"/>
  <c r="T683" i="1" s="1"/>
  <c r="S677" i="1"/>
  <c r="T677" i="1" s="1"/>
  <c r="S605" i="1"/>
  <c r="T605" i="1" s="1"/>
  <c r="S1128" i="1"/>
  <c r="T1128" i="1" s="1"/>
  <c r="S406" i="1"/>
  <c r="T406" i="1" s="1"/>
  <c r="S1364" i="1"/>
  <c r="T1364" i="1" s="1"/>
  <c r="S1080" i="1"/>
  <c r="T1080" i="1" s="1"/>
  <c r="S1383" i="1"/>
  <c r="T1383" i="1" s="1"/>
  <c r="S726" i="1"/>
  <c r="T726" i="1" s="1"/>
  <c r="S32" i="1"/>
  <c r="T32" i="1" s="1"/>
  <c r="S1247" i="1"/>
  <c r="T1247" i="1" s="1"/>
  <c r="S1330" i="1"/>
  <c r="T1330" i="1" s="1"/>
  <c r="S851" i="1"/>
  <c r="T851" i="1" s="1"/>
  <c r="S1092" i="1"/>
  <c r="T1092" i="1" s="1"/>
  <c r="S540" i="1"/>
  <c r="T540" i="1" s="1"/>
  <c r="S873" i="1"/>
  <c r="T873" i="1" s="1"/>
  <c r="S242" i="1"/>
  <c r="T242" i="1" s="1"/>
  <c r="S327" i="1"/>
  <c r="T327" i="1" s="1"/>
  <c r="S139" i="1"/>
  <c r="T139" i="1" s="1"/>
  <c r="S784" i="1"/>
  <c r="T784" i="1" s="1"/>
  <c r="S1041" i="1"/>
  <c r="T1041" i="1" s="1"/>
  <c r="S1069" i="1"/>
  <c r="T1069" i="1" s="1"/>
  <c r="S449" i="1"/>
  <c r="T449" i="1" s="1"/>
  <c r="S606" i="1"/>
  <c r="T606" i="1" s="1"/>
  <c r="S642" i="1"/>
  <c r="T642" i="1" s="1"/>
  <c r="S407" i="1"/>
  <c r="T407" i="1" s="1"/>
  <c r="S1554" i="1"/>
  <c r="T1554" i="1" s="1"/>
  <c r="S855" i="1"/>
  <c r="T855" i="1" s="1"/>
  <c r="S1081" i="1"/>
  <c r="T1081" i="1" s="1"/>
  <c r="S268" i="1"/>
  <c r="T268" i="1" s="1"/>
  <c r="S1248" i="1"/>
  <c r="T1248" i="1" s="1"/>
  <c r="S308" i="1"/>
  <c r="T308" i="1" s="1"/>
  <c r="S852" i="1"/>
  <c r="T852" i="1" s="1"/>
  <c r="S541" i="1"/>
  <c r="T541" i="1" s="1"/>
  <c r="S984" i="1"/>
  <c r="T984" i="1" s="1"/>
  <c r="S874" i="1"/>
  <c r="T874" i="1" s="1"/>
  <c r="S243" i="1"/>
  <c r="T243" i="1" s="1"/>
  <c r="S170" i="1"/>
  <c r="T170" i="1" s="1"/>
  <c r="S328" i="1"/>
  <c r="T328" i="1" s="1"/>
  <c r="S1415" i="1"/>
  <c r="T1415" i="1" s="1"/>
  <c r="S1522" i="1"/>
  <c r="T1522" i="1" s="1"/>
  <c r="S980" i="1"/>
  <c r="T980" i="1" s="1"/>
  <c r="S1331" i="1"/>
  <c r="T1331" i="1" s="1"/>
  <c r="S76" i="1"/>
  <c r="T76" i="1" s="1"/>
  <c r="S13" i="1"/>
  <c r="T13" i="1" s="1"/>
  <c r="S785" i="1"/>
  <c r="T785" i="1" s="1"/>
  <c r="S1042" i="1"/>
  <c r="T1042" i="1" s="1"/>
  <c r="S485" i="1"/>
  <c r="T485" i="1" s="1"/>
  <c r="AA1295" i="1" l="1"/>
  <c r="AB949" i="1"/>
  <c r="AB856" i="1"/>
  <c r="AA1377" i="1"/>
  <c r="AA1118" i="1"/>
  <c r="AA566" i="1"/>
  <c r="AA1522" i="1"/>
  <c r="AC1522" i="1" s="1"/>
  <c r="AA642" i="1"/>
  <c r="AC642" i="1" s="1"/>
  <c r="AA726" i="1"/>
  <c r="AC726" i="1" s="1"/>
  <c r="AA966" i="1"/>
  <c r="AC966" i="1" s="1"/>
  <c r="AA405" i="1"/>
  <c r="AC405" i="1" s="1"/>
  <c r="AA703" i="1"/>
  <c r="AC703" i="1" s="1"/>
  <c r="AA787" i="1"/>
  <c r="AC787" i="1" s="1"/>
  <c r="AA75" i="1"/>
  <c r="AC75" i="1" s="1"/>
  <c r="AA323" i="1"/>
  <c r="AC323" i="1" s="1"/>
  <c r="AA673" i="1"/>
  <c r="AC673" i="1" s="1"/>
  <c r="AA301" i="1"/>
  <c r="AC301" i="1" s="1"/>
  <c r="AA1036" i="1"/>
  <c r="AC1036" i="1" s="1"/>
  <c r="AA962" i="1"/>
  <c r="AC962" i="1" s="1"/>
  <c r="AA847" i="1"/>
  <c r="AC847" i="1" s="1"/>
  <c r="AA443" i="1"/>
  <c r="AC443" i="1" s="1"/>
  <c r="AA1129" i="1"/>
  <c r="AC1129" i="1" s="1"/>
  <c r="AA86" i="1"/>
  <c r="AC86" i="1" s="1"/>
  <c r="AA776" i="1"/>
  <c r="AC776" i="1" s="1"/>
  <c r="AA130" i="1"/>
  <c r="AC130" i="1" s="1"/>
  <c r="AA665" i="1"/>
  <c r="AC665" i="1" s="1"/>
  <c r="AA1061" i="1"/>
  <c r="AC1061" i="1" s="1"/>
  <c r="AA638" i="1"/>
  <c r="AC638" i="1" s="1"/>
  <c r="AA957" i="1"/>
  <c r="AA1293" i="1"/>
  <c r="AA559" i="1"/>
  <c r="AA4" i="1"/>
  <c r="AA342" i="1"/>
  <c r="AB357" i="1"/>
  <c r="AA855" i="1"/>
  <c r="AA781" i="1"/>
  <c r="AA133" i="1"/>
  <c r="AA483" i="1"/>
  <c r="AA978" i="1"/>
  <c r="AA257" i="1"/>
  <c r="AA1414" i="1"/>
  <c r="AA1089" i="1"/>
  <c r="AA433" i="1"/>
  <c r="AA486" i="1"/>
  <c r="AA946" i="1"/>
  <c r="AA1053" i="1"/>
  <c r="AA817" i="1"/>
  <c r="AA1109" i="1"/>
  <c r="AA868" i="1"/>
  <c r="AA229" i="1"/>
  <c r="AA1234" i="1"/>
  <c r="AA292" i="1"/>
  <c r="AA916" i="1"/>
  <c r="AA652" i="1"/>
  <c r="AA1134" i="1"/>
  <c r="AB1310" i="1"/>
  <c r="AA909" i="1"/>
  <c r="AA707" i="1"/>
  <c r="AA1248" i="1"/>
  <c r="AA899" i="1"/>
  <c r="AA1270" i="1"/>
  <c r="AA308" i="1"/>
  <c r="AA1426" i="1"/>
  <c r="AA268" i="1"/>
  <c r="AA790" i="1"/>
  <c r="AA149" i="1"/>
  <c r="AA1447" i="1"/>
  <c r="AA1159" i="1"/>
  <c r="AA980" i="1"/>
  <c r="AA407" i="1"/>
  <c r="AA32" i="1"/>
  <c r="AA1068" i="1"/>
  <c r="AA137" i="1"/>
  <c r="AA725" i="1"/>
  <c r="AA239" i="1"/>
  <c r="AA265" i="1"/>
  <c r="AA238" i="1"/>
  <c r="AA724" i="1"/>
  <c r="AA672" i="1"/>
  <c r="AA275" i="1"/>
  <c r="AA153" i="1"/>
  <c r="AA173" i="1"/>
  <c r="AA1366" i="1"/>
  <c r="AA1381" i="1"/>
  <c r="AA671" i="1"/>
  <c r="AA1357" i="1"/>
  <c r="AA863" i="1"/>
  <c r="AA979" i="1"/>
  <c r="AA113" i="1"/>
  <c r="AA1516" i="1"/>
  <c r="AA1076" i="1"/>
  <c r="AA1484" i="1"/>
  <c r="AA773" i="1"/>
  <c r="AA840" i="1"/>
  <c r="AA530" i="1"/>
  <c r="AA504" i="1"/>
  <c r="AA26" i="1"/>
  <c r="AA771" i="1"/>
  <c r="AA977" i="1"/>
  <c r="AA231" i="1"/>
  <c r="AA1512" i="1"/>
  <c r="AA925" i="1"/>
  <c r="AA768" i="1"/>
  <c r="AA835" i="1"/>
  <c r="AA256" i="1"/>
  <c r="AA314" i="1"/>
  <c r="AA625" i="1"/>
  <c r="AA766" i="1"/>
  <c r="AA227" i="1"/>
  <c r="AA1315" i="1"/>
  <c r="AA832" i="1"/>
  <c r="AA645" i="1"/>
  <c r="AA1445" i="1"/>
  <c r="AA798" i="1"/>
  <c r="AA1545" i="1"/>
  <c r="AA628" i="1"/>
  <c r="AA852" i="1"/>
  <c r="AA1564" i="1"/>
  <c r="AA1282" i="1"/>
  <c r="AA348" i="1"/>
  <c r="AB1323" i="1"/>
  <c r="AB241" i="1"/>
  <c r="AA29" i="1"/>
  <c r="AA63" i="1"/>
  <c r="AA924" i="1"/>
  <c r="AA290" i="1"/>
  <c r="AA1256" i="1"/>
  <c r="AA1220" i="1"/>
  <c r="AA1015" i="1"/>
  <c r="AB1262" i="1"/>
  <c r="AB944" i="1"/>
  <c r="AA1261" i="1"/>
  <c r="AA1402" i="1"/>
  <c r="AA900" i="1"/>
  <c r="AB1107" i="1"/>
  <c r="AA1172" i="1"/>
  <c r="AA886" i="1"/>
  <c r="AA1207" i="1"/>
  <c r="AA732" i="1"/>
  <c r="AB1093" i="1"/>
  <c r="AA516" i="1"/>
  <c r="AA1321" i="1"/>
  <c r="AC1321" i="1" s="1"/>
  <c r="AA1515" i="1"/>
  <c r="AC1515" i="1" s="1"/>
  <c r="AA1354" i="1"/>
  <c r="AC1354" i="1" s="1"/>
  <c r="AA1514" i="1"/>
  <c r="AC1514" i="1" s="1"/>
  <c r="AA233" i="1"/>
  <c r="AC233" i="1" s="1"/>
  <c r="AA717" i="1"/>
  <c r="AC717" i="1" s="1"/>
  <c r="AA663" i="1"/>
  <c r="AC663" i="1" s="1"/>
  <c r="AA503" i="1"/>
  <c r="AC503" i="1" s="1"/>
  <c r="AA662" i="1"/>
  <c r="AC662" i="1" s="1"/>
  <c r="AA1482" i="1"/>
  <c r="AC1482" i="1" s="1"/>
  <c r="AA1379" i="1"/>
  <c r="AC1379" i="1" s="1"/>
  <c r="AA110" i="1"/>
  <c r="AC110" i="1" s="1"/>
  <c r="AA1349" i="1"/>
  <c r="AC1349" i="1" s="1"/>
  <c r="AA1316" i="1"/>
  <c r="AC1316" i="1" s="1"/>
  <c r="AA294" i="1"/>
  <c r="AC294" i="1" s="1"/>
  <c r="AA150" i="1"/>
  <c r="AC150" i="1" s="1"/>
  <c r="AA519" i="1"/>
  <c r="AC519" i="1" s="1"/>
  <c r="AA255" i="1"/>
  <c r="AC255" i="1" s="1"/>
  <c r="AA83" i="1"/>
  <c r="AC83" i="1" s="1"/>
  <c r="AA1347" i="1"/>
  <c r="AC1347" i="1" s="1"/>
  <c r="AA178" i="1"/>
  <c r="AA1267" i="1"/>
  <c r="AA1473" i="1"/>
  <c r="AA1002" i="1"/>
  <c r="AA744" i="1"/>
  <c r="AA933" i="1"/>
  <c r="AB1090" i="1"/>
  <c r="AB704" i="1"/>
  <c r="AB447" i="1"/>
  <c r="AA160" i="1"/>
  <c r="AB393" i="1"/>
  <c r="AA232" i="1"/>
  <c r="AB1472" i="1"/>
  <c r="AA251" i="1"/>
  <c r="AB460" i="1"/>
  <c r="AB876" i="1"/>
  <c r="AB980" i="1"/>
  <c r="AB407" i="1"/>
  <c r="AB32" i="1"/>
  <c r="AB1068" i="1"/>
  <c r="AB137" i="1"/>
  <c r="AB725" i="1"/>
  <c r="AB239" i="1"/>
  <c r="AB265" i="1"/>
  <c r="AB238" i="1"/>
  <c r="AB724" i="1"/>
  <c r="AB672" i="1"/>
  <c r="AB275" i="1"/>
  <c r="AB153" i="1"/>
  <c r="AB173" i="1"/>
  <c r="AB1366" i="1"/>
  <c r="AB1381" i="1"/>
  <c r="AB671" i="1"/>
  <c r="AB1357" i="1"/>
  <c r="AB863" i="1"/>
  <c r="AB979" i="1"/>
  <c r="AB113" i="1"/>
  <c r="AB1516" i="1"/>
  <c r="AB1076" i="1"/>
  <c r="AB1484" i="1"/>
  <c r="AB773" i="1"/>
  <c r="AB840" i="1"/>
  <c r="AB530" i="1"/>
  <c r="AB504" i="1"/>
  <c r="AB26" i="1"/>
  <c r="AB771" i="1"/>
  <c r="AB977" i="1"/>
  <c r="AB231" i="1"/>
  <c r="AB1512" i="1"/>
  <c r="AB925" i="1"/>
  <c r="AB768" i="1"/>
  <c r="AB835" i="1"/>
  <c r="AB178" i="1"/>
  <c r="AB1267" i="1"/>
  <c r="AB1473" i="1"/>
  <c r="AB764" i="1"/>
  <c r="AB584" i="1"/>
  <c r="AB506" i="1"/>
  <c r="AB1281" i="1"/>
  <c r="AB1194" i="1"/>
  <c r="AB120" i="1"/>
  <c r="AB1193" i="1"/>
  <c r="AB385" i="1"/>
  <c r="AB1377" i="1"/>
  <c r="AB1016" i="1"/>
  <c r="AB759" i="1"/>
  <c r="AB653" i="1"/>
  <c r="AB1216" i="1"/>
  <c r="AB118" i="1"/>
  <c r="AB1215" i="1"/>
  <c r="AB1251" i="1"/>
  <c r="AB470" i="1"/>
  <c r="AB755" i="1"/>
  <c r="AB336" i="1"/>
  <c r="AB418" i="1"/>
  <c r="AB1524" i="1"/>
  <c r="AB574" i="1"/>
  <c r="AB210" i="1"/>
  <c r="AB371" i="1"/>
  <c r="AB1118" i="1"/>
  <c r="AB367" i="1"/>
  <c r="AB566" i="1"/>
  <c r="AB565" i="1"/>
  <c r="AB690" i="1"/>
  <c r="AB276" i="1"/>
  <c r="AB1002" i="1"/>
  <c r="AB935" i="1"/>
  <c r="AB744" i="1"/>
  <c r="AB1175" i="1"/>
  <c r="AB741" i="1"/>
  <c r="AB1555" i="1"/>
  <c r="AB553" i="1"/>
  <c r="AB1168" i="1"/>
  <c r="AB737" i="1"/>
  <c r="AB736" i="1"/>
  <c r="AB990" i="1"/>
  <c r="AB96" i="1"/>
  <c r="AB933" i="1"/>
  <c r="AB413" i="1"/>
  <c r="AB982" i="1"/>
  <c r="AB1095" i="1"/>
  <c r="AB686" i="1"/>
  <c r="AB728" i="1"/>
  <c r="AB706" i="1"/>
  <c r="AB1394" i="1"/>
  <c r="AB1047" i="1"/>
  <c r="AB163" i="1"/>
  <c r="AB408" i="1"/>
  <c r="AA1331" i="1"/>
  <c r="AA1554" i="1"/>
  <c r="AA783" i="1"/>
  <c r="AA1244" i="1"/>
  <c r="AA304" i="1"/>
  <c r="AA786" i="1"/>
  <c r="AA1044" i="1"/>
  <c r="AA261" i="1"/>
  <c r="AA774" i="1"/>
  <c r="AA1543" i="1"/>
  <c r="AA1456" i="1"/>
  <c r="AA1455" i="1"/>
  <c r="AA1537" i="1"/>
  <c r="AA1434" i="1"/>
  <c r="AA1374" i="1"/>
  <c r="AA148" i="1"/>
  <c r="AA1529" i="1"/>
  <c r="AA856" i="1"/>
  <c r="AA917" i="1"/>
  <c r="AA1452" i="1"/>
  <c r="AA99" i="1"/>
  <c r="AA333" i="1"/>
  <c r="AA1119" i="1"/>
  <c r="AA1005" i="1"/>
  <c r="AA564" i="1"/>
  <c r="AA1178" i="1"/>
  <c r="AA802" i="1"/>
  <c r="AA1096" i="1"/>
  <c r="AB1329" i="1"/>
  <c r="AA1037" i="1"/>
  <c r="AA514" i="1"/>
  <c r="AA1404" i="1"/>
  <c r="AA1048" i="1"/>
  <c r="AA1383" i="1"/>
  <c r="AA1359" i="1"/>
  <c r="AA12" i="1"/>
  <c r="AA1352" i="1"/>
  <c r="AA1539" i="1"/>
  <c r="AA313" i="1"/>
  <c r="AA474" i="1"/>
  <c r="AA644" i="1"/>
  <c r="AA819" i="1"/>
  <c r="AA1297" i="1"/>
  <c r="AA184" i="1"/>
  <c r="AA1045" i="1"/>
  <c r="AA1041" i="1"/>
  <c r="AA526" i="1"/>
  <c r="AA1071" i="1"/>
  <c r="AB1245" i="1"/>
  <c r="AA677" i="1"/>
  <c r="AA1520" i="1"/>
  <c r="AA521" i="1"/>
  <c r="AA522" i="1"/>
  <c r="AA124" i="1"/>
  <c r="AA1348" i="1"/>
  <c r="AA388" i="1"/>
  <c r="AA619" i="1"/>
  <c r="AA913" i="1"/>
  <c r="AA207" i="1"/>
  <c r="AA557" i="1"/>
  <c r="AA164" i="1"/>
  <c r="AA300" i="1"/>
  <c r="AB1313" i="1"/>
  <c r="AB1041" i="1"/>
  <c r="AA541" i="1"/>
  <c r="AB1042" i="1"/>
  <c r="AB540" i="1"/>
  <c r="AB136" i="1"/>
  <c r="AB1259" i="1"/>
  <c r="AB89" i="1"/>
  <c r="AB719" i="1"/>
  <c r="AB668" i="1"/>
  <c r="AA1313" i="1"/>
  <c r="AA1549" i="1"/>
  <c r="AA116" i="1"/>
  <c r="AA318" i="1"/>
  <c r="AA836" i="1"/>
  <c r="AA859" i="1"/>
  <c r="AA920" i="1"/>
  <c r="AA1014" i="1"/>
  <c r="AA1051" i="1"/>
  <c r="AA615" i="1"/>
  <c r="AA803" i="1"/>
  <c r="AA679" i="1"/>
  <c r="AB305" i="1"/>
  <c r="AB1403" i="1"/>
  <c r="AB243" i="1"/>
  <c r="AB406" i="1"/>
  <c r="AB1527" i="1"/>
  <c r="AA1415" i="1"/>
  <c r="AA674" i="1"/>
  <c r="AA845" i="1"/>
  <c r="AA1232" i="1"/>
  <c r="AA646" i="1"/>
  <c r="AA1558" i="1"/>
  <c r="AA430" i="1"/>
  <c r="AA945" i="1"/>
  <c r="AA469" i="1"/>
  <c r="AA1277" i="1"/>
  <c r="AA994" i="1"/>
  <c r="AA1162" i="1"/>
  <c r="AA1417" i="1"/>
  <c r="AA1033" i="1"/>
  <c r="AA1249" i="1"/>
  <c r="AA1202" i="1"/>
  <c r="AB326" i="1"/>
  <c r="AA305" i="1"/>
  <c r="AA1548" i="1"/>
  <c r="AA532" i="1"/>
  <c r="AA529" i="1"/>
  <c r="AA698" i="1"/>
  <c r="AA831" i="1"/>
  <c r="AA1429" i="1"/>
  <c r="AA1212" i="1"/>
  <c r="AA1403" i="1"/>
  <c r="AA999" i="1"/>
  <c r="AA1291" i="1"/>
  <c r="AA1205" i="1"/>
  <c r="AA1079" i="1"/>
  <c r="AA326" i="1"/>
  <c r="AB1066" i="1"/>
  <c r="AA606" i="1"/>
  <c r="AA1382" i="1"/>
  <c r="AA701" i="1"/>
  <c r="AA531" i="1"/>
  <c r="AA171" i="1"/>
  <c r="AA468" i="1"/>
  <c r="AA176" i="1"/>
  <c r="AA758" i="1"/>
  <c r="AA1121" i="1"/>
  <c r="AA1209" i="1"/>
  <c r="AA1167" i="1"/>
  <c r="AA1441" i="1"/>
  <c r="AA406" i="1"/>
  <c r="AA1247" i="1"/>
  <c r="AA174" i="1"/>
  <c r="AA1063" i="1"/>
  <c r="AA260" i="1"/>
  <c r="AA1149" i="1"/>
  <c r="AA1201" i="1"/>
  <c r="AA92" i="1"/>
  <c r="AA378" i="1"/>
  <c r="AA376" i="1"/>
  <c r="AA894" i="1"/>
  <c r="AA1367" i="1"/>
  <c r="AA607" i="1"/>
  <c r="AB121" i="1"/>
  <c r="AA403" i="1"/>
  <c r="AA542" i="1"/>
  <c r="AA128" i="1"/>
  <c r="AA1028" i="1"/>
  <c r="AA1535" i="1"/>
  <c r="AA287" i="1"/>
  <c r="AA1303" i="1"/>
  <c r="AA1292" i="1"/>
  <c r="AA813" i="1"/>
  <c r="AA893" i="1"/>
  <c r="AA796" i="1"/>
  <c r="AA705" i="1"/>
  <c r="AA963" i="1"/>
  <c r="AB1167" i="1"/>
  <c r="AA306" i="1"/>
  <c r="AA1547" i="1"/>
  <c r="AA1544" i="1"/>
  <c r="AA11" i="1"/>
  <c r="AA155" i="1"/>
  <c r="AA525" i="1"/>
  <c r="AA1192" i="1"/>
  <c r="AA422" i="1"/>
  <c r="AA911" i="1"/>
  <c r="AA1141" i="1"/>
  <c r="AA735" i="1"/>
  <c r="AA1419" i="1"/>
  <c r="AB1382" i="1"/>
  <c r="AA243" i="1"/>
  <c r="AA88" i="1"/>
  <c r="AA723" i="1"/>
  <c r="AA1029" i="1"/>
  <c r="AA1481" i="1"/>
  <c r="AA1460" i="1"/>
  <c r="AA1222" i="1"/>
  <c r="AA222" i="1"/>
  <c r="AA429" i="1"/>
  <c r="AA1298" i="1"/>
  <c r="AA1115" i="1"/>
  <c r="AA563" i="1"/>
  <c r="AA201" i="1"/>
  <c r="AA891" i="1"/>
  <c r="AA552" i="1"/>
  <c r="AA1140" i="1"/>
  <c r="AA1166" i="1"/>
  <c r="AA546" i="1"/>
  <c r="AA95" i="1"/>
  <c r="AA338" i="1"/>
  <c r="AA35" i="1"/>
  <c r="AA34" i="1"/>
  <c r="AB1380" i="1"/>
  <c r="AB149" i="1"/>
  <c r="AB1088" i="1"/>
  <c r="AB936" i="1"/>
  <c r="AA1245" i="1"/>
  <c r="AA1066" i="1"/>
  <c r="AA634" i="1"/>
  <c r="AA135" i="1"/>
  <c r="AA1312" i="1"/>
  <c r="AA402" i="1"/>
  <c r="AA1480" i="1"/>
  <c r="AA1553" i="1"/>
  <c r="AA1358" i="1"/>
  <c r="AA464" i="1"/>
  <c r="AA865" i="1"/>
  <c r="AA1043" i="1"/>
  <c r="AA598" i="1"/>
  <c r="AA844" i="1"/>
  <c r="AA1356" i="1"/>
  <c r="AA445" i="1"/>
  <c r="AA439" i="1"/>
  <c r="AA60" i="1"/>
  <c r="AA700" i="1"/>
  <c r="AA595" i="1"/>
  <c r="AA111" i="1"/>
  <c r="AA57" i="1"/>
  <c r="AA667" i="1"/>
  <c r="AA1483" i="1"/>
  <c r="AA437" i="1"/>
  <c r="AA1231" i="1"/>
  <c r="AA298" i="1"/>
  <c r="AA144" i="1"/>
  <c r="AA123" i="1"/>
  <c r="AA647" i="1"/>
  <c r="AA479" i="1"/>
  <c r="AA1454" i="1"/>
  <c r="AA49" i="1"/>
  <c r="AA626" i="1"/>
  <c r="AA1475" i="1"/>
  <c r="AA1391" i="1"/>
  <c r="AC1391" i="1" s="1"/>
  <c r="AA1257" i="1"/>
  <c r="AA1199" i="1"/>
  <c r="AA1507" i="1"/>
  <c r="AA1086" i="1"/>
  <c r="AA1532" i="1"/>
  <c r="AA1197" i="1"/>
  <c r="AA763" i="1"/>
  <c r="AA712" i="1"/>
  <c r="AA1221" i="1"/>
  <c r="AA1530" i="1"/>
  <c r="AA386" i="1"/>
  <c r="AA919" i="1"/>
  <c r="AA1372" i="1"/>
  <c r="AA580" i="1"/>
  <c r="AA1527" i="1"/>
  <c r="AA1334" i="1"/>
  <c r="AA1526" i="1"/>
  <c r="AA103" i="1"/>
  <c r="AA1252" i="1"/>
  <c r="AA424" i="1"/>
  <c r="AA380" i="1"/>
  <c r="AA968" i="1"/>
  <c r="AA280" i="1"/>
  <c r="AA692" i="1"/>
  <c r="AA1279" i="1"/>
  <c r="AA575" i="1"/>
  <c r="AA1559" i="1"/>
  <c r="AA140" i="1"/>
  <c r="AA569" i="1"/>
  <c r="AA1274" i="1"/>
  <c r="AA1006" i="1"/>
  <c r="AA710" i="1"/>
  <c r="AA364" i="1"/>
  <c r="AA363" i="1"/>
  <c r="AA416" i="1"/>
  <c r="AA1111" i="1"/>
  <c r="AA359" i="1"/>
  <c r="AA897" i="1"/>
  <c r="AA1396" i="1"/>
  <c r="AA1173" i="1"/>
  <c r="AA1104" i="1"/>
  <c r="AA1102" i="1"/>
  <c r="AA195" i="1"/>
  <c r="AA1099" i="1"/>
  <c r="AB915" i="1"/>
  <c r="AB204" i="1"/>
  <c r="AB1140" i="1"/>
  <c r="AA59" i="1"/>
  <c r="AA601" i="1"/>
  <c r="AA1064" i="1"/>
  <c r="AA846" i="1"/>
  <c r="AA1078" i="1"/>
  <c r="AA172" i="1"/>
  <c r="AA492" i="1"/>
  <c r="AA594" i="1"/>
  <c r="AA769" i="1"/>
  <c r="AA1056" i="1"/>
  <c r="AB515" i="1"/>
  <c r="AB1268" i="1"/>
  <c r="AB25" i="1"/>
  <c r="AB590" i="1"/>
  <c r="AB1413" i="1"/>
  <c r="AB1467" i="1"/>
  <c r="AB1426" i="1"/>
  <c r="AB756" i="1"/>
  <c r="AB821" i="1"/>
  <c r="AB249" i="1"/>
  <c r="AB212" i="1"/>
  <c r="AB1492" i="1"/>
  <c r="AB366" i="1"/>
  <c r="AB1463" i="1"/>
  <c r="AB731" i="1"/>
  <c r="AB1399" i="1"/>
  <c r="AB643" i="1"/>
  <c r="AA952" i="1"/>
  <c r="AA1464" i="1"/>
  <c r="AA889" i="1"/>
  <c r="AA1432" i="1"/>
  <c r="AA311" i="1"/>
  <c r="AA310" i="1"/>
  <c r="AA1253" i="1"/>
  <c r="AA973" i="1"/>
  <c r="AA950" i="1"/>
  <c r="AA761" i="1"/>
  <c r="AA1443" i="1"/>
  <c r="AA760" i="1"/>
  <c r="AA284" i="1"/>
  <c r="AA272" i="1"/>
  <c r="AA175" i="1"/>
  <c r="AA217" i="1"/>
  <c r="AA1503" i="1"/>
  <c r="AA823" i="1"/>
  <c r="AA420" i="1"/>
  <c r="AA214" i="1"/>
  <c r="AA1010" i="1"/>
  <c r="AA942" i="1"/>
  <c r="AA213" i="1"/>
  <c r="AA1272" i="1"/>
  <c r="AA1450" i="1"/>
  <c r="AA570" i="1"/>
  <c r="AA941" i="1"/>
  <c r="AA905" i="1"/>
  <c r="AA1499" i="1"/>
  <c r="AA940" i="1"/>
  <c r="AA362" i="1"/>
  <c r="AA689" i="1"/>
  <c r="AA1001" i="1"/>
  <c r="AA358" i="1"/>
  <c r="AA806" i="1"/>
  <c r="AA742" i="1"/>
  <c r="AA996" i="1"/>
  <c r="AA1103" i="1"/>
  <c r="AA801" i="1"/>
  <c r="AA194" i="1"/>
  <c r="AA349" i="1"/>
  <c r="AA1165" i="1"/>
  <c r="AA1370" i="1"/>
  <c r="AA1401" i="1"/>
  <c r="AA330" i="1"/>
  <c r="AA981" i="1"/>
  <c r="AA1050" i="1"/>
  <c r="AA1138" i="1"/>
  <c r="AA270" i="1"/>
  <c r="AA1203" i="1"/>
  <c r="AA3" i="1"/>
  <c r="AA14" i="1"/>
  <c r="AB76" i="1"/>
  <c r="AB855" i="1"/>
  <c r="AB1330" i="1"/>
  <c r="AB138" i="1"/>
  <c r="AB1246" i="1"/>
  <c r="AB1328" i="1"/>
  <c r="AB781" i="1"/>
  <c r="AB854" i="1"/>
  <c r="AB496" i="1"/>
  <c r="AB30" i="1"/>
  <c r="AB869" i="1"/>
  <c r="AB133" i="1"/>
  <c r="AB640" i="1"/>
  <c r="AB161" i="1"/>
  <c r="AB1332" i="1"/>
  <c r="AB483" i="1"/>
  <c r="AB1062" i="1"/>
  <c r="AB670" i="1"/>
  <c r="AB495" i="1"/>
  <c r="AB236" i="1"/>
  <c r="AB720" i="1"/>
  <c r="AB74" i="1"/>
  <c r="AB1152" i="1"/>
  <c r="AB152" i="1"/>
  <c r="AB58" i="1"/>
  <c r="AB1353" i="1"/>
  <c r="AB1309" i="1"/>
  <c r="AB978" i="1"/>
  <c r="AB257" i="1"/>
  <c r="AB592" i="1"/>
  <c r="AB656" i="1"/>
  <c r="AB1491" i="1"/>
  <c r="AA764" i="1"/>
  <c r="AA584" i="1"/>
  <c r="AA506" i="1"/>
  <c r="AA1281" i="1"/>
  <c r="AA1194" i="1"/>
  <c r="AA120" i="1"/>
  <c r="AA1193" i="1"/>
  <c r="AA385" i="1"/>
  <c r="AA1016" i="1"/>
  <c r="AA759" i="1"/>
  <c r="AA653" i="1"/>
  <c r="AA1216" i="1"/>
  <c r="AA118" i="1"/>
  <c r="AA1215" i="1"/>
  <c r="AA1251" i="1"/>
  <c r="AA470" i="1"/>
  <c r="AA755" i="1"/>
  <c r="AA336" i="1"/>
  <c r="AA418" i="1"/>
  <c r="AA1524" i="1"/>
  <c r="AA574" i="1"/>
  <c r="AA210" i="1"/>
  <c r="AA371" i="1"/>
  <c r="AA367" i="1"/>
  <c r="AA565" i="1"/>
  <c r="AA690" i="1"/>
  <c r="AA276" i="1"/>
  <c r="AA935" i="1"/>
  <c r="AA1175" i="1"/>
  <c r="AA741" i="1"/>
  <c r="AA1555" i="1"/>
  <c r="AA553" i="1"/>
  <c r="AA1168" i="1"/>
  <c r="AA737" i="1"/>
  <c r="AA736" i="1"/>
  <c r="AA990" i="1"/>
  <c r="AA96" i="1"/>
  <c r="AA413" i="1"/>
  <c r="AA982" i="1"/>
  <c r="AA1095" i="1"/>
  <c r="AA686" i="1"/>
  <c r="AA728" i="1"/>
  <c r="AA706" i="1"/>
  <c r="AA1394" i="1"/>
  <c r="AA1047" i="1"/>
  <c r="AA163" i="1"/>
  <c r="AA408" i="1"/>
  <c r="AB1331" i="1"/>
  <c r="AB1554" i="1"/>
  <c r="AB1247" i="1"/>
  <c r="AB783" i="1"/>
  <c r="AB174" i="1"/>
  <c r="AB1244" i="1"/>
  <c r="AB88" i="1"/>
  <c r="AB304" i="1"/>
  <c r="AB47" i="1"/>
  <c r="AB264" i="1"/>
  <c r="AB79" i="1"/>
  <c r="AB66" i="1"/>
  <c r="AB786" i="1"/>
  <c r="AB1063" i="1"/>
  <c r="AB1044" i="1"/>
  <c r="AB723" i="1"/>
  <c r="AB853" i="1"/>
  <c r="AB1034" i="1"/>
  <c r="AB639" i="1"/>
  <c r="AB1236" i="1"/>
  <c r="AB261" i="1"/>
  <c r="AB774" i="1"/>
  <c r="AB260" i="1"/>
  <c r="AB1543" i="1"/>
  <c r="AB1031" i="1"/>
  <c r="AB1059" i="1"/>
  <c r="AB861" i="1"/>
  <c r="AB1456" i="1"/>
  <c r="AB1029" i="1"/>
  <c r="AB1455" i="1"/>
  <c r="AB1149" i="1"/>
  <c r="AB1374" i="1"/>
  <c r="AB1531" i="1"/>
  <c r="AB1096" i="1"/>
  <c r="AA1422" i="1"/>
  <c r="AA989" i="1"/>
  <c r="AA461" i="1"/>
  <c r="AA987" i="1"/>
  <c r="AC987" i="1" s="1"/>
  <c r="AA344" i="1"/>
  <c r="AA1083" i="1"/>
  <c r="AA1161" i="1"/>
  <c r="AA412" i="1"/>
  <c r="AA186" i="1"/>
  <c r="AC186" i="1" s="1"/>
  <c r="AA458" i="1"/>
  <c r="AA36" i="1"/>
  <c r="AC36" i="1" s="1"/>
  <c r="AA1136" i="1"/>
  <c r="AA1397" i="1"/>
  <c r="AA94" i="1"/>
  <c r="AB63" i="1"/>
  <c r="AB1150" i="1"/>
  <c r="AB953" i="1"/>
  <c r="AB924" i="1"/>
  <c r="AB373" i="1"/>
  <c r="AB1402" i="1"/>
  <c r="AB1142" i="1"/>
  <c r="AB293" i="1"/>
  <c r="AB634" i="1"/>
  <c r="AB135" i="1"/>
  <c r="AB1312" i="1"/>
  <c r="AB402" i="1"/>
  <c r="AB1480" i="1"/>
  <c r="AB1553" i="1"/>
  <c r="AB1358" i="1"/>
  <c r="AB464" i="1"/>
  <c r="AB865" i="1"/>
  <c r="AB1043" i="1"/>
  <c r="AB598" i="1"/>
  <c r="AB844" i="1"/>
  <c r="AB1356" i="1"/>
  <c r="AB445" i="1"/>
  <c r="AB439" i="1"/>
  <c r="AB60" i="1"/>
  <c r="AB700" i="1"/>
  <c r="AB595" i="1"/>
  <c r="AB111" i="1"/>
  <c r="AB57" i="1"/>
  <c r="AB667" i="1"/>
  <c r="AB1483" i="1"/>
  <c r="AB437" i="1"/>
  <c r="AB1231" i="1"/>
  <c r="AB298" i="1"/>
  <c r="AB144" i="1"/>
  <c r="AB123" i="1"/>
  <c r="AB647" i="1"/>
  <c r="AB479" i="1"/>
  <c r="AB1454" i="1"/>
  <c r="AB49" i="1"/>
  <c r="AB626" i="1"/>
  <c r="AB1475" i="1"/>
  <c r="AB1257" i="1"/>
  <c r="AB1199" i="1"/>
  <c r="AB1507" i="1"/>
  <c r="AB1086" i="1"/>
  <c r="AB1532" i="1"/>
  <c r="AB1197" i="1"/>
  <c r="AB763" i="1"/>
  <c r="AB712" i="1"/>
  <c r="AB1221" i="1"/>
  <c r="AB1530" i="1"/>
  <c r="AB386" i="1"/>
  <c r="AB919" i="1"/>
  <c r="AB1372" i="1"/>
  <c r="AB580" i="1"/>
  <c r="AB1334" i="1"/>
  <c r="AB1526" i="1"/>
  <c r="AB103" i="1"/>
  <c r="AB1252" i="1"/>
  <c r="AB424" i="1"/>
  <c r="AB380" i="1"/>
  <c r="AB968" i="1"/>
  <c r="AB280" i="1"/>
  <c r="AB692" i="1"/>
  <c r="AB1279" i="1"/>
  <c r="AB575" i="1"/>
  <c r="AB1559" i="1"/>
  <c r="AB140" i="1"/>
  <c r="AB569" i="1"/>
  <c r="AB1274" i="1"/>
  <c r="AB1006" i="1"/>
  <c r="AB710" i="1"/>
  <c r="AB364" i="1"/>
  <c r="AB363" i="1"/>
  <c r="AB416" i="1"/>
  <c r="AB1111" i="1"/>
  <c r="AB359" i="1"/>
  <c r="AB897" i="1"/>
  <c r="AB1396" i="1"/>
  <c r="AB1173" i="1"/>
  <c r="AB1104" i="1"/>
  <c r="AB1102" i="1"/>
  <c r="AB195" i="1"/>
  <c r="AB1099" i="1"/>
  <c r="AB1422" i="1"/>
  <c r="AB989" i="1"/>
  <c r="AB461" i="1"/>
  <c r="AA1506" i="1"/>
  <c r="AA1557" i="1"/>
  <c r="AB1209" i="1"/>
  <c r="AB600" i="1"/>
  <c r="AB1519" i="1"/>
  <c r="AA1040" i="1"/>
  <c r="AA31" i="1"/>
  <c r="AA1038" i="1"/>
  <c r="AA1326" i="1"/>
  <c r="AA778" i="1"/>
  <c r="AA1239" i="1"/>
  <c r="AA484" i="1"/>
  <c r="AA535" i="1"/>
  <c r="AA440" i="1"/>
  <c r="AA597" i="1"/>
  <c r="AA960" i="1"/>
  <c r="AA320" i="1"/>
  <c r="AA50" i="1"/>
  <c r="AA295" i="1"/>
  <c r="AA1339" i="1"/>
  <c r="AA830" i="1"/>
  <c r="AA1505" i="1"/>
  <c r="AA183" i="1"/>
  <c r="AB13" i="1"/>
  <c r="AA1325" i="1"/>
  <c r="AA1235" i="1"/>
  <c r="AB1269" i="1"/>
  <c r="AB985" i="1"/>
  <c r="AB650" i="1"/>
  <c r="AB1308" i="1"/>
  <c r="AB109" i="1"/>
  <c r="AA1511" i="1"/>
  <c r="AB1225" i="1"/>
  <c r="AB586" i="1"/>
  <c r="AA55" i="1"/>
  <c r="AB1018" i="1"/>
  <c r="AA1289" i="1"/>
  <c r="AA384" i="1"/>
  <c r="AA694" i="1"/>
  <c r="AB1120" i="1"/>
  <c r="AB572" i="1"/>
  <c r="AB1182" i="1"/>
  <c r="AB1004" i="1"/>
  <c r="AB743" i="1"/>
  <c r="AB198" i="1"/>
  <c r="AB414" i="1"/>
  <c r="AB878" i="1"/>
  <c r="AA875" i="1"/>
  <c r="AA7" i="1"/>
  <c r="AA509" i="1"/>
  <c r="AA623" i="1"/>
  <c r="AA431" i="1"/>
  <c r="AA215" i="1"/>
  <c r="AA752" i="1"/>
  <c r="AA749" i="1"/>
  <c r="AA545" i="1"/>
  <c r="AB1242" i="1"/>
  <c r="AB316" i="1"/>
  <c r="AB296" i="1"/>
  <c r="AB122" i="1"/>
  <c r="AB1414" i="1"/>
  <c r="AB714" i="1"/>
  <c r="AB228" i="1"/>
  <c r="AB179" i="1"/>
  <c r="AB1089" i="1"/>
  <c r="AB1200" i="1"/>
  <c r="AB497" i="1"/>
  <c r="AB143" i="1"/>
  <c r="AB289" i="1"/>
  <c r="AB858" i="1"/>
  <c r="AB1224" i="1"/>
  <c r="AB433" i="1"/>
  <c r="AB921" i="1"/>
  <c r="AB1496" i="1"/>
  <c r="AB387" i="1"/>
  <c r="AB1444" i="1"/>
  <c r="AB971" i="1"/>
  <c r="AB1219" i="1"/>
  <c r="AB486" i="1"/>
  <c r="AB827" i="1"/>
  <c r="AB1427" i="1"/>
  <c r="AB946" i="1"/>
  <c r="AB618" i="1"/>
  <c r="AB1376" i="1"/>
  <c r="AB425" i="1"/>
  <c r="AB216" i="1"/>
  <c r="AB576" i="1"/>
  <c r="AB1053" i="1"/>
  <c r="AB81" i="1"/>
  <c r="AB1211" i="1"/>
  <c r="AB754" i="1"/>
  <c r="AB1451" i="1"/>
  <c r="AB41" i="1"/>
  <c r="AB817" i="1"/>
  <c r="AB369" i="1"/>
  <c r="AB1007" i="1"/>
  <c r="AB182" i="1"/>
  <c r="AB750" i="1"/>
  <c r="AB331" i="1"/>
  <c r="AB939" i="1"/>
  <c r="AB361" i="1"/>
  <c r="AB809" i="1"/>
  <c r="AB1109" i="1"/>
  <c r="AB896" i="1"/>
  <c r="AB355" i="1"/>
  <c r="AB354" i="1"/>
  <c r="AB1170" i="1"/>
  <c r="AB53" i="1"/>
  <c r="AB1133" i="1"/>
  <c r="AB1208" i="1"/>
  <c r="AB192" i="1"/>
  <c r="AB548" i="1"/>
  <c r="AB1556" i="1"/>
  <c r="AB1421" i="1"/>
  <c r="AB1288" i="1"/>
  <c r="AB1094" i="1"/>
  <c r="AB1049" i="1"/>
  <c r="AB1157" i="1"/>
  <c r="AB1204" i="1"/>
  <c r="AB244" i="1"/>
  <c r="AB1386" i="1"/>
  <c r="AB1437" i="1"/>
  <c r="AB1229" i="1"/>
  <c r="AB1342" i="1"/>
  <c r="AB1477" i="1"/>
  <c r="AB1476" i="1"/>
  <c r="AB1537" i="1"/>
  <c r="AB1201" i="1"/>
  <c r="AB1453" i="1"/>
  <c r="AB1481" i="1"/>
  <c r="AB1434" i="1"/>
  <c r="AB507" i="1"/>
  <c r="AB923" i="1"/>
  <c r="AB106" i="1"/>
  <c r="AB148" i="1"/>
  <c r="AB1460" i="1"/>
  <c r="AB1222" i="1"/>
  <c r="AB222" i="1"/>
  <c r="AB1529" i="1"/>
  <c r="AB429" i="1"/>
  <c r="AB427" i="1"/>
  <c r="AB92" i="1"/>
  <c r="AB917" i="1"/>
  <c r="AB825" i="1"/>
  <c r="AB1144" i="1"/>
  <c r="AB1452" i="1"/>
  <c r="AB99" i="1"/>
  <c r="AB378" i="1"/>
  <c r="AB376" i="1"/>
  <c r="AB1260" i="1"/>
  <c r="AB1298" i="1"/>
  <c r="AB333" i="1"/>
  <c r="AB372" i="1"/>
  <c r="AB1119" i="1"/>
  <c r="AB909" i="1"/>
  <c r="AB567" i="1"/>
  <c r="AB1005" i="1"/>
  <c r="AB1115" i="1"/>
  <c r="AB564" i="1"/>
  <c r="AB563" i="1"/>
  <c r="AB1178" i="1"/>
  <c r="AB201" i="1"/>
  <c r="AB998" i="1"/>
  <c r="AB894" i="1"/>
  <c r="AB891" i="1"/>
  <c r="AB802" i="1"/>
  <c r="AB552" i="1"/>
  <c r="AB350" i="1"/>
  <c r="AB1166" i="1"/>
  <c r="AB797" i="1"/>
  <c r="AB1367" i="1"/>
  <c r="AB546" i="1"/>
  <c r="AB95" i="1"/>
  <c r="AB1160" i="1"/>
  <c r="AB707" i="1"/>
  <c r="AB338" i="1"/>
  <c r="AB35" i="1"/>
  <c r="AB256" i="1"/>
  <c r="AB314" i="1"/>
  <c r="AB625" i="1"/>
  <c r="AB766" i="1"/>
  <c r="AB227" i="1"/>
  <c r="AB1315" i="1"/>
  <c r="AB832" i="1"/>
  <c r="AB645" i="1"/>
  <c r="AB1432" i="1"/>
  <c r="AB311" i="1"/>
  <c r="AB1445" i="1"/>
  <c r="AB310" i="1"/>
  <c r="AB1253" i="1"/>
  <c r="AB973" i="1"/>
  <c r="AB950" i="1"/>
  <c r="AB761" i="1"/>
  <c r="AB1443" i="1"/>
  <c r="AB760" i="1"/>
  <c r="AB284" i="1"/>
  <c r="AB272" i="1"/>
  <c r="AB514" i="1"/>
  <c r="AB175" i="1"/>
  <c r="AB217" i="1"/>
  <c r="AB1503" i="1"/>
  <c r="AB823" i="1"/>
  <c r="AB420" i="1"/>
  <c r="AB214" i="1"/>
  <c r="AB1010" i="1"/>
  <c r="AB942" i="1"/>
  <c r="AB213" i="1"/>
  <c r="AB1272" i="1"/>
  <c r="AB1450" i="1"/>
  <c r="AB570" i="1"/>
  <c r="AB1404" i="1"/>
  <c r="AB941" i="1"/>
  <c r="AB905" i="1"/>
  <c r="AB1499" i="1"/>
  <c r="AB940" i="1"/>
  <c r="AB362" i="1"/>
  <c r="AB689" i="1"/>
  <c r="AB1001" i="1"/>
  <c r="AB358" i="1"/>
  <c r="AB806" i="1"/>
  <c r="AB742" i="1"/>
  <c r="AB996" i="1"/>
  <c r="AB1103" i="1"/>
  <c r="AB801" i="1"/>
  <c r="AB194" i="1"/>
  <c r="AB349" i="1"/>
  <c r="AB798" i="1"/>
  <c r="AB1165" i="1"/>
  <c r="AB1370" i="1"/>
  <c r="AB1401" i="1"/>
  <c r="AB330" i="1"/>
  <c r="AB981" i="1"/>
  <c r="AB1050" i="1"/>
  <c r="AB1138" i="1"/>
  <c r="AB1048" i="1"/>
  <c r="AB270" i="1"/>
  <c r="AB1203" i="1"/>
  <c r="AB3" i="1"/>
  <c r="AB14" i="1"/>
  <c r="AA495" i="1"/>
  <c r="AA1152" i="1"/>
  <c r="AA1353" i="1"/>
  <c r="AA1309" i="1"/>
  <c r="AA592" i="1"/>
  <c r="AA143" i="1"/>
  <c r="AA387" i="1"/>
  <c r="AA1376" i="1"/>
  <c r="AA754" i="1"/>
  <c r="AA192" i="1"/>
  <c r="AA1049" i="1"/>
  <c r="AA1157" i="1"/>
  <c r="AB1092" i="1"/>
  <c r="AB886" i="1"/>
  <c r="AA1301" i="1"/>
  <c r="AA1069" i="1"/>
  <c r="AA632" i="1"/>
  <c r="AA1410" i="1"/>
  <c r="AB1080" i="1"/>
  <c r="AB29" i="1"/>
  <c r="AB395" i="1"/>
  <c r="AB392" i="1"/>
  <c r="AB501" i="1"/>
  <c r="AB119" i="1"/>
  <c r="AB1188" i="1"/>
  <c r="AB900" i="1"/>
  <c r="AA784" i="1"/>
  <c r="AA185" i="1"/>
  <c r="AA1124" i="1"/>
  <c r="AA1461" i="1"/>
  <c r="AA1471" i="1"/>
  <c r="AA1145" i="1"/>
  <c r="AA1280" i="1"/>
  <c r="AA1448" i="1"/>
  <c r="AB112" i="1"/>
  <c r="AA297" i="1"/>
  <c r="AA1262" i="1"/>
  <c r="AA866" i="1"/>
  <c r="AA112" i="1"/>
  <c r="AA695" i="1"/>
  <c r="AB602" i="1"/>
  <c r="AB1546" i="1"/>
  <c r="AB321" i="1"/>
  <c r="AB444" i="1"/>
  <c r="AB1341" i="1"/>
  <c r="AB1346" i="1"/>
  <c r="AB1189" i="1"/>
  <c r="AB818" i="1"/>
  <c r="AB1301" i="1"/>
  <c r="AA1329" i="1"/>
  <c r="AA132" i="1"/>
  <c r="AA157" i="1"/>
  <c r="AA593" i="1"/>
  <c r="AA1026" i="1"/>
  <c r="AA434" i="1"/>
  <c r="AA473" i="1"/>
  <c r="AA824" i="1"/>
  <c r="AA820" i="1"/>
  <c r="AA205" i="1"/>
  <c r="AB669" i="1"/>
  <c r="AA870" i="1"/>
  <c r="AA1519" i="1"/>
  <c r="AA493" i="1"/>
  <c r="AA56" i="1"/>
  <c r="AA1433" i="1"/>
  <c r="AA72" i="1"/>
  <c r="AC72" i="1" s="1"/>
  <c r="AA6" i="1"/>
  <c r="AA281" i="1"/>
  <c r="AC281" i="1" s="1"/>
  <c r="AA169" i="1"/>
  <c r="AA938" i="1"/>
  <c r="AA1169" i="1"/>
  <c r="AA986" i="1"/>
  <c r="AA450" i="1"/>
  <c r="AA1521" i="1"/>
  <c r="AA78" i="1"/>
  <c r="AA1276" i="1"/>
  <c r="AA511" i="1"/>
  <c r="AA1306" i="1"/>
  <c r="AA713" i="1"/>
  <c r="AA620" i="1"/>
  <c r="AA1187" i="1"/>
  <c r="AA1449" i="1"/>
  <c r="AA558" i="1"/>
  <c r="AA887" i="1"/>
  <c r="AA1265" i="1"/>
  <c r="AA410" i="1"/>
  <c r="AB603" i="1"/>
  <c r="AB132" i="1"/>
  <c r="AB1355" i="1"/>
  <c r="AB955" i="1"/>
  <c r="AB1026" i="1"/>
  <c r="AB82" i="1"/>
  <c r="AB473" i="1"/>
  <c r="AB100" i="1"/>
  <c r="AB208" i="1"/>
  <c r="AB613" i="1"/>
  <c r="AB1171" i="1"/>
  <c r="AB733" i="1"/>
  <c r="AB339" i="1"/>
  <c r="AA676" i="1"/>
  <c r="AA1127" i="1"/>
  <c r="AA62" i="1"/>
  <c r="AA651" i="1"/>
  <c r="AA718" i="1"/>
  <c r="AA789" i="1"/>
  <c r="AA637" i="1"/>
  <c r="AA108" i="1"/>
  <c r="AA765" i="1"/>
  <c r="AA286" i="1"/>
  <c r="AA428" i="1"/>
  <c r="AA271" i="1"/>
  <c r="AA1302" i="1"/>
  <c r="AA1008" i="1"/>
  <c r="AA747" i="1"/>
  <c r="AA1552" i="1"/>
  <c r="AA1487" i="1"/>
  <c r="AA455" i="1"/>
  <c r="AB139" i="1"/>
  <c r="AB870" i="1"/>
  <c r="AB65" i="1"/>
  <c r="AB493" i="1"/>
  <c r="AB1319" i="1"/>
  <c r="AB390" i="1"/>
  <c r="AB6" i="1"/>
  <c r="AB356" i="1"/>
  <c r="AB927" i="1"/>
  <c r="AA485" i="1"/>
  <c r="AC485" i="1" s="1"/>
  <c r="AA873" i="1"/>
  <c r="AA1363" i="1"/>
  <c r="AA240" i="1"/>
  <c r="AA1362" i="1"/>
  <c r="AC1362" i="1" s="1"/>
  <c r="AA324" i="1"/>
  <c r="AA181" i="1"/>
  <c r="AA848" i="1"/>
  <c r="AC848" i="1" s="1"/>
  <c r="AA1241" i="1"/>
  <c r="AA28" i="1"/>
  <c r="AA1240" i="1"/>
  <c r="AA1324" i="1"/>
  <c r="AA263" i="1"/>
  <c r="AC263" i="1" s="1"/>
  <c r="AA1365" i="1"/>
  <c r="AA777" i="1"/>
  <c r="AA61" i="1"/>
  <c r="AA1153" i="1"/>
  <c r="AA533" i="1"/>
  <c r="AA51" i="1"/>
  <c r="AA482" i="1"/>
  <c r="AA235" i="1"/>
  <c r="AA259" i="1"/>
  <c r="AC259" i="1" s="1"/>
  <c r="AA1075" i="1"/>
  <c r="AA319" i="1"/>
  <c r="AC319" i="1" s="1"/>
  <c r="AA1030" i="1"/>
  <c r="AA1493" i="1"/>
  <c r="AA1409" i="1"/>
  <c r="AA926" i="1"/>
  <c r="AA838" i="1"/>
  <c r="AA1072" i="1"/>
  <c r="AA1230" i="1"/>
  <c r="AA1027" i="1"/>
  <c r="AA391" i="1"/>
  <c r="AA1123" i="1"/>
  <c r="AA954" i="1"/>
  <c r="AA627" i="1"/>
  <c r="AA588" i="1"/>
  <c r="AA22" i="1"/>
  <c r="AA1227" i="1"/>
  <c r="AA1378" i="1"/>
  <c r="AA975" i="1"/>
  <c r="AA21" i="1"/>
  <c r="AA1474" i="1"/>
  <c r="AA475" i="1"/>
  <c r="AA1223" i="1"/>
  <c r="AA1196" i="1"/>
  <c r="AA1285" i="1"/>
  <c r="AA500" i="1"/>
  <c r="AA487" i="1"/>
  <c r="AA309" i="1"/>
  <c r="AA1290" i="1"/>
  <c r="AA918" i="1"/>
  <c r="AA1428" i="1"/>
  <c r="AA1335" i="1"/>
  <c r="AA1191" i="1"/>
  <c r="AA471" i="1"/>
  <c r="AA382" i="1"/>
  <c r="AA577" i="1"/>
  <c r="AA1214" i="1"/>
  <c r="AA1012" i="1"/>
  <c r="AA1186" i="1"/>
  <c r="AA1250" i="1"/>
  <c r="AA375" i="1"/>
  <c r="AA1489" i="1"/>
  <c r="AA374" i="1"/>
  <c r="AA211" i="1"/>
  <c r="AB1079" i="1"/>
  <c r="AB1243" i="1"/>
  <c r="AA1300" i="1"/>
  <c r="AA1156" i="1"/>
  <c r="AA961" i="1"/>
  <c r="AA596" i="1"/>
  <c r="AA274" i="1"/>
  <c r="AB958" i="1"/>
  <c r="AB1256" i="1"/>
  <c r="AB1220" i="1"/>
  <c r="AB1015" i="1"/>
  <c r="AB1523" i="1"/>
  <c r="AB709" i="1"/>
  <c r="AA641" i="1"/>
  <c r="AA1154" i="1"/>
  <c r="AA1125" i="1"/>
  <c r="AA587" i="1"/>
  <c r="AA1019" i="1"/>
  <c r="AA578" i="1"/>
  <c r="AA208" i="1"/>
  <c r="AA199" i="1"/>
  <c r="AB1336" i="1"/>
  <c r="AA1039" i="1"/>
  <c r="AA1345" i="1"/>
  <c r="AA775" i="1"/>
  <c r="AA1319" i="1"/>
  <c r="AC1319" i="1" s="1"/>
  <c r="AA390" i="1"/>
  <c r="AA312" i="1"/>
  <c r="AA54" i="1"/>
  <c r="AA1122" i="1"/>
  <c r="AC1122" i="1" s="1"/>
  <c r="AA914" i="1"/>
  <c r="AA571" i="1"/>
  <c r="AA5" i="1"/>
  <c r="AA353" i="1"/>
  <c r="AC353" i="1" s="1"/>
  <c r="AA881" i="1"/>
  <c r="AA17" i="1"/>
  <c r="AC17" i="1" s="1"/>
  <c r="AA404" i="1"/>
  <c r="AA234" i="1"/>
  <c r="AA715" i="1"/>
  <c r="AA1055" i="1"/>
  <c r="AA432" i="1"/>
  <c r="AA1217" i="1"/>
  <c r="AA459" i="1"/>
  <c r="AA908" i="1"/>
  <c r="AA808" i="1"/>
  <c r="AA885" i="1"/>
  <c r="AA729" i="1"/>
  <c r="AA657" i="1"/>
  <c r="AB1091" i="1"/>
  <c r="AB846" i="1"/>
  <c r="AB157" i="1"/>
  <c r="AB593" i="1"/>
  <c r="AB1510" i="1"/>
  <c r="AB585" i="1"/>
  <c r="AB1263" i="1"/>
  <c r="AB1465" i="1"/>
  <c r="AB40" i="1"/>
  <c r="AB20" i="1"/>
  <c r="AB196" i="1"/>
  <c r="AB795" i="1"/>
  <c r="AB1275" i="1"/>
  <c r="AA512" i="1"/>
  <c r="AA1116" i="1"/>
  <c r="AA1364" i="1"/>
  <c r="AA722" i="1"/>
  <c r="AA669" i="1"/>
  <c r="AA1317" i="1"/>
  <c r="AB267" i="1"/>
  <c r="AB1238" i="1"/>
  <c r="AB394" i="1"/>
  <c r="AB297" i="1"/>
  <c r="AB833" i="1"/>
  <c r="AB622" i="1"/>
  <c r="AB220" i="1"/>
  <c r="AB332" i="1"/>
  <c r="AA874" i="1"/>
  <c r="AA633" i="1"/>
  <c r="AA843" i="1"/>
  <c r="AA1058" i="1"/>
  <c r="AA226" i="1"/>
  <c r="AA1430" i="1"/>
  <c r="AA383" i="1"/>
  <c r="AA616" i="1"/>
  <c r="AA561" i="1"/>
  <c r="AA605" i="1"/>
  <c r="AA600" i="1"/>
  <c r="AA1494" i="1"/>
  <c r="AA841" i="1"/>
  <c r="AA1344" i="1"/>
  <c r="AA767" i="1"/>
  <c r="AA951" i="1"/>
  <c r="AA147" i="1"/>
  <c r="AA282" i="1"/>
  <c r="AA278" i="1"/>
  <c r="AA365" i="1"/>
  <c r="AA1108" i="1"/>
  <c r="AC1108" i="1" s="1"/>
  <c r="AA550" i="1"/>
  <c r="AC550" i="1" s="1"/>
  <c r="AA18" i="1"/>
  <c r="AA1065" i="1"/>
  <c r="AC1065" i="1" s="1"/>
  <c r="AA1368" i="1"/>
  <c r="AA1541" i="1"/>
  <c r="AA151" i="1"/>
  <c r="AA476" i="1"/>
  <c r="AA762" i="1"/>
  <c r="AA1266" i="1"/>
  <c r="AA1424" i="1"/>
  <c r="AA1284" i="1"/>
  <c r="AA901" i="1"/>
  <c r="AA888" i="1"/>
  <c r="AA879" i="1"/>
  <c r="AA929" i="1"/>
  <c r="AB1064" i="1"/>
  <c r="AB1154" i="1"/>
  <c r="AB492" i="1"/>
  <c r="AB716" i="1"/>
  <c r="AB528" i="1"/>
  <c r="AB434" i="1"/>
  <c r="AB253" i="1"/>
  <c r="AB578" i="1"/>
  <c r="AB616" i="1"/>
  <c r="AB906" i="1"/>
  <c r="AB1176" i="1"/>
  <c r="AB687" i="1"/>
  <c r="AA448" i="1"/>
  <c r="AA401" i="1"/>
  <c r="AA534" i="1"/>
  <c r="AA129" i="1"/>
  <c r="AA126" i="1"/>
  <c r="AA1073" i="1"/>
  <c r="AA1478" i="1"/>
  <c r="AA45" i="1"/>
  <c r="AA223" i="1"/>
  <c r="AA221" i="1"/>
  <c r="AA91" i="1"/>
  <c r="AA379" i="1"/>
  <c r="AA753" i="1"/>
  <c r="AA902" i="1"/>
  <c r="AA805" i="1"/>
  <c r="AA610" i="1"/>
  <c r="AA730" i="1"/>
  <c r="AA658" i="1"/>
  <c r="AB984" i="1"/>
  <c r="AB158" i="1"/>
  <c r="AB1345" i="1"/>
  <c r="AB1518" i="1"/>
  <c r="AB527" i="1"/>
  <c r="AB526" i="1"/>
  <c r="AB1071" i="1"/>
  <c r="AB914" i="1"/>
  <c r="AB892" i="1"/>
  <c r="AA1399" i="1"/>
  <c r="AA307" i="1"/>
  <c r="AA1327" i="1"/>
  <c r="AA536" i="1"/>
  <c r="AA322" i="1"/>
  <c r="AA842" i="1"/>
  <c r="AA668" i="1"/>
  <c r="AA480" i="1"/>
  <c r="AA25" i="1"/>
  <c r="AA1509" i="1"/>
  <c r="AA1146" i="1"/>
  <c r="AA518" i="1"/>
  <c r="AA1017" i="1"/>
  <c r="AA1467" i="1"/>
  <c r="AA249" i="1"/>
  <c r="AA80" i="1"/>
  <c r="AA611" i="1"/>
  <c r="AA1463" i="1"/>
  <c r="AA800" i="1"/>
  <c r="AA678" i="1"/>
  <c r="AA731" i="1"/>
  <c r="AA246" i="1"/>
  <c r="AA2" i="1"/>
  <c r="AB242" i="1"/>
  <c r="AB676" i="1"/>
  <c r="AB965" i="1"/>
  <c r="AB401" i="1"/>
  <c r="AB442" i="1"/>
  <c r="AB523" i="1"/>
  <c r="AB129" i="1"/>
  <c r="AB862" i="1"/>
  <c r="AB126" i="1"/>
  <c r="AB125" i="1"/>
  <c r="AB789" i="1"/>
  <c r="AB24" i="1"/>
  <c r="AA1092" i="1"/>
  <c r="AA1485" i="1"/>
  <c r="AA114" i="1"/>
  <c r="AA490" i="1"/>
  <c r="AA1350" i="1"/>
  <c r="AA583" i="1"/>
  <c r="AA1470" i="1"/>
  <c r="AA283" i="1"/>
  <c r="AA16" i="1"/>
  <c r="AB873" i="1"/>
  <c r="AA549" i="1"/>
  <c r="AA1243" i="1"/>
  <c r="AA1074" i="1"/>
  <c r="AA463" i="1"/>
  <c r="AB328" i="1"/>
  <c r="AB87" i="1"/>
  <c r="AB115" i="1"/>
  <c r="AB1542" i="1"/>
  <c r="AB976" i="1"/>
  <c r="AB1390" i="1"/>
  <c r="AB857" i="1"/>
  <c r="AB1261" i="1"/>
  <c r="AB751" i="1"/>
  <c r="AB1082" i="1"/>
  <c r="AA1128" i="1"/>
  <c r="AA27" i="1"/>
  <c r="AA436" i="1"/>
  <c r="AA82" i="1"/>
  <c r="AA253" i="1"/>
  <c r="AA100" i="1"/>
  <c r="AA573" i="1"/>
  <c r="AA613" i="1"/>
  <c r="AB489" i="1"/>
  <c r="AA158" i="1"/>
  <c r="AA65" i="1"/>
  <c r="AA513" i="1"/>
  <c r="AA488" i="1"/>
  <c r="AA1446" i="1"/>
  <c r="AC1446" i="1" s="1"/>
  <c r="AA1020" i="1"/>
  <c r="AC1020" i="1" s="1"/>
  <c r="AA145" i="1"/>
  <c r="AC145" i="1" s="1"/>
  <c r="AA1425" i="1"/>
  <c r="AA368" i="1"/>
  <c r="AA898" i="1"/>
  <c r="AC898" i="1" s="1"/>
  <c r="AA738" i="1"/>
  <c r="AA1084" i="1"/>
  <c r="AA1046" i="1"/>
  <c r="AA327" i="1"/>
  <c r="AA964" i="1"/>
  <c r="AA510" i="1"/>
  <c r="AA156" i="1"/>
  <c r="AA1534" i="1"/>
  <c r="AA1021" i="1"/>
  <c r="AA1486" i="1"/>
  <c r="AA1013" i="1"/>
  <c r="AA452" i="1"/>
  <c r="AA903" i="1"/>
  <c r="AA895" i="1"/>
  <c r="AA734" i="1"/>
  <c r="AA411" i="1"/>
  <c r="AB784" i="1"/>
  <c r="AB641" i="1"/>
  <c r="AB1078" i="1"/>
  <c r="AB27" i="1"/>
  <c r="AB769" i="1"/>
  <c r="AB1461" i="1"/>
  <c r="AB1471" i="1"/>
  <c r="AB1504" i="1"/>
  <c r="AB423" i="1"/>
  <c r="AB820" i="1"/>
  <c r="AB205" i="1"/>
  <c r="AB1105" i="1"/>
  <c r="AB346" i="1"/>
  <c r="AB454" i="1"/>
  <c r="AA683" i="1"/>
  <c r="AA965" i="1"/>
  <c r="AA867" i="1"/>
  <c r="AA1322" i="1"/>
  <c r="AA648" i="1"/>
  <c r="AA125" i="1"/>
  <c r="AA1228" i="1"/>
  <c r="AA291" i="1"/>
  <c r="AA1264" i="1"/>
  <c r="AA660" i="1"/>
  <c r="AA947" i="1"/>
  <c r="AA757" i="1"/>
  <c r="AA1393" i="1"/>
  <c r="AA462" i="1"/>
  <c r="AA1177" i="1"/>
  <c r="AA1498" i="1"/>
  <c r="AA1163" i="1"/>
  <c r="AA727" i="1"/>
  <c r="AA15" i="1"/>
  <c r="AB1039" i="1"/>
  <c r="AB1360" i="1"/>
  <c r="AB775" i="1"/>
  <c r="AB630" i="1"/>
  <c r="AB56" i="1"/>
  <c r="AB360" i="1"/>
  <c r="AB1084" i="1"/>
  <c r="AB154" i="1"/>
  <c r="AA154" i="1"/>
  <c r="AA1042" i="1"/>
  <c r="AA136" i="1"/>
  <c r="AA779" i="1"/>
  <c r="AA89" i="1"/>
  <c r="AA1237" i="1"/>
  <c r="AA1310" i="1"/>
  <c r="AA258" i="1"/>
  <c r="AA1268" i="1"/>
  <c r="AA48" i="1"/>
  <c r="AA467" i="1"/>
  <c r="AA146" i="1"/>
  <c r="AA102" i="1"/>
  <c r="AA756" i="1"/>
  <c r="AA1492" i="1"/>
  <c r="AA812" i="1"/>
  <c r="AA562" i="1"/>
  <c r="AA1106" i="1"/>
  <c r="AA1406" i="1"/>
  <c r="AA991" i="1"/>
  <c r="AA37" i="1"/>
  <c r="AA877" i="1"/>
  <c r="AA245" i="1"/>
  <c r="AA329" i="1"/>
  <c r="AB872" i="1"/>
  <c r="AB675" i="1"/>
  <c r="AB302" i="1"/>
  <c r="AB64" i="1"/>
  <c r="AB62" i="1"/>
  <c r="AB721" i="1"/>
  <c r="AB648" i="1"/>
  <c r="AB718" i="1"/>
  <c r="AB1073" i="1"/>
  <c r="AB1478" i="1"/>
  <c r="AB1228" i="1"/>
  <c r="AA1081" i="1"/>
  <c r="AA851" i="1"/>
  <c r="AA1067" i="1"/>
  <c r="AA237" i="1"/>
  <c r="AA1233" i="1"/>
  <c r="AA299" i="1"/>
  <c r="AA1540" i="1"/>
  <c r="AA1536" i="1"/>
  <c r="AA1088" i="1"/>
  <c r="AA1018" i="1"/>
  <c r="AA104" i="1"/>
  <c r="AA426" i="1"/>
  <c r="AA44" i="1"/>
  <c r="AA572" i="1"/>
  <c r="AA815" i="1"/>
  <c r="AA1114" i="1"/>
  <c r="AA414" i="1"/>
  <c r="AA409" i="1"/>
  <c r="AA997" i="1"/>
  <c r="AA170" i="1"/>
  <c r="AA537" i="1"/>
  <c r="AA864" i="1"/>
  <c r="AA127" i="1"/>
  <c r="AB449" i="1"/>
  <c r="AB538" i="1"/>
  <c r="AB131" i="1"/>
  <c r="AB512" i="1"/>
  <c r="AB279" i="1"/>
  <c r="AB1025" i="1"/>
  <c r="AB1254" i="1"/>
  <c r="AB579" i="1"/>
  <c r="AB1210" i="1"/>
  <c r="AB1110" i="1"/>
  <c r="AA604" i="1"/>
  <c r="AA465" i="1"/>
  <c r="AA1355" i="1"/>
  <c r="AA955" i="1"/>
  <c r="AA389" i="1"/>
  <c r="AA1314" i="1"/>
  <c r="AA1263" i="1"/>
  <c r="AA617" i="1"/>
  <c r="AA906" i="1"/>
  <c r="AA1176" i="1"/>
  <c r="AB816" i="1"/>
  <c r="AA139" i="1"/>
  <c r="AA666" i="1"/>
  <c r="AA643" i="1"/>
  <c r="AA77" i="1"/>
  <c r="AC77" i="1" s="1"/>
  <c r="AA770" i="1"/>
  <c r="AC770" i="1" s="1"/>
  <c r="AA121" i="1"/>
  <c r="AA288" i="1"/>
  <c r="AC288" i="1" s="1"/>
  <c r="AA1389" i="1"/>
  <c r="AA1442" i="1"/>
  <c r="AA1009" i="1"/>
  <c r="AA1003" i="1"/>
  <c r="AC1003" i="1" s="1"/>
  <c r="AA892" i="1"/>
  <c r="AA1375" i="1"/>
  <c r="AC1375" i="1" s="1"/>
  <c r="AA543" i="1"/>
  <c r="AC543" i="1" s="1"/>
  <c r="AA849" i="1"/>
  <c r="AA399" i="1"/>
  <c r="AA1457" i="1"/>
  <c r="AA1513" i="1"/>
  <c r="AA1024" i="1"/>
  <c r="AA828" i="1"/>
  <c r="AA517" i="1"/>
  <c r="AA334" i="1"/>
  <c r="AA1117" i="1"/>
  <c r="AA636" i="1"/>
  <c r="AA415" i="1"/>
  <c r="AA1562" i="1"/>
  <c r="AA269" i="1"/>
  <c r="AB604" i="1"/>
  <c r="AB601" i="1"/>
  <c r="AB185" i="1"/>
  <c r="AB1479" i="1"/>
  <c r="AB1125" i="1"/>
  <c r="AB436" i="1"/>
  <c r="AB587" i="1"/>
  <c r="AB224" i="1"/>
  <c r="AB1019" i="1"/>
  <c r="AB1145" i="1"/>
  <c r="AB617" i="1"/>
  <c r="AB1488" i="1"/>
  <c r="AB202" i="1"/>
  <c r="AB799" i="1"/>
  <c r="AB659" i="1"/>
  <c r="AB456" i="1"/>
  <c r="AA872" i="1"/>
  <c r="AA302" i="1"/>
  <c r="AA442" i="1"/>
  <c r="AA523" i="1"/>
  <c r="AA862" i="1"/>
  <c r="AA1462" i="1"/>
  <c r="AA24" i="1"/>
  <c r="AA1435" i="1"/>
  <c r="AA177" i="1"/>
  <c r="AA46" i="1"/>
  <c r="AA67" i="1"/>
  <c r="AA1333" i="1"/>
  <c r="AA377" i="1"/>
  <c r="AA39" i="1"/>
  <c r="AA1180" i="1"/>
  <c r="AA612" i="1"/>
  <c r="AA890" i="1"/>
  <c r="AA1497" i="1"/>
  <c r="AA1420" i="1"/>
  <c r="AA453" i="1"/>
  <c r="AB605" i="1"/>
  <c r="AB780" i="1"/>
  <c r="AB1494" i="1"/>
  <c r="AA325" i="1"/>
  <c r="AA1259" i="1"/>
  <c r="AA1271" i="1"/>
  <c r="AA649" i="1"/>
  <c r="AA719" i="1"/>
  <c r="AA491" i="1"/>
  <c r="AA1318" i="1"/>
  <c r="AA590" i="1"/>
  <c r="AA834" i="1"/>
  <c r="AA1413" i="1"/>
  <c r="AA1431" i="1"/>
  <c r="AA1469" i="1"/>
  <c r="AA821" i="1"/>
  <c r="AA1405" i="1"/>
  <c r="AA366" i="1"/>
  <c r="AA748" i="1"/>
  <c r="AA357" i="1"/>
  <c r="AA248" i="1"/>
  <c r="AA70" i="1"/>
  <c r="AA1206" i="1"/>
  <c r="AB852" i="1"/>
  <c r="AB683" i="1"/>
  <c r="AB448" i="1"/>
  <c r="AB1127" i="1"/>
  <c r="AB534" i="1"/>
  <c r="AB1322" i="1"/>
  <c r="AB651" i="1"/>
  <c r="AB664" i="1"/>
  <c r="AB1462" i="1"/>
  <c r="AB73" i="1"/>
  <c r="AB315" i="1"/>
  <c r="AA818" i="1"/>
  <c r="AA1384" i="1"/>
  <c r="AA90" i="1"/>
  <c r="AA959" i="1"/>
  <c r="AA1508" i="1"/>
  <c r="AB1551" i="1"/>
  <c r="AB1411" i="1"/>
  <c r="AB631" i="1"/>
  <c r="AB84" i="1"/>
  <c r="AB230" i="1"/>
  <c r="AB290" i="1"/>
  <c r="AB1195" i="1"/>
  <c r="AB948" i="1"/>
  <c r="AB1011" i="1"/>
  <c r="AB1300" i="1"/>
  <c r="AA1091" i="1"/>
  <c r="AA1479" i="1"/>
  <c r="AA716" i="1"/>
  <c r="AA528" i="1"/>
  <c r="AA224" i="1"/>
  <c r="AA1504" i="1"/>
  <c r="AA1465" i="1"/>
  <c r="AA1488" i="1"/>
  <c r="AA202" i="1"/>
  <c r="AA539" i="1"/>
  <c r="AA1360" i="1"/>
  <c r="AA1518" i="1"/>
  <c r="AA630" i="1"/>
  <c r="AA837" i="1"/>
  <c r="AA697" i="1"/>
  <c r="AA922" i="1"/>
  <c r="AC922" i="1" s="1"/>
  <c r="AA970" i="1"/>
  <c r="AC970" i="1" s="1"/>
  <c r="AA1423" i="1"/>
  <c r="AC1423" i="1" s="1"/>
  <c r="AA814" i="1"/>
  <c r="AA356" i="1"/>
  <c r="AA190" i="1"/>
  <c r="AC190" i="1" s="1"/>
  <c r="AA1495" i="1"/>
  <c r="AA134" i="1"/>
  <c r="AA446" i="1"/>
  <c r="AA1126" i="1"/>
  <c r="AA317" i="1"/>
  <c r="AA589" i="1"/>
  <c r="AA1023" i="1"/>
  <c r="AA71" i="1"/>
  <c r="AA1525" i="1"/>
  <c r="AA1286" i="1"/>
  <c r="AA810" i="1"/>
  <c r="AA197" i="1"/>
  <c r="AA247" i="1"/>
  <c r="AB874" i="1"/>
  <c r="AB1037" i="1"/>
  <c r="AB465" i="1"/>
  <c r="AB843" i="1"/>
  <c r="AB1058" i="1"/>
  <c r="AB1056" i="1"/>
  <c r="AB226" i="1"/>
  <c r="AB1430" i="1"/>
  <c r="AB383" i="1"/>
  <c r="AB1280" i="1"/>
  <c r="AB1448" i="1"/>
  <c r="AB199" i="1"/>
  <c r="AB1395" i="1"/>
  <c r="AB187" i="1"/>
  <c r="AA675" i="1"/>
  <c r="AA907" i="1"/>
  <c r="AA540" i="1"/>
  <c r="AA1412" i="1"/>
  <c r="AA168" i="1"/>
  <c r="AA1311" i="1"/>
  <c r="AA1323" i="1"/>
  <c r="AA1517" i="1"/>
  <c r="AA1060" i="1"/>
  <c r="AA180" i="1"/>
  <c r="AA629" i="1"/>
  <c r="AA515" i="1"/>
  <c r="AA1070" i="1"/>
  <c r="AA624" i="1"/>
  <c r="AA1022" i="1"/>
  <c r="AA1337" i="1"/>
  <c r="AA524" i="1"/>
  <c r="AA1278" i="1"/>
  <c r="AA219" i="1"/>
  <c r="AA969" i="1"/>
  <c r="AA212" i="1"/>
  <c r="AB867" i="1"/>
  <c r="AA220" i="1"/>
  <c r="AA704" i="1"/>
  <c r="AA447" i="1"/>
  <c r="AB266" i="1"/>
  <c r="AB400" i="1"/>
  <c r="AB791" i="1"/>
  <c r="AB681" i="1"/>
  <c r="AB478" i="1"/>
  <c r="AB505" i="1"/>
  <c r="AB499" i="1"/>
  <c r="AB1116" i="1"/>
  <c r="AB1369" i="1"/>
  <c r="AA603" i="1"/>
  <c r="AA1510" i="1"/>
  <c r="AA585" i="1"/>
  <c r="AA1218" i="1"/>
  <c r="AA423" i="1"/>
  <c r="AA40" i="1"/>
  <c r="AA20" i="1"/>
  <c r="AB101" i="1"/>
  <c r="AA984" i="1"/>
  <c r="AA780" i="1"/>
  <c r="AA498" i="1"/>
  <c r="AA527" i="1"/>
  <c r="AA1151" i="1"/>
  <c r="AA1226" i="1"/>
  <c r="AA829" i="1"/>
  <c r="AC829" i="1" s="1"/>
  <c r="AA105" i="1"/>
  <c r="AC105" i="1" s="1"/>
  <c r="AA421" i="1"/>
  <c r="AA370" i="1"/>
  <c r="AC370" i="1" s="1"/>
  <c r="AA360" i="1"/>
  <c r="AA193" i="1"/>
  <c r="AC193" i="1" s="1"/>
  <c r="AA931" i="1"/>
  <c r="AA927" i="1"/>
  <c r="AA782" i="1"/>
  <c r="AA1035" i="1"/>
  <c r="AA1077" i="1"/>
  <c r="AA1351" i="1"/>
  <c r="AA435" i="1"/>
  <c r="AA1255" i="1"/>
  <c r="AA142" i="1"/>
  <c r="AA1468" i="1"/>
  <c r="AA69" i="1"/>
  <c r="AA206" i="1"/>
  <c r="AA555" i="1"/>
  <c r="AA1164" i="1"/>
  <c r="AA1440" i="1"/>
  <c r="AB1128" i="1"/>
  <c r="AB633" i="1"/>
  <c r="AB172" i="1"/>
  <c r="AB594" i="1"/>
  <c r="AB1124" i="1"/>
  <c r="AB389" i="1"/>
  <c r="AB1314" i="1"/>
  <c r="AB1218" i="1"/>
  <c r="AB824" i="1"/>
  <c r="AB573" i="1"/>
  <c r="AB561" i="1"/>
  <c r="AB351" i="1"/>
  <c r="AB794" i="1"/>
  <c r="AB967" i="1"/>
  <c r="AA242" i="1"/>
  <c r="AA1242" i="1"/>
  <c r="AA64" i="1"/>
  <c r="AA721" i="1"/>
  <c r="AA664" i="1"/>
  <c r="AA73" i="1"/>
  <c r="AA315" i="1"/>
  <c r="AA477" i="1"/>
  <c r="AA1338" i="1"/>
  <c r="AA582" i="1"/>
  <c r="AA1490" i="1"/>
  <c r="AA250" i="1"/>
  <c r="AA42" i="1"/>
  <c r="AA691" i="1"/>
  <c r="AA98" i="1"/>
  <c r="AA1100" i="1"/>
  <c r="AA882" i="1"/>
  <c r="AA793" i="1"/>
  <c r="AA451" i="1"/>
  <c r="AB539" i="1"/>
  <c r="AB666" i="1"/>
  <c r="AB498" i="1"/>
  <c r="AB513" i="1"/>
  <c r="AB841" i="1"/>
  <c r="AB1151" i="1"/>
  <c r="AB814" i="1"/>
  <c r="AB881" i="1"/>
  <c r="AA1330" i="1"/>
  <c r="AA1246" i="1"/>
  <c r="AA161" i="1"/>
  <c r="AA236" i="1"/>
  <c r="AA720" i="1"/>
  <c r="AA74" i="1"/>
  <c r="AA656" i="1"/>
  <c r="AA228" i="1"/>
  <c r="AA1200" i="1"/>
  <c r="AA1496" i="1"/>
  <c r="AA1427" i="1"/>
  <c r="AA1451" i="1"/>
  <c r="AA53" i="1"/>
  <c r="AA1556" i="1"/>
  <c r="AA1288" i="1"/>
  <c r="AA244" i="1"/>
  <c r="AB785" i="1"/>
  <c r="AB168" i="1"/>
  <c r="AB536" i="1"/>
  <c r="AB624" i="1"/>
  <c r="AB623" i="1"/>
  <c r="AB518" i="1"/>
  <c r="AB146" i="1"/>
  <c r="AB749" i="1"/>
  <c r="AB1406" i="1"/>
  <c r="AB678" i="1"/>
  <c r="AB70" i="1"/>
  <c r="AB545" i="1"/>
  <c r="AB329" i="1"/>
  <c r="AB1538" i="1"/>
  <c r="AB1293" i="1"/>
  <c r="AB1339" i="1"/>
  <c r="AB1505" i="1"/>
  <c r="AB916" i="1"/>
  <c r="AB943" i="1"/>
  <c r="AB1294" i="1"/>
  <c r="AB740" i="1"/>
  <c r="AB547" i="1"/>
  <c r="AB343" i="1"/>
  <c r="AB1438" i="1"/>
  <c r="AA328" i="1"/>
  <c r="AA449" i="1"/>
  <c r="AA1080" i="1"/>
  <c r="AA241" i="1"/>
  <c r="AA267" i="1"/>
  <c r="AA266" i="1"/>
  <c r="AA1551" i="1"/>
  <c r="AA602" i="1"/>
  <c r="AA538" i="1"/>
  <c r="AA1411" i="1"/>
  <c r="AA87" i="1"/>
  <c r="AA400" i="1"/>
  <c r="AA1238" i="1"/>
  <c r="AA1546" i="1"/>
  <c r="AA131" i="1"/>
  <c r="AA631" i="1"/>
  <c r="AA115" i="1"/>
  <c r="AA321" i="1"/>
  <c r="AA395" i="1"/>
  <c r="AA791" i="1"/>
  <c r="AA394" i="1"/>
  <c r="AA958" i="1"/>
  <c r="AA1542" i="1"/>
  <c r="AA84" i="1"/>
  <c r="AA444" i="1"/>
  <c r="AA1150" i="1"/>
  <c r="AA681" i="1"/>
  <c r="AA279" i="1"/>
  <c r="AA392" i="1"/>
  <c r="AA230" i="1"/>
  <c r="AA976" i="1"/>
  <c r="AA1341" i="1"/>
  <c r="AA953" i="1"/>
  <c r="AA478" i="1"/>
  <c r="AA1025" i="1"/>
  <c r="AA833" i="1"/>
  <c r="AA1390" i="1"/>
  <c r="AA501" i="1"/>
  <c r="AA1346" i="1"/>
  <c r="AA1254" i="1"/>
  <c r="AA622" i="1"/>
  <c r="AA1195" i="1"/>
  <c r="AA505" i="1"/>
  <c r="AA857" i="1"/>
  <c r="AC857" i="1" s="1"/>
  <c r="AA119" i="1"/>
  <c r="AA948" i="1"/>
  <c r="AA499" i="1"/>
  <c r="AA579" i="1"/>
  <c r="AA1189" i="1"/>
  <c r="AA1188" i="1"/>
  <c r="AA944" i="1"/>
  <c r="AA1011" i="1"/>
  <c r="AA1210" i="1"/>
  <c r="AA1523" i="1"/>
  <c r="AA373" i="1"/>
  <c r="AA332" i="1"/>
  <c r="AA751" i="1"/>
  <c r="AA709" i="1"/>
  <c r="AA1142" i="1"/>
  <c r="AA1110" i="1"/>
  <c r="AA1107" i="1"/>
  <c r="AA1296" i="1"/>
  <c r="AA1458" i="1"/>
  <c r="AA1299" i="1"/>
  <c r="AA1097" i="1"/>
  <c r="AA680" i="1"/>
  <c r="AA1369" i="1"/>
  <c r="AA1082" i="1"/>
  <c r="AA1093" i="1"/>
  <c r="AA1400" i="1"/>
  <c r="AA1418" i="1"/>
  <c r="AA928" i="1"/>
  <c r="AA1283" i="1"/>
  <c r="AB441" i="1"/>
  <c r="AB55" i="1"/>
  <c r="AB273" i="1"/>
  <c r="AB426" i="1"/>
  <c r="AB693" i="1"/>
  <c r="AB409" i="1"/>
  <c r="AB1387" i="1"/>
  <c r="AA839" i="1"/>
  <c r="AA393" i="1"/>
  <c r="AA489" i="1"/>
  <c r="AA591" i="1"/>
  <c r="AA1148" i="1"/>
  <c r="AA1147" i="1"/>
  <c r="AA23" i="1"/>
  <c r="AA1307" i="1"/>
  <c r="AA293" i="1"/>
  <c r="AA1340" i="1"/>
  <c r="AA655" i="1"/>
  <c r="AA1087" i="1"/>
  <c r="AA974" i="1"/>
  <c r="AA107" i="1"/>
  <c r="AA1472" i="1"/>
  <c r="AA1305" i="1"/>
  <c r="AA1373" i="1"/>
  <c r="AA9" i="1"/>
  <c r="AA621" i="1"/>
  <c r="AA1304" i="1"/>
  <c r="AA581" i="1"/>
  <c r="AA1336" i="1"/>
  <c r="AA252" i="1"/>
  <c r="AA826" i="1"/>
  <c r="AA117" i="1"/>
  <c r="AA101" i="1"/>
  <c r="AA1054" i="1"/>
  <c r="AA1052" i="1"/>
  <c r="AA419" i="1"/>
  <c r="AA1185" i="1"/>
  <c r="AA912" i="1"/>
  <c r="AA816" i="1"/>
  <c r="AA166" i="1"/>
  <c r="AA1183" i="1"/>
  <c r="AA1392" i="1"/>
  <c r="AA1143" i="1"/>
  <c r="AA417" i="1"/>
  <c r="AA1502" i="1"/>
  <c r="AA1179" i="1"/>
  <c r="AA560" i="1"/>
  <c r="AA807" i="1"/>
  <c r="AA97" i="1"/>
  <c r="AA804" i="1"/>
  <c r="AA554" i="1"/>
  <c r="AA352" i="1"/>
  <c r="AA1101" i="1"/>
  <c r="AA460" i="1"/>
  <c r="AA1371" i="1"/>
  <c r="AA884" i="1"/>
  <c r="AA988" i="1"/>
  <c r="AA345" i="1"/>
  <c r="AA880" i="1"/>
  <c r="AA1388" i="1"/>
  <c r="AA188" i="1"/>
  <c r="AA1139" i="1"/>
  <c r="AA876" i="1"/>
  <c r="AA1131" i="1"/>
  <c r="AA1439" i="1"/>
  <c r="AA684" i="1"/>
  <c r="AA457" i="1"/>
  <c r="AA1416" i="1"/>
  <c r="AB1415" i="1"/>
  <c r="AB606" i="1"/>
  <c r="AB1383" i="1"/>
  <c r="AB306" i="1"/>
  <c r="AB1520" i="1"/>
  <c r="AB403" i="1"/>
  <c r="AB674" i="1"/>
  <c r="AB1549" i="1"/>
  <c r="AB1359" i="1"/>
  <c r="AB1548" i="1"/>
  <c r="AB1547" i="1"/>
  <c r="AB521" i="1"/>
  <c r="AB542" i="1"/>
  <c r="AB845" i="1"/>
  <c r="AB701" i="1"/>
  <c r="AB116" i="1"/>
  <c r="AB12" i="1"/>
  <c r="AB1544" i="1"/>
  <c r="AB532" i="1"/>
  <c r="AB522" i="1"/>
  <c r="AB128" i="1"/>
  <c r="AB531" i="1"/>
  <c r="AB1232" i="1"/>
  <c r="AB318" i="1"/>
  <c r="AB1352" i="1"/>
  <c r="AB11" i="1"/>
  <c r="AB529" i="1"/>
  <c r="AB1028" i="1"/>
  <c r="AB124" i="1"/>
  <c r="AB1539" i="1"/>
  <c r="AB836" i="1"/>
  <c r="AB171" i="1"/>
  <c r="AB646" i="1"/>
  <c r="AB155" i="1"/>
  <c r="AB698" i="1"/>
  <c r="AB1535" i="1"/>
  <c r="AB1348" i="1"/>
  <c r="AB313" i="1"/>
  <c r="AB859" i="1"/>
  <c r="AB468" i="1"/>
  <c r="AB1558" i="1"/>
  <c r="AB831" i="1"/>
  <c r="AB525" i="1"/>
  <c r="AB388" i="1"/>
  <c r="AB287" i="1"/>
  <c r="AB474" i="1"/>
  <c r="AB176" i="1"/>
  <c r="AB920" i="1"/>
  <c r="AB430" i="1"/>
  <c r="AB1429" i="1"/>
  <c r="AB1192" i="1"/>
  <c r="AB619" i="1"/>
  <c r="AB1303" i="1"/>
  <c r="AB644" i="1"/>
  <c r="AB758" i="1"/>
  <c r="AB1014" i="1"/>
  <c r="AB945" i="1"/>
  <c r="AB422" i="1"/>
  <c r="AB1212" i="1"/>
  <c r="AB913" i="1"/>
  <c r="AB1292" i="1"/>
  <c r="AB1051" i="1"/>
  <c r="AB1121" i="1"/>
  <c r="AB819" i="1"/>
  <c r="AB469" i="1"/>
  <c r="AB911" i="1"/>
  <c r="AB207" i="1"/>
  <c r="AB813" i="1"/>
  <c r="AB615" i="1"/>
  <c r="AB1297" i="1"/>
  <c r="AB1277" i="1"/>
  <c r="AB1141" i="1"/>
  <c r="AB999" i="1"/>
  <c r="AB557" i="1"/>
  <c r="AB893" i="1"/>
  <c r="AB803" i="1"/>
  <c r="AB994" i="1"/>
  <c r="AB735" i="1"/>
  <c r="AB1291" i="1"/>
  <c r="AB796" i="1"/>
  <c r="AB1419" i="1"/>
  <c r="AA209" i="1"/>
  <c r="AA910" i="1"/>
  <c r="AA1560" i="1"/>
  <c r="AA788" i="1"/>
  <c r="AA904" i="1"/>
  <c r="AA811" i="1"/>
  <c r="AA1258" i="1"/>
  <c r="AA1112" i="1"/>
  <c r="AA203" i="1"/>
  <c r="AA745" i="1"/>
  <c r="AA1407" i="1"/>
  <c r="AA1174" i="1"/>
  <c r="AA1436" i="1"/>
  <c r="AA739" i="1"/>
  <c r="AA1398" i="1"/>
  <c r="AA551" i="1"/>
  <c r="AA992" i="1"/>
  <c r="AA983" i="1"/>
  <c r="AA191" i="1"/>
  <c r="AA1500" i="1"/>
  <c r="AA19" i="1"/>
  <c r="AA1132" i="1"/>
  <c r="AA189" i="1"/>
  <c r="AA544" i="1"/>
  <c r="AA340" i="1"/>
  <c r="AA1158" i="1"/>
  <c r="AA1408" i="1"/>
  <c r="AA52" i="1"/>
  <c r="AA1273" i="1"/>
  <c r="AA1130" i="1"/>
  <c r="AB541" i="1"/>
  <c r="AB327" i="1"/>
  <c r="AB677" i="1"/>
  <c r="AB1521" i="1"/>
  <c r="AB782" i="1"/>
  <c r="AB404" i="1"/>
  <c r="AB849" i="1"/>
  <c r="AB964" i="1"/>
  <c r="AB134" i="1"/>
  <c r="AB78" i="1"/>
  <c r="AB868" i="1"/>
  <c r="AB1035" i="1"/>
  <c r="AB399" i="1"/>
  <c r="AB1368" i="1"/>
  <c r="AB446" i="1"/>
  <c r="AB1545" i="1"/>
  <c r="AB1077" i="1"/>
  <c r="AB510" i="1"/>
  <c r="AB1276" i="1"/>
  <c r="AB1270" i="1"/>
  <c r="AB1457" i="1"/>
  <c r="AB1126" i="1"/>
  <c r="AB59" i="1"/>
  <c r="AB234" i="1"/>
  <c r="AB957" i="1"/>
  <c r="AB511" i="1"/>
  <c r="AB1541" i="1"/>
  <c r="AB1513" i="1"/>
  <c r="AB317" i="1"/>
  <c r="AB1351" i="1"/>
  <c r="AB715" i="1"/>
  <c r="AB628" i="1"/>
  <c r="AB156" i="1"/>
  <c r="AB229" i="1"/>
  <c r="AB589" i="1"/>
  <c r="AB151" i="1"/>
  <c r="AB435" i="1"/>
  <c r="AB1055" i="1"/>
  <c r="AB1534" i="1"/>
  <c r="AB1306" i="1"/>
  <c r="AB1024" i="1"/>
  <c r="AB1023" i="1"/>
  <c r="AB476" i="1"/>
  <c r="AB1255" i="1"/>
  <c r="AB1021" i="1"/>
  <c r="AB713" i="1"/>
  <c r="AB432" i="1"/>
  <c r="AB762" i="1"/>
  <c r="AB828" i="1"/>
  <c r="AB71" i="1"/>
  <c r="AB142" i="1"/>
  <c r="AB1486" i="1"/>
  <c r="AB620" i="1"/>
  <c r="AB1217" i="1"/>
  <c r="AB1266" i="1"/>
  <c r="AB1468" i="1"/>
  <c r="AB517" i="1"/>
  <c r="AB1525" i="1"/>
  <c r="AB1013" i="1"/>
  <c r="AB1187" i="1"/>
  <c r="AB459" i="1"/>
  <c r="AB1424" i="1"/>
  <c r="AB69" i="1"/>
  <c r="AB334" i="1"/>
  <c r="AB1286" i="1"/>
  <c r="AB452" i="1"/>
  <c r="AB1284" i="1"/>
  <c r="AB1449" i="1"/>
  <c r="AB908" i="1"/>
  <c r="AB1117" i="1"/>
  <c r="AB206" i="1"/>
  <c r="AB903" i="1"/>
  <c r="AB810" i="1"/>
  <c r="AB901" i="1"/>
  <c r="AB636" i="1"/>
  <c r="AB808" i="1"/>
  <c r="AB558" i="1"/>
  <c r="AB895" i="1"/>
  <c r="AB555" i="1"/>
  <c r="AB197" i="1"/>
  <c r="AB888" i="1"/>
  <c r="AB887" i="1"/>
  <c r="AB415" i="1"/>
  <c r="AB885" i="1"/>
  <c r="AB734" i="1"/>
  <c r="AB1164" i="1"/>
  <c r="AB1265" i="1"/>
  <c r="AB879" i="1"/>
  <c r="AB247" i="1"/>
  <c r="AB729" i="1"/>
  <c r="AB1562" i="1"/>
  <c r="AB1440" i="1"/>
  <c r="AB411" i="1"/>
  <c r="AB410" i="1"/>
  <c r="AB929" i="1"/>
  <c r="AB657" i="1"/>
  <c r="AB269" i="1"/>
  <c r="AA785" i="1"/>
  <c r="AA850" i="1"/>
  <c r="AA682" i="1"/>
  <c r="AA303" i="1"/>
  <c r="AA1155" i="1"/>
  <c r="AA397" i="1"/>
  <c r="AA85" i="1"/>
  <c r="AA520" i="1"/>
  <c r="AA1320" i="1"/>
  <c r="AA956" i="1"/>
  <c r="AA337" i="1"/>
  <c r="AA860" i="1"/>
  <c r="AA1343" i="1"/>
  <c r="AA1538" i="1"/>
  <c r="AA508" i="1"/>
  <c r="AA699" i="1"/>
  <c r="AA167" i="1"/>
  <c r="AA1533" i="1"/>
  <c r="AA654" i="1"/>
  <c r="AA1198" i="1"/>
  <c r="AA696" i="1"/>
  <c r="AA254" i="1"/>
  <c r="AA972" i="1"/>
  <c r="AA285" i="1"/>
  <c r="AA141" i="1"/>
  <c r="AA472" i="1"/>
  <c r="AA466" i="1"/>
  <c r="AA218" i="1"/>
  <c r="AA381" i="1"/>
  <c r="AA1213" i="1"/>
  <c r="AA822" i="1"/>
  <c r="AA1135" i="1"/>
  <c r="AA943" i="1"/>
  <c r="AA711" i="1"/>
  <c r="AA1563" i="1"/>
  <c r="AA165" i="1"/>
  <c r="AA38" i="1"/>
  <c r="AA1184" i="1"/>
  <c r="AA1294" i="1"/>
  <c r="AA1181" i="1"/>
  <c r="AA614" i="1"/>
  <c r="AA1113" i="1"/>
  <c r="AA937" i="1"/>
  <c r="AA1501" i="1"/>
  <c r="AA1000" i="1"/>
  <c r="AA200" i="1"/>
  <c r="AA556" i="1"/>
  <c r="AA740" i="1"/>
  <c r="AA33" i="1"/>
  <c r="AA1459" i="1"/>
  <c r="AA993" i="1"/>
  <c r="AA688" i="1"/>
  <c r="AA1098" i="1"/>
  <c r="AA883" i="1"/>
  <c r="AA547" i="1"/>
  <c r="AA609" i="1"/>
  <c r="AA343" i="1"/>
  <c r="AA341" i="1"/>
  <c r="AA1287" i="1"/>
  <c r="AA792" i="1"/>
  <c r="AA608" i="1"/>
  <c r="AA1438" i="1"/>
  <c r="AA162" i="1"/>
  <c r="AB308" i="1"/>
  <c r="AB635" i="1"/>
  <c r="AC635" i="1" s="1"/>
  <c r="AB1363" i="1"/>
  <c r="AB240" i="1"/>
  <c r="AB324" i="1"/>
  <c r="AB181" i="1"/>
  <c r="AB1241" i="1"/>
  <c r="AB28" i="1"/>
  <c r="AB1240" i="1"/>
  <c r="AB1324" i="1"/>
  <c r="AB1365" i="1"/>
  <c r="AB777" i="1"/>
  <c r="AB61" i="1"/>
  <c r="AB1153" i="1"/>
  <c r="AB533" i="1"/>
  <c r="AB51" i="1"/>
  <c r="AB482" i="1"/>
  <c r="AB235" i="1"/>
  <c r="AB1075" i="1"/>
  <c r="AB1030" i="1"/>
  <c r="AB1493" i="1"/>
  <c r="AB1409" i="1"/>
  <c r="AB926" i="1"/>
  <c r="AB1027" i="1"/>
  <c r="AB588" i="1"/>
  <c r="AB1196" i="1"/>
  <c r="AB1191" i="1"/>
  <c r="AB1186" i="1"/>
  <c r="AB375" i="1"/>
  <c r="AB788" i="1"/>
  <c r="AB811" i="1"/>
  <c r="AB1436" i="1"/>
  <c r="AB1132" i="1"/>
  <c r="AB1130" i="1"/>
  <c r="AA13" i="1"/>
  <c r="AA159" i="1"/>
  <c r="AA871" i="1"/>
  <c r="AA1361" i="1"/>
  <c r="AA1550" i="1"/>
  <c r="AA702" i="1"/>
  <c r="AA599" i="1"/>
  <c r="AA93" i="1"/>
  <c r="AA398" i="1"/>
  <c r="AA441" i="1"/>
  <c r="AA262" i="1"/>
  <c r="AA396" i="1"/>
  <c r="AA494" i="1"/>
  <c r="AA1032" i="1"/>
  <c r="AA1380" i="1"/>
  <c r="AA438" i="1"/>
  <c r="AA1269" i="1"/>
  <c r="AA772" i="1"/>
  <c r="AA481" i="1"/>
  <c r="AA1057" i="1"/>
  <c r="AA985" i="1"/>
  <c r="AA650" i="1"/>
  <c r="AA1308" i="1"/>
  <c r="AA109" i="1"/>
  <c r="AA502" i="1"/>
  <c r="AA661" i="1"/>
  <c r="AA1225" i="1"/>
  <c r="AA586" i="1"/>
  <c r="AA225" i="1"/>
  <c r="AA68" i="1"/>
  <c r="AA10" i="1"/>
  <c r="AA1561" i="1"/>
  <c r="AA1085" i="1"/>
  <c r="AA1528" i="1"/>
  <c r="AA273" i="1"/>
  <c r="AA1190" i="1"/>
  <c r="AA1466" i="1"/>
  <c r="AA43" i="1"/>
  <c r="AA693" i="1"/>
  <c r="AA335" i="1"/>
  <c r="AA1120" i="1"/>
  <c r="AA277" i="1"/>
  <c r="AA568" i="1"/>
  <c r="AA1182" i="1"/>
  <c r="AA1004" i="1"/>
  <c r="AA708" i="1"/>
  <c r="AA936" i="1"/>
  <c r="AA746" i="1"/>
  <c r="AA743" i="1"/>
  <c r="AA8" i="1"/>
  <c r="AA198" i="1"/>
  <c r="AA995" i="1"/>
  <c r="AA1385" i="1"/>
  <c r="AA934" i="1"/>
  <c r="AA347" i="1"/>
  <c r="AA932" i="1"/>
  <c r="AA878" i="1"/>
  <c r="AA930" i="1"/>
  <c r="AA685" i="1"/>
  <c r="AA1387" i="1"/>
  <c r="AB1248" i="1"/>
  <c r="AB307" i="1"/>
  <c r="AB325" i="1"/>
  <c r="AB1311" i="1"/>
  <c r="AB1517" i="1"/>
  <c r="AB1060" i="1"/>
  <c r="AB180" i="1"/>
  <c r="AB491" i="1"/>
  <c r="AB480" i="1"/>
  <c r="AB1318" i="1"/>
  <c r="AB834" i="1"/>
  <c r="AB1337" i="1"/>
  <c r="AB1469" i="1"/>
  <c r="AB219" i="1"/>
  <c r="AB1464" i="1"/>
  <c r="AB991" i="1"/>
  <c r="AB37" i="1"/>
  <c r="AB1206" i="1"/>
  <c r="AB245" i="1"/>
  <c r="AB2" i="1"/>
  <c r="AA76" i="1"/>
  <c r="AA138" i="1"/>
  <c r="AA1328" i="1"/>
  <c r="AA854" i="1"/>
  <c r="AA496" i="1"/>
  <c r="AA30" i="1"/>
  <c r="AA869" i="1"/>
  <c r="AA640" i="1"/>
  <c r="AA1332" i="1"/>
  <c r="AA1062" i="1"/>
  <c r="AA670" i="1"/>
  <c r="AA152" i="1"/>
  <c r="AA58" i="1"/>
  <c r="AA316" i="1"/>
  <c r="AA296" i="1"/>
  <c r="AA122" i="1"/>
  <c r="AA714" i="1"/>
  <c r="AA179" i="1"/>
  <c r="AA497" i="1"/>
  <c r="AA289" i="1"/>
  <c r="AA858" i="1"/>
  <c r="AA1224" i="1"/>
  <c r="AA921" i="1"/>
  <c r="AA1444" i="1"/>
  <c r="AA971" i="1"/>
  <c r="AA1219" i="1"/>
  <c r="AA827" i="1"/>
  <c r="AA618" i="1"/>
  <c r="AA425" i="1"/>
  <c r="AA216" i="1"/>
  <c r="AA576" i="1"/>
  <c r="AA81" i="1"/>
  <c r="AA1211" i="1"/>
  <c r="AA41" i="1"/>
  <c r="AA369" i="1"/>
  <c r="AA1007" i="1"/>
  <c r="AA182" i="1"/>
  <c r="AA750" i="1"/>
  <c r="AA331" i="1"/>
  <c r="AA939" i="1"/>
  <c r="AA361" i="1"/>
  <c r="AA809" i="1"/>
  <c r="AA896" i="1"/>
  <c r="AA355" i="1"/>
  <c r="AA354" i="1"/>
  <c r="AA1170" i="1"/>
  <c r="AA1133" i="1"/>
  <c r="AA1208" i="1"/>
  <c r="AA548" i="1"/>
  <c r="AA1421" i="1"/>
  <c r="AA1491" i="1"/>
  <c r="AA1094" i="1"/>
  <c r="AA1204" i="1"/>
  <c r="AA1386" i="1"/>
  <c r="AA1437" i="1"/>
  <c r="AB268" i="1"/>
  <c r="AB1040" i="1"/>
  <c r="AB31" i="1"/>
  <c r="AB850" i="1"/>
  <c r="AB1038" i="1"/>
  <c r="AB682" i="1"/>
  <c r="AB303" i="1"/>
  <c r="AB1326" i="1"/>
  <c r="AB1485" i="1"/>
  <c r="AB778" i="1"/>
  <c r="AB1239" i="1"/>
  <c r="AB484" i="1"/>
  <c r="AB535" i="1"/>
  <c r="AB1155" i="1"/>
  <c r="AB397" i="1"/>
  <c r="AB440" i="1"/>
  <c r="AB597" i="1"/>
  <c r="AB114" i="1"/>
  <c r="AB960" i="1"/>
  <c r="AB1234" i="1"/>
  <c r="AB320" i="1"/>
  <c r="AB85" i="1"/>
  <c r="AB520" i="1"/>
  <c r="AB1320" i="1"/>
  <c r="AB50" i="1"/>
  <c r="AB956" i="1"/>
  <c r="AB490" i="1"/>
  <c r="AB1343" i="1"/>
  <c r="AB254" i="1"/>
  <c r="AB283" i="1"/>
  <c r="AB183" i="1"/>
  <c r="AB614" i="1"/>
  <c r="AB1459" i="1"/>
  <c r="AA47" i="1"/>
  <c r="AA264" i="1"/>
  <c r="AA79" i="1"/>
  <c r="AA66" i="1"/>
  <c r="AA853" i="1"/>
  <c r="AA1034" i="1"/>
  <c r="AA639" i="1"/>
  <c r="AA1236" i="1"/>
  <c r="AA1031" i="1"/>
  <c r="AA1059" i="1"/>
  <c r="AA861" i="1"/>
  <c r="AA1090" i="1"/>
  <c r="AA1229" i="1"/>
  <c r="AA1342" i="1"/>
  <c r="AA1477" i="1"/>
  <c r="AA1476" i="1"/>
  <c r="AA1453" i="1"/>
  <c r="AA507" i="1"/>
  <c r="AA923" i="1"/>
  <c r="AA106" i="1"/>
  <c r="AA1531" i="1"/>
  <c r="AA949" i="1"/>
  <c r="AA427" i="1"/>
  <c r="AA825" i="1"/>
  <c r="AA1144" i="1"/>
  <c r="AA915" i="1"/>
  <c r="AA1260" i="1"/>
  <c r="AA372" i="1"/>
  <c r="AA567" i="1"/>
  <c r="AA204" i="1"/>
  <c r="AA998" i="1"/>
  <c r="AA350" i="1"/>
  <c r="AA797" i="1"/>
  <c r="AA1160" i="1"/>
  <c r="AA1137" i="1"/>
  <c r="AB1081" i="1"/>
  <c r="AB93" i="1"/>
  <c r="AB396" i="1"/>
  <c r="AB481" i="1"/>
  <c r="AB1540" i="1"/>
  <c r="AB1511" i="1"/>
  <c r="AB661" i="1"/>
  <c r="AB10" i="1"/>
  <c r="AB104" i="1"/>
  <c r="AB335" i="1"/>
  <c r="AB1134" i="1"/>
  <c r="AB1114" i="1"/>
  <c r="AB708" i="1"/>
  <c r="AB1447" i="1"/>
  <c r="AB930" i="1"/>
  <c r="AB685" i="1"/>
  <c r="AB7" i="1"/>
  <c r="AB1072" i="1"/>
  <c r="AB1227" i="1"/>
  <c r="AB500" i="1"/>
  <c r="AB1428" i="1"/>
  <c r="AB1407" i="1"/>
  <c r="AB1500" i="1"/>
  <c r="AB52" i="1"/>
  <c r="AB1137" i="1"/>
  <c r="AB607" i="1"/>
  <c r="AB34" i="1"/>
  <c r="AB184" i="1"/>
  <c r="AB1162" i="1"/>
  <c r="AB679" i="1"/>
  <c r="AB1441" i="1"/>
  <c r="AB1205" i="1"/>
  <c r="AB164" i="1"/>
  <c r="AB705" i="1"/>
  <c r="AB1417" i="1"/>
  <c r="AB1045" i="1"/>
  <c r="AB997" i="1"/>
  <c r="AB1172" i="1"/>
  <c r="AB1296" i="1"/>
  <c r="AB1458" i="1"/>
  <c r="AB1299" i="1"/>
  <c r="AB549" i="1"/>
  <c r="AB1097" i="1"/>
  <c r="AB1207" i="1"/>
  <c r="AB732" i="1"/>
  <c r="AB680" i="1"/>
  <c r="AB1400" i="1"/>
  <c r="AB1418" i="1"/>
  <c r="AB516" i="1"/>
  <c r="AB928" i="1"/>
  <c r="AB1283" i="1"/>
  <c r="AA1105" i="1"/>
  <c r="AA1171" i="1"/>
  <c r="AA196" i="1"/>
  <c r="AA351" i="1"/>
  <c r="AA799" i="1"/>
  <c r="AA1395" i="1"/>
  <c r="AA687" i="1"/>
  <c r="AA346" i="1"/>
  <c r="AA733" i="1"/>
  <c r="AA795" i="1"/>
  <c r="AA659" i="1"/>
  <c r="AA794" i="1"/>
  <c r="AA187" i="1"/>
  <c r="AA339" i="1"/>
  <c r="AA454" i="1"/>
  <c r="AA1275" i="1"/>
  <c r="AA967" i="1"/>
  <c r="AA456" i="1"/>
  <c r="AB170" i="1"/>
  <c r="AB1069" i="1"/>
  <c r="AB1364" i="1"/>
  <c r="AB1156" i="1"/>
  <c r="AB1384" i="1"/>
  <c r="AB537" i="1"/>
  <c r="AB963" i="1"/>
  <c r="AB632" i="1"/>
  <c r="AB961" i="1"/>
  <c r="AB866" i="1"/>
  <c r="AB160" i="1"/>
  <c r="AB90" i="1"/>
  <c r="AB864" i="1"/>
  <c r="AB722" i="1"/>
  <c r="AB1033" i="1"/>
  <c r="AB596" i="1"/>
  <c r="AB959" i="1"/>
  <c r="AB300" i="1"/>
  <c r="AB1410" i="1"/>
  <c r="AB127" i="1"/>
  <c r="AB1074" i="1"/>
  <c r="AB839" i="1"/>
  <c r="AB232" i="1"/>
  <c r="AB1317" i="1"/>
  <c r="AB591" i="1"/>
  <c r="AB1148" i="1"/>
  <c r="AB1147" i="1"/>
  <c r="AB23" i="1"/>
  <c r="AB1307" i="1"/>
  <c r="AB1340" i="1"/>
  <c r="AB655" i="1"/>
  <c r="AB1087" i="1"/>
  <c r="AB1508" i="1"/>
  <c r="AB974" i="1"/>
  <c r="AB107" i="1"/>
  <c r="AB1506" i="1"/>
  <c r="AB1305" i="1"/>
  <c r="AB1373" i="1"/>
  <c r="AB9" i="1"/>
  <c r="AB621" i="1"/>
  <c r="AB1557" i="1"/>
  <c r="AB1304" i="1"/>
  <c r="AB581" i="1"/>
  <c r="AB274" i="1"/>
  <c r="AB252" i="1"/>
  <c r="AB826" i="1"/>
  <c r="AB251" i="1"/>
  <c r="AB117" i="1"/>
  <c r="AB695" i="1"/>
  <c r="AB1054" i="1"/>
  <c r="AB1052" i="1"/>
  <c r="AB419" i="1"/>
  <c r="AB1249" i="1"/>
  <c r="AB1185" i="1"/>
  <c r="AB912" i="1"/>
  <c r="AB463" i="1"/>
  <c r="AB166" i="1"/>
  <c r="AB1183" i="1"/>
  <c r="AB1392" i="1"/>
  <c r="AB1143" i="1"/>
  <c r="AB417" i="1"/>
  <c r="AB1502" i="1"/>
  <c r="AB1179" i="1"/>
  <c r="AB560" i="1"/>
  <c r="AB807" i="1"/>
  <c r="AB97" i="1"/>
  <c r="AB804" i="1"/>
  <c r="AB554" i="1"/>
  <c r="AB352" i="1"/>
  <c r="AB1101" i="1"/>
  <c r="AB1371" i="1"/>
  <c r="AB884" i="1"/>
  <c r="AB988" i="1"/>
  <c r="AB345" i="1"/>
  <c r="AB880" i="1"/>
  <c r="AB1388" i="1"/>
  <c r="AB188" i="1"/>
  <c r="AB1139" i="1"/>
  <c r="AB1131" i="1"/>
  <c r="AB1439" i="1"/>
  <c r="AB684" i="1"/>
  <c r="AB457" i="1"/>
  <c r="AB1416" i="1"/>
  <c r="AB344" i="1"/>
  <c r="AB1083" i="1"/>
  <c r="AB1161" i="1"/>
  <c r="AB412" i="1"/>
  <c r="AB458" i="1"/>
  <c r="AB1136" i="1"/>
  <c r="AB1397" i="1"/>
  <c r="AB94" i="1"/>
  <c r="AB1344" i="1"/>
  <c r="AB837" i="1"/>
  <c r="AB488" i="1"/>
  <c r="AB1202" i="1"/>
  <c r="AB767" i="1"/>
  <c r="AB697" i="1"/>
  <c r="AB1226" i="1"/>
  <c r="AB1433" i="1"/>
  <c r="AB312" i="1"/>
  <c r="AB951" i="1"/>
  <c r="AB54" i="1"/>
  <c r="AB147" i="1"/>
  <c r="AB1389" i="1"/>
  <c r="AB282" i="1"/>
  <c r="AB1442" i="1"/>
  <c r="AB421" i="1"/>
  <c r="AB1425" i="1"/>
  <c r="AB278" i="1"/>
  <c r="AB1009" i="1"/>
  <c r="AB169" i="1"/>
  <c r="AB571" i="1"/>
  <c r="AB368" i="1"/>
  <c r="AB365" i="1"/>
  <c r="AB5" i="1"/>
  <c r="AB938" i="1"/>
  <c r="AB1169" i="1"/>
  <c r="AB738" i="1"/>
  <c r="AB986" i="1"/>
  <c r="AB931" i="1"/>
  <c r="AB1495" i="1"/>
  <c r="AB18" i="1"/>
  <c r="AB1046" i="1"/>
  <c r="AB450" i="1"/>
  <c r="AB637" i="1"/>
  <c r="AB1435" i="1"/>
  <c r="AB45" i="1"/>
  <c r="AB477" i="1"/>
  <c r="AB291" i="1"/>
  <c r="AB108" i="1"/>
  <c r="AB177" i="1"/>
  <c r="AB765" i="1"/>
  <c r="AB1264" i="1"/>
  <c r="AB1338" i="1"/>
  <c r="AB223" i="1"/>
  <c r="AB46" i="1"/>
  <c r="AB286" i="1"/>
  <c r="AB660" i="1"/>
  <c r="AB582" i="1"/>
  <c r="AB221" i="1"/>
  <c r="AB67" i="1"/>
  <c r="AB428" i="1"/>
  <c r="AB1490" i="1"/>
  <c r="AB947" i="1"/>
  <c r="AB91" i="1"/>
  <c r="AB1333" i="1"/>
  <c r="AB271" i="1"/>
  <c r="AB250" i="1"/>
  <c r="AB757" i="1"/>
  <c r="AB379" i="1"/>
  <c r="AB377" i="1"/>
  <c r="AB1302" i="1"/>
  <c r="AB1393" i="1"/>
  <c r="AB42" i="1"/>
  <c r="AB753" i="1"/>
  <c r="AB39" i="1"/>
  <c r="AB1008" i="1"/>
  <c r="AB907" i="1"/>
  <c r="AB691" i="1"/>
  <c r="AB462" i="1"/>
  <c r="AB1180" i="1"/>
  <c r="AB902" i="1"/>
  <c r="AB747" i="1"/>
  <c r="AB612" i="1"/>
  <c r="AB1177" i="1"/>
  <c r="AB98" i="1"/>
  <c r="AB805" i="1"/>
  <c r="AB1552" i="1"/>
  <c r="AB890" i="1"/>
  <c r="AB1498" i="1"/>
  <c r="AB1100" i="1"/>
  <c r="AB610" i="1"/>
  <c r="AB1497" i="1"/>
  <c r="AB882" i="1"/>
  <c r="AB1163" i="1"/>
  <c r="AB1487" i="1"/>
  <c r="AB730" i="1"/>
  <c r="AB1420" i="1"/>
  <c r="AB793" i="1"/>
  <c r="AB727" i="1"/>
  <c r="AB455" i="1"/>
  <c r="AB658" i="1"/>
  <c r="AB453" i="1"/>
  <c r="AB451" i="1"/>
  <c r="AB15" i="1"/>
  <c r="AB838" i="1"/>
  <c r="AB1230" i="1"/>
  <c r="AB391" i="1"/>
  <c r="AB1123" i="1"/>
  <c r="AB954" i="1"/>
  <c r="AB627" i="1"/>
  <c r="AB22" i="1"/>
  <c r="AB1378" i="1"/>
  <c r="AB975" i="1"/>
  <c r="AB21" i="1"/>
  <c r="AB1474" i="1"/>
  <c r="AB475" i="1"/>
  <c r="AB1223" i="1"/>
  <c r="AB1285" i="1"/>
  <c r="AB487" i="1"/>
  <c r="AB309" i="1"/>
  <c r="AB1290" i="1"/>
  <c r="AB918" i="1"/>
  <c r="AB1335" i="1"/>
  <c r="AB471" i="1"/>
  <c r="AB382" i="1"/>
  <c r="AB577" i="1"/>
  <c r="AB1214" i="1"/>
  <c r="AB1012" i="1"/>
  <c r="AB1250" i="1"/>
  <c r="AB1489" i="1"/>
  <c r="AB374" i="1"/>
  <c r="AB211" i="1"/>
  <c r="AB209" i="1"/>
  <c r="AB910" i="1"/>
  <c r="AB1560" i="1"/>
  <c r="AB904" i="1"/>
  <c r="AB1258" i="1"/>
  <c r="AB1112" i="1"/>
  <c r="AB203" i="1"/>
  <c r="AB745" i="1"/>
  <c r="AB1174" i="1"/>
  <c r="AB739" i="1"/>
  <c r="AB1398" i="1"/>
  <c r="AB551" i="1"/>
  <c r="AB992" i="1"/>
  <c r="AB983" i="1"/>
  <c r="AB191" i="1"/>
  <c r="AB19" i="1"/>
  <c r="AB189" i="1"/>
  <c r="AB544" i="1"/>
  <c r="AB340" i="1"/>
  <c r="AB1158" i="1"/>
  <c r="AB1408" i="1"/>
  <c r="AB1273" i="1"/>
  <c r="AB1412" i="1"/>
  <c r="AB1327" i="1"/>
  <c r="AB779" i="1"/>
  <c r="AB1271" i="1"/>
  <c r="AB322" i="1"/>
  <c r="AB649" i="1"/>
  <c r="AB1237" i="1"/>
  <c r="AB842" i="1"/>
  <c r="AB258" i="1"/>
  <c r="AB629" i="1"/>
  <c r="AB509" i="1"/>
  <c r="AB1070" i="1"/>
  <c r="AB1509" i="1"/>
  <c r="AB952" i="1"/>
  <c r="AB1146" i="1"/>
  <c r="AB48" i="1"/>
  <c r="AB1022" i="1"/>
  <c r="AB1431" i="1"/>
  <c r="AB467" i="1"/>
  <c r="AB524" i="1"/>
  <c r="AB431" i="1"/>
  <c r="AB1278" i="1"/>
  <c r="AB1017" i="1"/>
  <c r="AB102" i="1"/>
  <c r="AB969" i="1"/>
  <c r="AB215" i="1"/>
  <c r="AB1405" i="1"/>
  <c r="AB752" i="1"/>
  <c r="AB80" i="1"/>
  <c r="AB812" i="1"/>
  <c r="AB748" i="1"/>
  <c r="AB562" i="1"/>
  <c r="AB899" i="1"/>
  <c r="AB611" i="1"/>
  <c r="AB1106" i="1"/>
  <c r="AB889" i="1"/>
  <c r="AB800" i="1"/>
  <c r="AB248" i="1"/>
  <c r="AB877" i="1"/>
  <c r="AB246" i="1"/>
  <c r="AB337" i="1"/>
  <c r="AB790" i="1"/>
  <c r="AB860" i="1"/>
  <c r="AB1350" i="1"/>
  <c r="AB295" i="1"/>
  <c r="AB508" i="1"/>
  <c r="AB699" i="1"/>
  <c r="AB167" i="1"/>
  <c r="AB292" i="1"/>
  <c r="AB1533" i="1"/>
  <c r="AB654" i="1"/>
  <c r="AB1198" i="1"/>
  <c r="AB696" i="1"/>
  <c r="AB830" i="1"/>
  <c r="AB583" i="1"/>
  <c r="AB972" i="1"/>
  <c r="AB285" i="1"/>
  <c r="AB1470" i="1"/>
  <c r="AB141" i="1"/>
  <c r="AB472" i="1"/>
  <c r="AB466" i="1"/>
  <c r="AB218" i="1"/>
  <c r="AB381" i="1"/>
  <c r="AB1213" i="1"/>
  <c r="AB822" i="1"/>
  <c r="AB1135" i="1"/>
  <c r="AB711" i="1"/>
  <c r="AB1563" i="1"/>
  <c r="AB165" i="1"/>
  <c r="AB1564" i="1"/>
  <c r="AB38" i="1"/>
  <c r="AB1184" i="1"/>
  <c r="AB1181" i="1"/>
  <c r="AB1113" i="1"/>
  <c r="AB937" i="1"/>
  <c r="AB1501" i="1"/>
  <c r="AB1000" i="1"/>
  <c r="AB200" i="1"/>
  <c r="AB556" i="1"/>
  <c r="AB33" i="1"/>
  <c r="AB993" i="1"/>
  <c r="AB688" i="1"/>
  <c r="AB1098" i="1"/>
  <c r="AB883" i="1"/>
  <c r="AB609" i="1"/>
  <c r="AB342" i="1"/>
  <c r="AB341" i="1"/>
  <c r="AB1287" i="1"/>
  <c r="AB792" i="1"/>
  <c r="AB608" i="1"/>
  <c r="AB16" i="1"/>
  <c r="AB162" i="1"/>
  <c r="AB851" i="1"/>
  <c r="AB159" i="1"/>
  <c r="AB1067" i="1"/>
  <c r="AB871" i="1"/>
  <c r="AB652" i="1"/>
  <c r="AB1361" i="1"/>
  <c r="AB1550" i="1"/>
  <c r="AB702" i="1"/>
  <c r="AB1325" i="1"/>
  <c r="AB599" i="1"/>
  <c r="AB237" i="1"/>
  <c r="AB398" i="1"/>
  <c r="AB262" i="1"/>
  <c r="AB494" i="1"/>
  <c r="AB1235" i="1"/>
  <c r="AB1032" i="1"/>
  <c r="AB1233" i="1"/>
  <c r="AB438" i="1"/>
  <c r="AB772" i="1"/>
  <c r="AB299" i="1"/>
  <c r="AB1057" i="1"/>
  <c r="AB502" i="1"/>
  <c r="AB1536" i="1"/>
  <c r="AB225" i="1"/>
  <c r="AB68" i="1"/>
  <c r="AB1282" i="1"/>
  <c r="AB1561" i="1"/>
  <c r="AB1085" i="1"/>
  <c r="AB1528" i="1"/>
  <c r="AB1289" i="1"/>
  <c r="AB384" i="1"/>
  <c r="AB1190" i="1"/>
  <c r="AB44" i="1"/>
  <c r="AB1466" i="1"/>
  <c r="AB694" i="1"/>
  <c r="AB43" i="1"/>
  <c r="AB277" i="1"/>
  <c r="AB568" i="1"/>
  <c r="AB815" i="1"/>
  <c r="AB746" i="1"/>
  <c r="AB559" i="1"/>
  <c r="AB8" i="1"/>
  <c r="AB995" i="1"/>
  <c r="AB1385" i="1"/>
  <c r="AB934" i="1"/>
  <c r="AB348" i="1"/>
  <c r="AB347" i="1"/>
  <c r="AB932" i="1"/>
  <c r="AB4" i="1"/>
  <c r="AB1159" i="1"/>
  <c r="AB875" i="1"/>
  <c r="AC818" i="1" l="1"/>
  <c r="AC1413" i="1"/>
  <c r="AC1330" i="1"/>
  <c r="AC756" i="1"/>
  <c r="AC709" i="1"/>
  <c r="AC418" i="1"/>
  <c r="AC332" i="1"/>
  <c r="AC1160" i="1"/>
  <c r="AC47" i="1"/>
  <c r="AC1219" i="1"/>
  <c r="AC1090" i="1"/>
  <c r="AC795" i="1"/>
  <c r="AC1444" i="1"/>
  <c r="AC971" i="1"/>
  <c r="AC367" i="1"/>
  <c r="AC1204" i="1"/>
  <c r="AC858" i="1"/>
  <c r="AC496" i="1"/>
  <c r="AC958" i="1"/>
  <c r="AC515" i="1"/>
  <c r="AC1251" i="1"/>
  <c r="AC1066" i="1"/>
  <c r="AC390" i="1"/>
  <c r="AC861" i="1"/>
  <c r="AC731" i="1"/>
  <c r="AC630" i="1"/>
  <c r="AC1360" i="1"/>
  <c r="AC949" i="1"/>
  <c r="AC1216" i="1"/>
  <c r="AC79" i="1"/>
  <c r="AC643" i="1"/>
  <c r="AC350" i="1"/>
  <c r="AC96" i="1"/>
  <c r="AC856" i="1"/>
  <c r="AC121" i="1"/>
  <c r="AC395" i="1"/>
  <c r="AC1059" i="1"/>
  <c r="AC1421" i="1"/>
  <c r="AC944" i="1"/>
  <c r="AC1080" i="1"/>
  <c r="AC600" i="1"/>
  <c r="AC1031" i="1"/>
  <c r="AC497" i="1"/>
  <c r="AC1200" i="1"/>
  <c r="AC152" i="1"/>
  <c r="AC586" i="1"/>
  <c r="AC540" i="1"/>
  <c r="AC716" i="1"/>
  <c r="AC357" i="1"/>
  <c r="AC1453" i="1"/>
  <c r="AC759" i="1"/>
  <c r="AC343" i="1"/>
  <c r="AC346" i="1"/>
  <c r="AC1288" i="1"/>
  <c r="AC125" i="1"/>
  <c r="AC1463" i="1"/>
  <c r="AC1082" i="1"/>
  <c r="AC210" i="1"/>
  <c r="AC1225" i="1"/>
  <c r="AC1042" i="1"/>
  <c r="AC441" i="1"/>
  <c r="AC1091" i="1"/>
  <c r="AC1281" i="1"/>
  <c r="AC1450" i="1"/>
  <c r="AC293" i="1"/>
  <c r="AC751" i="1"/>
  <c r="AC693" i="1"/>
  <c r="AC710" i="1"/>
  <c r="AC182" i="1"/>
  <c r="AC547" i="1"/>
  <c r="AC1336" i="1"/>
  <c r="AC501" i="1"/>
  <c r="AC1556" i="1"/>
  <c r="AC1518" i="1"/>
  <c r="AC626" i="1"/>
  <c r="AC60" i="1"/>
  <c r="AC733" i="1"/>
  <c r="AC1334" i="1"/>
  <c r="AC854" i="1"/>
  <c r="AC1210" i="1"/>
  <c r="AC1260" i="1"/>
  <c r="AC1376" i="1"/>
  <c r="AC659" i="1"/>
  <c r="AC797" i="1"/>
  <c r="AC361" i="1"/>
  <c r="AC939" i="1"/>
  <c r="AC640" i="1"/>
  <c r="AC622" i="1"/>
  <c r="AC538" i="1"/>
  <c r="AC523" i="1"/>
  <c r="AC1176" i="1"/>
  <c r="AC870" i="1"/>
  <c r="AC998" i="1"/>
  <c r="AC1437" i="1"/>
  <c r="AC331" i="1"/>
  <c r="AC869" i="1"/>
  <c r="AC1320" i="1"/>
  <c r="AC1239" i="1"/>
  <c r="AC755" i="1"/>
  <c r="AC595" i="1"/>
  <c r="AC135" i="1"/>
  <c r="AC891" i="1"/>
  <c r="AC813" i="1"/>
  <c r="AC1045" i="1"/>
  <c r="AC1037" i="1"/>
  <c r="AC1434" i="1"/>
  <c r="AC29" i="1"/>
  <c r="AC625" i="1"/>
  <c r="AC266" i="1"/>
  <c r="AC872" i="1"/>
  <c r="AC892" i="1"/>
  <c r="AC1263" i="1"/>
  <c r="AC1094" i="1"/>
  <c r="AC289" i="1"/>
  <c r="AC267" i="1"/>
  <c r="AC1399" i="1"/>
  <c r="AC1215" i="1"/>
  <c r="AC58" i="1"/>
  <c r="AC535" i="1"/>
  <c r="AC194" i="1"/>
  <c r="AC529" i="1"/>
  <c r="AC646" i="1"/>
  <c r="AC335" i="1"/>
  <c r="AC93" i="1"/>
  <c r="AC203" i="1"/>
  <c r="AC1131" i="1"/>
  <c r="AC807" i="1"/>
  <c r="AC117" i="1"/>
  <c r="AC1283" i="1"/>
  <c r="AC444" i="1"/>
  <c r="AC142" i="1"/>
  <c r="AC1022" i="1"/>
  <c r="AC1286" i="1"/>
  <c r="AC697" i="1"/>
  <c r="AC849" i="1"/>
  <c r="AC104" i="1"/>
  <c r="AC1264" i="1"/>
  <c r="AC156" i="1"/>
  <c r="AC1485" i="1"/>
  <c r="AC322" i="1"/>
  <c r="AC610" i="1"/>
  <c r="AC908" i="1"/>
  <c r="AC1250" i="1"/>
  <c r="AC1072" i="1"/>
  <c r="AC1124" i="1"/>
  <c r="AC1248" i="1"/>
  <c r="AC71" i="1"/>
  <c r="AC617" i="1"/>
  <c r="AC1466" i="1"/>
  <c r="AC1550" i="1"/>
  <c r="AC85" i="1"/>
  <c r="AC1132" i="1"/>
  <c r="AC188" i="1"/>
  <c r="AC1502" i="1"/>
  <c r="AC1536" i="1"/>
  <c r="AC467" i="1"/>
  <c r="AC327" i="1"/>
  <c r="AC307" i="1"/>
  <c r="AC1344" i="1"/>
  <c r="AC1214" i="1"/>
  <c r="AC1409" i="1"/>
  <c r="AC637" i="1"/>
  <c r="AC1521" i="1"/>
  <c r="AC1326" i="1"/>
  <c r="AC911" i="1"/>
  <c r="AC1303" i="1"/>
  <c r="AC606" i="1"/>
  <c r="AC1415" i="1"/>
  <c r="AC207" i="1"/>
  <c r="AC1455" i="1"/>
  <c r="AC256" i="1"/>
  <c r="AC113" i="1"/>
  <c r="AC137" i="1"/>
  <c r="AC1057" i="1"/>
  <c r="AC1361" i="1"/>
  <c r="AC883" i="1"/>
  <c r="AC1049" i="1"/>
  <c r="AC454" i="1"/>
  <c r="AC120" i="1"/>
  <c r="AC279" i="1"/>
  <c r="AC574" i="1"/>
  <c r="AC1228" i="1"/>
  <c r="AC341" i="1"/>
  <c r="AC250" i="1"/>
  <c r="AC1151" i="1"/>
  <c r="AC312" i="1"/>
  <c r="AC921" i="1"/>
  <c r="AC599" i="1"/>
  <c r="AC764" i="1"/>
  <c r="AC59" i="1"/>
  <c r="AC318" i="1"/>
  <c r="AC160" i="1"/>
  <c r="AC1076" i="1"/>
  <c r="AC239" i="1"/>
  <c r="AC433" i="1"/>
  <c r="AC204" i="1"/>
  <c r="AC1258" i="1"/>
  <c r="AC1139" i="1"/>
  <c r="AC1179" i="1"/>
  <c r="AC252" i="1"/>
  <c r="AC23" i="1"/>
  <c r="AC1551" i="1"/>
  <c r="AC582" i="1"/>
  <c r="AC435" i="1"/>
  <c r="AC498" i="1"/>
  <c r="AC1431" i="1"/>
  <c r="AC1497" i="1"/>
  <c r="AC302" i="1"/>
  <c r="AC1088" i="1"/>
  <c r="AC146" i="1"/>
  <c r="AC800" i="1"/>
  <c r="AC1327" i="1"/>
  <c r="AC902" i="1"/>
  <c r="AC767" i="1"/>
  <c r="AC1217" i="1"/>
  <c r="AC1012" i="1"/>
  <c r="AC926" i="1"/>
  <c r="AC108" i="1"/>
  <c r="AC784" i="1"/>
  <c r="AC778" i="1"/>
  <c r="AC470" i="1"/>
  <c r="AC1527" i="1"/>
  <c r="AC1475" i="1"/>
  <c r="AC700" i="1"/>
  <c r="AC634" i="1"/>
  <c r="AC201" i="1"/>
  <c r="AC1141" i="1"/>
  <c r="AC1149" i="1"/>
  <c r="AC305" i="1"/>
  <c r="AC674" i="1"/>
  <c r="AC314" i="1"/>
  <c r="AC1516" i="1"/>
  <c r="AC725" i="1"/>
  <c r="AC1089" i="1"/>
  <c r="AC827" i="1"/>
  <c r="AC811" i="1"/>
  <c r="AC753" i="1"/>
  <c r="AC432" i="1"/>
  <c r="AC1488" i="1"/>
  <c r="AC143" i="1"/>
  <c r="AC794" i="1"/>
  <c r="AC372" i="1"/>
  <c r="AC1380" i="1"/>
  <c r="AC1147" i="1"/>
  <c r="AC1353" i="1"/>
  <c r="AC799" i="1"/>
  <c r="AC394" i="1"/>
  <c r="AC1268" i="1"/>
  <c r="AC253" i="1"/>
  <c r="AC481" i="1"/>
  <c r="AC1098" i="1"/>
  <c r="AC1388" i="1"/>
  <c r="AC417" i="1"/>
  <c r="AC581" i="1"/>
  <c r="AC477" i="1"/>
  <c r="AC1077" i="1"/>
  <c r="AC589" i="1"/>
  <c r="AC269" i="1"/>
  <c r="AC1540" i="1"/>
  <c r="AC48" i="1"/>
  <c r="AC1046" i="1"/>
  <c r="AC611" i="1"/>
  <c r="AC762" i="1"/>
  <c r="AC1345" i="1"/>
  <c r="AC577" i="1"/>
  <c r="AC1493" i="1"/>
  <c r="AC450" i="1"/>
  <c r="AC835" i="1"/>
  <c r="AC979" i="1"/>
  <c r="AC1068" i="1"/>
  <c r="AC539" i="1"/>
  <c r="AC565" i="1"/>
  <c r="AC1144" i="1"/>
  <c r="AC1243" i="1"/>
  <c r="AC1201" i="1"/>
  <c r="AC205" i="1"/>
  <c r="AC1235" i="1"/>
  <c r="AC116" i="1"/>
  <c r="AC179" i="1"/>
  <c r="AC548" i="1"/>
  <c r="AC690" i="1"/>
  <c r="AC932" i="1"/>
  <c r="AC1246" i="1"/>
  <c r="AC874" i="1"/>
  <c r="AC1424" i="1"/>
  <c r="AC904" i="1"/>
  <c r="AC1148" i="1"/>
  <c r="AC915" i="1"/>
  <c r="AC89" i="1"/>
  <c r="AC347" i="1"/>
  <c r="AC821" i="1"/>
  <c r="AC158" i="1"/>
  <c r="AC1418" i="1"/>
  <c r="AC1007" i="1"/>
  <c r="AC563" i="1"/>
  <c r="AC1171" i="1"/>
  <c r="AC878" i="1"/>
  <c r="AC1190" i="1"/>
  <c r="AC1351" i="1"/>
  <c r="AC590" i="1"/>
  <c r="AC825" i="1"/>
  <c r="AC982" i="1"/>
  <c r="AC772" i="1"/>
  <c r="AC871" i="1"/>
  <c r="AC688" i="1"/>
  <c r="AC303" i="1"/>
  <c r="AC788" i="1"/>
  <c r="AC880" i="1"/>
  <c r="AC1143" i="1"/>
  <c r="AC1304" i="1"/>
  <c r="AC1009" i="1"/>
  <c r="AC864" i="1"/>
  <c r="AC299" i="1"/>
  <c r="AC80" i="1"/>
  <c r="AC715" i="1"/>
  <c r="AC274" i="1"/>
  <c r="AC382" i="1"/>
  <c r="AC1030" i="1"/>
  <c r="AC1038" i="1"/>
  <c r="AC1397" i="1"/>
  <c r="AC1063" i="1"/>
  <c r="AC1202" i="1"/>
  <c r="AC1297" i="1"/>
  <c r="AC802" i="1"/>
  <c r="AC1456" i="1"/>
  <c r="AC1172" i="1"/>
  <c r="AC257" i="1"/>
  <c r="AC1392" i="1"/>
  <c r="AC1427" i="1"/>
  <c r="AC1178" i="1"/>
  <c r="AC967" i="1"/>
  <c r="AC1105" i="1"/>
  <c r="AC1262" i="1"/>
  <c r="AC94" i="1"/>
  <c r="AC1016" i="1"/>
  <c r="AC740" i="1"/>
  <c r="AC579" i="1"/>
  <c r="AC1309" i="1"/>
  <c r="AC224" i="1"/>
  <c r="AC1476" i="1"/>
  <c r="AC1477" i="1"/>
  <c r="AC1346" i="1"/>
  <c r="AC369" i="1"/>
  <c r="AC1328" i="1"/>
  <c r="AC273" i="1"/>
  <c r="AC1093" i="1"/>
  <c r="AC1390" i="1"/>
  <c r="AC648" i="1"/>
  <c r="AC824" i="1"/>
  <c r="AC754" i="1"/>
  <c r="AC408" i="1"/>
  <c r="AC14" i="1"/>
  <c r="AC1274" i="1"/>
  <c r="AC260" i="1"/>
  <c r="AC1208" i="1"/>
  <c r="AC438" i="1"/>
  <c r="AC1533" i="1"/>
  <c r="AC850" i="1"/>
  <c r="AC1183" i="1"/>
  <c r="AC393" i="1"/>
  <c r="AC478" i="1"/>
  <c r="AC664" i="1"/>
  <c r="AC927" i="1"/>
  <c r="AC1517" i="1"/>
  <c r="AC446" i="1"/>
  <c r="AC636" i="1"/>
  <c r="AC245" i="1"/>
  <c r="AC965" i="1"/>
  <c r="AC411" i="1"/>
  <c r="AC436" i="1"/>
  <c r="AC1541" i="1"/>
  <c r="AC605" i="1"/>
  <c r="AC199" i="1"/>
  <c r="AC1227" i="1"/>
  <c r="AC62" i="1"/>
  <c r="AC410" i="1"/>
  <c r="AC866" i="1"/>
  <c r="AC384" i="1"/>
  <c r="AC952" i="1"/>
  <c r="AC195" i="1"/>
  <c r="AC1559" i="1"/>
  <c r="AC479" i="1"/>
  <c r="AC1356" i="1"/>
  <c r="AC525" i="1"/>
  <c r="AC1247" i="1"/>
  <c r="AC1079" i="1"/>
  <c r="AC644" i="1"/>
  <c r="AC564" i="1"/>
  <c r="AC774" i="1"/>
  <c r="AC925" i="1"/>
  <c r="AC1357" i="1"/>
  <c r="AC407" i="1"/>
  <c r="AC1142" i="1"/>
  <c r="AC109" i="1"/>
  <c r="AC984" i="1"/>
  <c r="AC100" i="1"/>
  <c r="AC1555" i="1"/>
  <c r="AC742" i="1"/>
  <c r="AC580" i="1"/>
  <c r="AC886" i="1"/>
  <c r="AC909" i="1"/>
  <c r="AC1414" i="1"/>
  <c r="AC1275" i="1"/>
  <c r="AC427" i="1"/>
  <c r="AC639" i="1"/>
  <c r="AC1133" i="1"/>
  <c r="AC296" i="1"/>
  <c r="AC936" i="1"/>
  <c r="AC943" i="1"/>
  <c r="AC1189" i="1"/>
  <c r="AC953" i="1"/>
  <c r="AC115" i="1"/>
  <c r="AC423" i="1"/>
  <c r="AC134" i="1"/>
  <c r="AC561" i="1"/>
  <c r="AC208" i="1"/>
  <c r="AC653" i="1"/>
  <c r="AC1530" i="1"/>
  <c r="AC406" i="1"/>
  <c r="AC474" i="1"/>
  <c r="AC1005" i="1"/>
  <c r="AC261" i="1"/>
  <c r="AC1402" i="1"/>
  <c r="AC1512" i="1"/>
  <c r="AC671" i="1"/>
  <c r="AC980" i="1"/>
  <c r="AC916" i="1"/>
  <c r="AC461" i="1"/>
  <c r="AC736" i="1"/>
  <c r="AC1294" i="1"/>
  <c r="AC1103" i="1"/>
  <c r="AC845" i="1"/>
  <c r="AC820" i="1"/>
  <c r="AC192" i="1"/>
  <c r="AC553" i="1"/>
  <c r="AC1010" i="1"/>
  <c r="AC351" i="1"/>
  <c r="AC41" i="1"/>
  <c r="AC138" i="1"/>
  <c r="AC315" i="1"/>
  <c r="AC317" i="1"/>
  <c r="AC1084" i="1"/>
  <c r="AC1494" i="1"/>
  <c r="AC718" i="1"/>
  <c r="AC163" i="1"/>
  <c r="AC3" i="1"/>
  <c r="AC1372" i="1"/>
  <c r="AC439" i="1"/>
  <c r="AC1115" i="1"/>
  <c r="AC1313" i="1"/>
  <c r="AC743" i="1"/>
  <c r="AC489" i="1"/>
  <c r="AC1369" i="1"/>
  <c r="AC1025" i="1"/>
  <c r="AC73" i="1"/>
  <c r="AC1318" i="1"/>
  <c r="AC82" i="1"/>
  <c r="AC249" i="1"/>
  <c r="AC387" i="1"/>
  <c r="AC183" i="1"/>
  <c r="AC31" i="1"/>
  <c r="AC1203" i="1"/>
  <c r="AC358" i="1"/>
  <c r="AC919" i="1"/>
  <c r="AC1454" i="1"/>
  <c r="AC445" i="1"/>
  <c r="AC174" i="1"/>
  <c r="AC1170" i="1"/>
  <c r="AC216" i="1"/>
  <c r="AC1032" i="1"/>
  <c r="AC816" i="1"/>
  <c r="AC631" i="1"/>
  <c r="AC228" i="1"/>
  <c r="AC1504" i="1"/>
  <c r="AC851" i="1"/>
  <c r="AC518" i="1"/>
  <c r="AC1478" i="1"/>
  <c r="AC881" i="1"/>
  <c r="AC1300" i="1"/>
  <c r="AC588" i="1"/>
  <c r="AC1339" i="1"/>
  <c r="AC123" i="1"/>
  <c r="AC598" i="1"/>
  <c r="AC542" i="1"/>
  <c r="AC124" i="1"/>
  <c r="AC231" i="1"/>
  <c r="AC1381" i="1"/>
  <c r="AC989" i="1"/>
  <c r="AC1254" i="1"/>
  <c r="AC196" i="1"/>
  <c r="AC714" i="1"/>
  <c r="AC460" i="1"/>
  <c r="AC1472" i="1"/>
  <c r="AC499" i="1"/>
  <c r="AC976" i="1"/>
  <c r="AC131" i="1"/>
  <c r="AC1440" i="1"/>
  <c r="AC585" i="1"/>
  <c r="AC212" i="1"/>
  <c r="AC168" i="1"/>
  <c r="AC517" i="1"/>
  <c r="AC414" i="1"/>
  <c r="AC1081" i="1"/>
  <c r="AC991" i="1"/>
  <c r="AC1073" i="1"/>
  <c r="AC669" i="1"/>
  <c r="AC1019" i="1"/>
  <c r="AC558" i="1"/>
  <c r="AC55" i="1"/>
  <c r="AC295" i="1"/>
  <c r="AC686" i="1"/>
  <c r="AC1167" i="1"/>
  <c r="AC994" i="1"/>
  <c r="AC1539" i="1"/>
  <c r="AC1267" i="1"/>
  <c r="AC977" i="1"/>
  <c r="AC1366" i="1"/>
  <c r="AC781" i="1"/>
  <c r="AC973" i="1"/>
  <c r="AC737" i="1"/>
  <c r="AC942" i="1"/>
  <c r="AC735" i="1"/>
  <c r="AC701" i="1"/>
  <c r="AC311" i="1"/>
  <c r="AC1006" i="1"/>
  <c r="AC1382" i="1"/>
  <c r="AC1537" i="1"/>
  <c r="AC948" i="1"/>
  <c r="AC74" i="1"/>
  <c r="AC242" i="1"/>
  <c r="AC356" i="1"/>
  <c r="AC385" i="1"/>
  <c r="AC1492" i="1"/>
  <c r="AC1308" i="1"/>
  <c r="AC687" i="1"/>
  <c r="AC1229" i="1"/>
  <c r="AC985" i="1"/>
  <c r="AC373" i="1"/>
  <c r="AC613" i="1"/>
  <c r="AC1168" i="1"/>
  <c r="AC310" i="1"/>
  <c r="AC397" i="1"/>
  <c r="AC780" i="1"/>
  <c r="AC1240" i="1"/>
  <c r="AC996" i="1"/>
  <c r="AC1292" i="1"/>
  <c r="AC707" i="1"/>
  <c r="AC1035" i="1"/>
  <c r="AC1562" i="1"/>
  <c r="AC476" i="1"/>
  <c r="AC420" i="1"/>
  <c r="AC569" i="1"/>
  <c r="AC49" i="1"/>
  <c r="AC1245" i="1"/>
  <c r="AC287" i="1"/>
  <c r="AC187" i="1"/>
  <c r="AC1000" i="1"/>
  <c r="AC1107" i="1"/>
  <c r="AC720" i="1"/>
  <c r="AC1100" i="1"/>
  <c r="AC555" i="1"/>
  <c r="AC421" i="1"/>
  <c r="AC603" i="1"/>
  <c r="AC219" i="1"/>
  <c r="AC1024" i="1"/>
  <c r="AC1013" i="1"/>
  <c r="AC25" i="1"/>
  <c r="AC1125" i="1"/>
  <c r="AC533" i="1"/>
  <c r="AC1187" i="1"/>
  <c r="AC495" i="1"/>
  <c r="AC7" i="1"/>
  <c r="AC320" i="1"/>
  <c r="AC371" i="1"/>
  <c r="AC1193" i="1"/>
  <c r="AC1121" i="1"/>
  <c r="AC1212" i="1"/>
  <c r="AC469" i="1"/>
  <c r="AC12" i="1"/>
  <c r="AC1244" i="1"/>
  <c r="AC1015" i="1"/>
  <c r="AC26" i="1"/>
  <c r="AC153" i="1"/>
  <c r="AC868" i="1"/>
  <c r="AC456" i="1"/>
  <c r="AC1211" i="1"/>
  <c r="AC76" i="1"/>
  <c r="AC1085" i="1"/>
  <c r="AC1269" i="1"/>
  <c r="AC159" i="1"/>
  <c r="AC993" i="1"/>
  <c r="AC1563" i="1"/>
  <c r="AC654" i="1"/>
  <c r="AC682" i="1"/>
  <c r="AC191" i="1"/>
  <c r="AC1560" i="1"/>
  <c r="AC345" i="1"/>
  <c r="AC621" i="1"/>
  <c r="AC782" i="1"/>
  <c r="AC20" i="1"/>
  <c r="AC447" i="1"/>
  <c r="AC1060" i="1"/>
  <c r="AC1126" i="1"/>
  <c r="AC202" i="1"/>
  <c r="AC39" i="1"/>
  <c r="AC415" i="1"/>
  <c r="AC1442" i="1"/>
  <c r="AC955" i="1"/>
  <c r="AC537" i="1"/>
  <c r="AC1233" i="1"/>
  <c r="AC329" i="1"/>
  <c r="AC258" i="1"/>
  <c r="AC15" i="1"/>
  <c r="AC867" i="1"/>
  <c r="AC738" i="1"/>
  <c r="AC221" i="1"/>
  <c r="AC151" i="1"/>
  <c r="AC234" i="1"/>
  <c r="AC596" i="1"/>
  <c r="AC471" i="1"/>
  <c r="AC1378" i="1"/>
  <c r="AC651" i="1"/>
  <c r="AC1169" i="1"/>
  <c r="AC434" i="1"/>
  <c r="AC112" i="1"/>
  <c r="AC749" i="1"/>
  <c r="AC694" i="1"/>
  <c r="AC1136" i="1"/>
  <c r="AC1047" i="1"/>
  <c r="AC1175" i="1"/>
  <c r="AC118" i="1"/>
  <c r="AC823" i="1"/>
  <c r="AC1464" i="1"/>
  <c r="AC1099" i="1"/>
  <c r="AC140" i="1"/>
  <c r="AC1298" i="1"/>
  <c r="AC1192" i="1"/>
  <c r="AC1535" i="1"/>
  <c r="AC326" i="1"/>
  <c r="AC1249" i="1"/>
  <c r="AC619" i="1"/>
  <c r="AC819" i="1"/>
  <c r="AC1543" i="1"/>
  <c r="AC933" i="1"/>
  <c r="AC1282" i="1"/>
  <c r="AC768" i="1"/>
  <c r="AC863" i="1"/>
  <c r="AC32" i="1"/>
  <c r="AC1134" i="1"/>
  <c r="AC978" i="1"/>
  <c r="AC1542" i="1"/>
  <c r="AC475" i="1"/>
  <c r="AC78" i="1"/>
  <c r="AC1548" i="1"/>
  <c r="AC732" i="1"/>
  <c r="AC1395" i="1"/>
  <c r="AC1400" i="1"/>
  <c r="AC573" i="1"/>
  <c r="AC198" i="1"/>
  <c r="AC696" i="1"/>
  <c r="AC19" i="1"/>
  <c r="AC629" i="1"/>
  <c r="AC1314" i="1"/>
  <c r="AC28" i="1"/>
  <c r="AC1325" i="1"/>
  <c r="AC8" i="1"/>
  <c r="AC1528" i="1"/>
  <c r="AC165" i="1"/>
  <c r="AC1198" i="1"/>
  <c r="AC1500" i="1"/>
  <c r="AC591" i="1"/>
  <c r="AC1011" i="1"/>
  <c r="AC833" i="1"/>
  <c r="AC791" i="1"/>
  <c r="AC241" i="1"/>
  <c r="AC1451" i="1"/>
  <c r="AC180" i="1"/>
  <c r="AC1180" i="1"/>
  <c r="AC389" i="1"/>
  <c r="AC1322" i="1"/>
  <c r="AC1074" i="1"/>
  <c r="AC91" i="1"/>
  <c r="AC1039" i="1"/>
  <c r="AC975" i="1"/>
  <c r="AC1241" i="1"/>
  <c r="AC986" i="1"/>
  <c r="AC473" i="1"/>
  <c r="AC695" i="1"/>
  <c r="AC545" i="1"/>
  <c r="AC741" i="1"/>
  <c r="AC806" i="1"/>
  <c r="AC889" i="1"/>
  <c r="AC422" i="1"/>
  <c r="AC913" i="1"/>
  <c r="AC348" i="1"/>
  <c r="AC1236" i="1"/>
  <c r="AC81" i="1"/>
  <c r="AC122" i="1"/>
  <c r="AC746" i="1"/>
  <c r="AC1561" i="1"/>
  <c r="AC13" i="1"/>
  <c r="AC1459" i="1"/>
  <c r="AC711" i="1"/>
  <c r="AC983" i="1"/>
  <c r="AC910" i="1"/>
  <c r="AC988" i="1"/>
  <c r="AC9" i="1"/>
  <c r="AC680" i="1"/>
  <c r="AC1188" i="1"/>
  <c r="AC321" i="1"/>
  <c r="AC449" i="1"/>
  <c r="AC1496" i="1"/>
  <c r="AC40" i="1"/>
  <c r="AC704" i="1"/>
  <c r="AC491" i="1"/>
  <c r="AC377" i="1"/>
  <c r="AC1389" i="1"/>
  <c r="AC1355" i="1"/>
  <c r="AC170" i="1"/>
  <c r="AC237" i="1"/>
  <c r="AC1310" i="1"/>
  <c r="AC727" i="1"/>
  <c r="AC549" i="1"/>
  <c r="AC1467" i="1"/>
  <c r="AC223" i="1"/>
  <c r="AC404" i="1"/>
  <c r="AC961" i="1"/>
  <c r="AC1191" i="1"/>
  <c r="AC1075" i="1"/>
  <c r="AC181" i="1"/>
  <c r="AC455" i="1"/>
  <c r="AC938" i="1"/>
  <c r="AC1026" i="1"/>
  <c r="AC752" i="1"/>
  <c r="AC1505" i="1"/>
  <c r="AC1040" i="1"/>
  <c r="AC1394" i="1"/>
  <c r="AC935" i="1"/>
  <c r="AC270" i="1"/>
  <c r="AC1001" i="1"/>
  <c r="AC1503" i="1"/>
  <c r="AC386" i="1"/>
  <c r="AC429" i="1"/>
  <c r="AC1028" i="1"/>
  <c r="AC1033" i="1"/>
  <c r="AC388" i="1"/>
  <c r="AC744" i="1"/>
  <c r="AC900" i="1"/>
  <c r="AC1564" i="1"/>
  <c r="AC652" i="1"/>
  <c r="AC286" i="1"/>
  <c r="AC1385" i="1"/>
  <c r="AC972" i="1"/>
  <c r="AC1324" i="1"/>
  <c r="AC1491" i="1"/>
  <c r="AC38" i="1"/>
  <c r="AC612" i="1"/>
  <c r="AC127" i="1"/>
  <c r="AC379" i="1"/>
  <c r="AC789" i="1"/>
  <c r="AC1096" i="1"/>
  <c r="AC576" i="1"/>
  <c r="AC10" i="1"/>
  <c r="AC33" i="1"/>
  <c r="AC167" i="1"/>
  <c r="AC785" i="1"/>
  <c r="AC992" i="1"/>
  <c r="AC209" i="1"/>
  <c r="AC884" i="1"/>
  <c r="AC166" i="1"/>
  <c r="AC1373" i="1"/>
  <c r="AC839" i="1"/>
  <c r="AC1097" i="1"/>
  <c r="AC328" i="1"/>
  <c r="AC721" i="1"/>
  <c r="AC931" i="1"/>
  <c r="AC220" i="1"/>
  <c r="AC1323" i="1"/>
  <c r="AC1465" i="1"/>
  <c r="AC719" i="1"/>
  <c r="AC1333" i="1"/>
  <c r="AC1117" i="1"/>
  <c r="AC465" i="1"/>
  <c r="AC997" i="1"/>
  <c r="AC1067" i="1"/>
  <c r="AC877" i="1"/>
  <c r="AC1237" i="1"/>
  <c r="AC1163" i="1"/>
  <c r="AC683" i="1"/>
  <c r="AC734" i="1"/>
  <c r="AC368" i="1"/>
  <c r="AC27" i="1"/>
  <c r="AC1017" i="1"/>
  <c r="AC45" i="1"/>
  <c r="AC1368" i="1"/>
  <c r="AC1156" i="1"/>
  <c r="AC1335" i="1"/>
  <c r="AC22" i="1"/>
  <c r="AC324" i="1"/>
  <c r="AC1487" i="1"/>
  <c r="AC1127" i="1"/>
  <c r="AC1265" i="1"/>
  <c r="AC169" i="1"/>
  <c r="AC593" i="1"/>
  <c r="AC592" i="1"/>
  <c r="AC215" i="1"/>
  <c r="AC1289" i="1"/>
  <c r="AC830" i="1"/>
  <c r="AC458" i="1"/>
  <c r="AC706" i="1"/>
  <c r="AC276" i="1"/>
  <c r="AC1138" i="1"/>
  <c r="AC689" i="1"/>
  <c r="AC217" i="1"/>
  <c r="AC1102" i="1"/>
  <c r="AC575" i="1"/>
  <c r="AC647" i="1"/>
  <c r="AC844" i="1"/>
  <c r="AC222" i="1"/>
  <c r="AC155" i="1"/>
  <c r="AC128" i="1"/>
  <c r="AC1205" i="1"/>
  <c r="AC1417" i="1"/>
  <c r="AC1348" i="1"/>
  <c r="AC1002" i="1"/>
  <c r="AC852" i="1"/>
  <c r="AC483" i="1"/>
  <c r="AC566" i="1"/>
  <c r="AC141" i="1"/>
  <c r="AC453" i="1"/>
  <c r="AC901" i="1"/>
  <c r="AC1034" i="1"/>
  <c r="AC316" i="1"/>
  <c r="AC708" i="1"/>
  <c r="AC68" i="1"/>
  <c r="AC1135" i="1"/>
  <c r="AC699" i="1"/>
  <c r="AC551" i="1"/>
  <c r="AC1371" i="1"/>
  <c r="AC1305" i="1"/>
  <c r="AC1299" i="1"/>
  <c r="AC1341" i="1"/>
  <c r="AC451" i="1"/>
  <c r="AC64" i="1"/>
  <c r="AC1218" i="1"/>
  <c r="AC1311" i="1"/>
  <c r="AC1495" i="1"/>
  <c r="AC1508" i="1"/>
  <c r="AC1206" i="1"/>
  <c r="AC649" i="1"/>
  <c r="AC67" i="1"/>
  <c r="AC334" i="1"/>
  <c r="AC604" i="1"/>
  <c r="AC409" i="1"/>
  <c r="AC37" i="1"/>
  <c r="AC1498" i="1"/>
  <c r="AC895" i="1"/>
  <c r="AC1425" i="1"/>
  <c r="AC1128" i="1"/>
  <c r="AC16" i="1"/>
  <c r="AC616" i="1"/>
  <c r="AC1317" i="1"/>
  <c r="AC578" i="1"/>
  <c r="AC1428" i="1"/>
  <c r="AC235" i="1"/>
  <c r="AC676" i="1"/>
  <c r="AC887" i="1"/>
  <c r="AC157" i="1"/>
  <c r="AC297" i="1"/>
  <c r="AC431" i="1"/>
  <c r="AC728" i="1"/>
  <c r="AC1050" i="1"/>
  <c r="AC362" i="1"/>
  <c r="AC175" i="1"/>
  <c r="AC1056" i="1"/>
  <c r="AC1104" i="1"/>
  <c r="AC1279" i="1"/>
  <c r="AC1221" i="1"/>
  <c r="AC1222" i="1"/>
  <c r="AC11" i="1"/>
  <c r="AC1441" i="1"/>
  <c r="AC1291" i="1"/>
  <c r="AC1162" i="1"/>
  <c r="AC313" i="1"/>
  <c r="AC1119" i="1"/>
  <c r="AC1044" i="1"/>
  <c r="AC1473" i="1"/>
  <c r="AC1261" i="1"/>
  <c r="AC628" i="1"/>
  <c r="AC1159" i="1"/>
  <c r="AC292" i="1"/>
  <c r="AC133" i="1"/>
  <c r="AC1118" i="1"/>
  <c r="AC567" i="1"/>
  <c r="AC189" i="1"/>
  <c r="AC1070" i="1"/>
  <c r="AC964" i="1"/>
  <c r="AC1155" i="1"/>
  <c r="AC53" i="1"/>
  <c r="AC834" i="1"/>
  <c r="AC841" i="1"/>
  <c r="AC1295" i="1"/>
  <c r="AC214" i="1"/>
  <c r="AC1531" i="1"/>
  <c r="AC853" i="1"/>
  <c r="AC354" i="1"/>
  <c r="AC425" i="1"/>
  <c r="AC1004" i="1"/>
  <c r="AC225" i="1"/>
  <c r="AC494" i="1"/>
  <c r="AC162" i="1"/>
  <c r="AC556" i="1"/>
  <c r="AC822" i="1"/>
  <c r="AC508" i="1"/>
  <c r="AC1398" i="1"/>
  <c r="AC912" i="1"/>
  <c r="AC1458" i="1"/>
  <c r="AC656" i="1"/>
  <c r="AC793" i="1"/>
  <c r="AC1242" i="1"/>
  <c r="AC360" i="1"/>
  <c r="AC959" i="1"/>
  <c r="AC70" i="1"/>
  <c r="AC1271" i="1"/>
  <c r="AC46" i="1"/>
  <c r="AC779" i="1"/>
  <c r="AC1177" i="1"/>
  <c r="AC903" i="1"/>
  <c r="AC283" i="1"/>
  <c r="AC1146" i="1"/>
  <c r="AC18" i="1"/>
  <c r="AC383" i="1"/>
  <c r="AC918" i="1"/>
  <c r="AC627" i="1"/>
  <c r="AC482" i="1"/>
  <c r="AC240" i="1"/>
  <c r="AC1552" i="1"/>
  <c r="AC6" i="1"/>
  <c r="AC132" i="1"/>
  <c r="AC623" i="1"/>
  <c r="AC412" i="1"/>
  <c r="AC981" i="1"/>
  <c r="AC940" i="1"/>
  <c r="AC272" i="1"/>
  <c r="AC769" i="1"/>
  <c r="AC1173" i="1"/>
  <c r="AC692" i="1"/>
  <c r="AC712" i="1"/>
  <c r="AC144" i="1"/>
  <c r="AC1043" i="1"/>
  <c r="AC34" i="1"/>
  <c r="AC1460" i="1"/>
  <c r="AC1544" i="1"/>
  <c r="AC403" i="1"/>
  <c r="AC999" i="1"/>
  <c r="AC679" i="1"/>
  <c r="AC522" i="1"/>
  <c r="AC333" i="1"/>
  <c r="AC786" i="1"/>
  <c r="AC1545" i="1"/>
  <c r="AC1447" i="1"/>
  <c r="AC1234" i="1"/>
  <c r="AC1377" i="1"/>
  <c r="AC147" i="1"/>
  <c r="AC1342" i="1"/>
  <c r="AC995" i="1"/>
  <c r="AC254" i="1"/>
  <c r="AC1523" i="1"/>
  <c r="AC1338" i="1"/>
  <c r="AC890" i="1"/>
  <c r="AC775" i="1"/>
  <c r="AC1474" i="1"/>
  <c r="AC557" i="1"/>
  <c r="AC1207" i="1"/>
  <c r="AC463" i="1"/>
  <c r="AC1055" i="1"/>
  <c r="AC21" i="1"/>
  <c r="AC1432" i="1"/>
  <c r="AC1549" i="1"/>
  <c r="AC614" i="1"/>
  <c r="AC340" i="1"/>
  <c r="AC1196" i="1"/>
  <c r="AC1365" i="1"/>
  <c r="AC511" i="1"/>
  <c r="AC1184" i="1"/>
  <c r="AC1023" i="1"/>
  <c r="AC1266" i="1"/>
  <c r="AC184" i="1"/>
  <c r="AC1137" i="1"/>
  <c r="AC923" i="1"/>
  <c r="AC896" i="1"/>
  <c r="AC670" i="1"/>
  <c r="AC685" i="1"/>
  <c r="AC568" i="1"/>
  <c r="AC262" i="1"/>
  <c r="AC608" i="1"/>
  <c r="AC381" i="1"/>
  <c r="AC1343" i="1"/>
  <c r="AC1273" i="1"/>
  <c r="AC1436" i="1"/>
  <c r="AC1416" i="1"/>
  <c r="AC352" i="1"/>
  <c r="AC419" i="1"/>
  <c r="AC974" i="1"/>
  <c r="AC119" i="1"/>
  <c r="AC392" i="1"/>
  <c r="AC1238" i="1"/>
  <c r="AC814" i="1"/>
  <c r="AC1384" i="1"/>
  <c r="AC325" i="1"/>
  <c r="AC1435" i="1"/>
  <c r="AC815" i="1"/>
  <c r="AC1106" i="1"/>
  <c r="AC1393" i="1"/>
  <c r="AC583" i="1"/>
  <c r="AC129" i="1"/>
  <c r="AC226" i="1"/>
  <c r="AC1364" i="1"/>
  <c r="AC657" i="1"/>
  <c r="AC571" i="1"/>
  <c r="AC211" i="1"/>
  <c r="AC309" i="1"/>
  <c r="AC1123" i="1"/>
  <c r="AC873" i="1"/>
  <c r="AC1008" i="1"/>
  <c r="AC1433" i="1"/>
  <c r="AC1280" i="1"/>
  <c r="AC632" i="1"/>
  <c r="AC1506" i="1"/>
  <c r="AC1083" i="1"/>
  <c r="AC1401" i="1"/>
  <c r="AC905" i="1"/>
  <c r="AC760" i="1"/>
  <c r="AC492" i="1"/>
  <c r="AC897" i="1"/>
  <c r="AC968" i="1"/>
  <c r="AC1197" i="1"/>
  <c r="AC1231" i="1"/>
  <c r="AC464" i="1"/>
  <c r="AC338" i="1"/>
  <c r="AC1029" i="1"/>
  <c r="AC306" i="1"/>
  <c r="AC607" i="1"/>
  <c r="AC615" i="1"/>
  <c r="AC1520" i="1"/>
  <c r="AC1452" i="1"/>
  <c r="AC1445" i="1"/>
  <c r="AC790" i="1"/>
  <c r="AC339" i="1"/>
  <c r="AC106" i="1"/>
  <c r="AC66" i="1"/>
  <c r="AC355" i="1"/>
  <c r="AC618" i="1"/>
  <c r="AC1387" i="1"/>
  <c r="AC1182" i="1"/>
  <c r="AC396" i="1"/>
  <c r="AC1438" i="1"/>
  <c r="AC200" i="1"/>
  <c r="AC1213" i="1"/>
  <c r="AC1538" i="1"/>
  <c r="AC1130" i="1"/>
  <c r="AC739" i="1"/>
  <c r="AC1101" i="1"/>
  <c r="AC1185" i="1"/>
  <c r="AC107" i="1"/>
  <c r="AC1296" i="1"/>
  <c r="AC230" i="1"/>
  <c r="AC1546" i="1"/>
  <c r="AC882" i="1"/>
  <c r="AC1164" i="1"/>
  <c r="AC1510" i="1"/>
  <c r="AC969" i="1"/>
  <c r="AC1412" i="1"/>
  <c r="AC528" i="1"/>
  <c r="AC90" i="1"/>
  <c r="AC248" i="1"/>
  <c r="AC1259" i="1"/>
  <c r="AC177" i="1"/>
  <c r="AC828" i="1"/>
  <c r="AC1114" i="1"/>
  <c r="AC1406" i="1"/>
  <c r="AC136" i="1"/>
  <c r="AC462" i="1"/>
  <c r="AC452" i="1"/>
  <c r="AC1470" i="1"/>
  <c r="AC1509" i="1"/>
  <c r="AC126" i="1"/>
  <c r="AC1430" i="1"/>
  <c r="AC722" i="1"/>
  <c r="AC5" i="1"/>
  <c r="AC587" i="1"/>
  <c r="AC1290" i="1"/>
  <c r="AC954" i="1"/>
  <c r="AC51" i="1"/>
  <c r="AC1363" i="1"/>
  <c r="AC747" i="1"/>
  <c r="AC1449" i="1"/>
  <c r="AC1329" i="1"/>
  <c r="AC1448" i="1"/>
  <c r="AC1410" i="1"/>
  <c r="AC1152" i="1"/>
  <c r="AC509" i="1"/>
  <c r="AC50" i="1"/>
  <c r="AC1557" i="1"/>
  <c r="AC1161" i="1"/>
  <c r="AC1095" i="1"/>
  <c r="AC330" i="1"/>
  <c r="AC1499" i="1"/>
  <c r="AC284" i="1"/>
  <c r="AC594" i="1"/>
  <c r="AC1396" i="1"/>
  <c r="AC280" i="1"/>
  <c r="AC763" i="1"/>
  <c r="AC298" i="1"/>
  <c r="AC865" i="1"/>
  <c r="AC35" i="1"/>
  <c r="AC1481" i="1"/>
  <c r="AC1547" i="1"/>
  <c r="AC1209" i="1"/>
  <c r="AC1403" i="1"/>
  <c r="AC1277" i="1"/>
  <c r="AC803" i="1"/>
  <c r="AC521" i="1"/>
  <c r="AC1352" i="1"/>
  <c r="AC99" i="1"/>
  <c r="AC304" i="1"/>
  <c r="AC178" i="1"/>
  <c r="AC798" i="1"/>
  <c r="AC771" i="1"/>
  <c r="AC173" i="1"/>
  <c r="AC149" i="1"/>
  <c r="AC229" i="1"/>
  <c r="AC855" i="1"/>
  <c r="AC507" i="1"/>
  <c r="AC264" i="1"/>
  <c r="AC809" i="1"/>
  <c r="AC1062" i="1"/>
  <c r="AC930" i="1"/>
  <c r="AC277" i="1"/>
  <c r="AC661" i="1"/>
  <c r="AC792" i="1"/>
  <c r="AC1501" i="1"/>
  <c r="AC218" i="1"/>
  <c r="AC860" i="1"/>
  <c r="AC52" i="1"/>
  <c r="AC1174" i="1"/>
  <c r="AC457" i="1"/>
  <c r="AC554" i="1"/>
  <c r="AC1052" i="1"/>
  <c r="AC1087" i="1"/>
  <c r="AC1110" i="1"/>
  <c r="AC400" i="1"/>
  <c r="AC236" i="1"/>
  <c r="AC98" i="1"/>
  <c r="AC206" i="1"/>
  <c r="AC1278" i="1"/>
  <c r="AC907" i="1"/>
  <c r="AC247" i="1"/>
  <c r="AC1479" i="1"/>
  <c r="AC748" i="1"/>
  <c r="AC24" i="1"/>
  <c r="AC1513" i="1"/>
  <c r="AC666" i="1"/>
  <c r="AC572" i="1"/>
  <c r="AC562" i="1"/>
  <c r="AC154" i="1"/>
  <c r="AC757" i="1"/>
  <c r="AC1486" i="1"/>
  <c r="AC488" i="1"/>
  <c r="AC1350" i="1"/>
  <c r="AC480" i="1"/>
  <c r="AC534" i="1"/>
  <c r="AC929" i="1"/>
  <c r="AC365" i="1"/>
  <c r="AC1058" i="1"/>
  <c r="AC1116" i="1"/>
  <c r="AC729" i="1"/>
  <c r="AC914" i="1"/>
  <c r="AC1154" i="1"/>
  <c r="AC374" i="1"/>
  <c r="AC487" i="1"/>
  <c r="AC391" i="1"/>
  <c r="AC1153" i="1"/>
  <c r="AC1302" i="1"/>
  <c r="AC620" i="1"/>
  <c r="AC56" i="1"/>
  <c r="AC1145" i="1"/>
  <c r="AC1069" i="1"/>
  <c r="AC875" i="1"/>
  <c r="AC1511" i="1"/>
  <c r="AC960" i="1"/>
  <c r="AC344" i="1"/>
  <c r="AC413" i="1"/>
  <c r="AC1370" i="1"/>
  <c r="AC941" i="1"/>
  <c r="AC1443" i="1"/>
  <c r="AC172" i="1"/>
  <c r="AC359" i="1"/>
  <c r="AC380" i="1"/>
  <c r="AC1532" i="1"/>
  <c r="AC437" i="1"/>
  <c r="AC1358" i="1"/>
  <c r="AC95" i="1"/>
  <c r="AC723" i="1"/>
  <c r="AC1367" i="1"/>
  <c r="AC758" i="1"/>
  <c r="AC1429" i="1"/>
  <c r="AC945" i="1"/>
  <c r="AC1051" i="1"/>
  <c r="AC541" i="1"/>
  <c r="AC677" i="1"/>
  <c r="AC1359" i="1"/>
  <c r="AC917" i="1"/>
  <c r="AC783" i="1"/>
  <c r="AC1220" i="1"/>
  <c r="AC645" i="1"/>
  <c r="AC504" i="1"/>
  <c r="AC275" i="1"/>
  <c r="AC268" i="1"/>
  <c r="AC1109" i="1"/>
  <c r="AC342" i="1"/>
  <c r="AC1332" i="1"/>
  <c r="AC1120" i="1"/>
  <c r="AC502" i="1"/>
  <c r="AC398" i="1"/>
  <c r="AC1287" i="1"/>
  <c r="AC937" i="1"/>
  <c r="AC466" i="1"/>
  <c r="AC337" i="1"/>
  <c r="AC1408" i="1"/>
  <c r="AC1407" i="1"/>
  <c r="AC684" i="1"/>
  <c r="AC804" i="1"/>
  <c r="AC1054" i="1"/>
  <c r="AC655" i="1"/>
  <c r="AC505" i="1"/>
  <c r="AC681" i="1"/>
  <c r="AC87" i="1"/>
  <c r="AC161" i="1"/>
  <c r="AC691" i="1"/>
  <c r="AC69" i="1"/>
  <c r="AC524" i="1"/>
  <c r="AC675" i="1"/>
  <c r="AC197" i="1"/>
  <c r="AC366" i="1"/>
  <c r="AC1462" i="1"/>
  <c r="AC1457" i="1"/>
  <c r="AC139" i="1"/>
  <c r="AC44" i="1"/>
  <c r="AC812" i="1"/>
  <c r="AC947" i="1"/>
  <c r="AC1021" i="1"/>
  <c r="AC513" i="1"/>
  <c r="AC490" i="1"/>
  <c r="AC2" i="1"/>
  <c r="AC668" i="1"/>
  <c r="AC658" i="1"/>
  <c r="AC401" i="1"/>
  <c r="AC879" i="1"/>
  <c r="AC278" i="1"/>
  <c r="AC843" i="1"/>
  <c r="AC512" i="1"/>
  <c r="AC885" i="1"/>
  <c r="AC641" i="1"/>
  <c r="AC1489" i="1"/>
  <c r="AC500" i="1"/>
  <c r="AC1027" i="1"/>
  <c r="AC61" i="1"/>
  <c r="AC271" i="1"/>
  <c r="AC713" i="1"/>
  <c r="AC493" i="1"/>
  <c r="AC1471" i="1"/>
  <c r="AC1301" i="1"/>
  <c r="AC597" i="1"/>
  <c r="AC1194" i="1"/>
  <c r="AC1165" i="1"/>
  <c r="AC570" i="1"/>
  <c r="AC761" i="1"/>
  <c r="AC1078" i="1"/>
  <c r="AC1111" i="1"/>
  <c r="AC424" i="1"/>
  <c r="AC1086" i="1"/>
  <c r="AC1483" i="1"/>
  <c r="AC1553" i="1"/>
  <c r="AC546" i="1"/>
  <c r="AC88" i="1"/>
  <c r="AC963" i="1"/>
  <c r="AC894" i="1"/>
  <c r="AC176" i="1"/>
  <c r="AC831" i="1"/>
  <c r="AC430" i="1"/>
  <c r="AC1014" i="1"/>
  <c r="AC1383" i="1"/>
  <c r="AC1554" i="1"/>
  <c r="AC251" i="1"/>
  <c r="AC1256" i="1"/>
  <c r="AC832" i="1"/>
  <c r="AC530" i="1"/>
  <c r="AC672" i="1"/>
  <c r="AC1426" i="1"/>
  <c r="AC817" i="1"/>
  <c r="AC4" i="1"/>
  <c r="AC1113" i="1"/>
  <c r="AC472" i="1"/>
  <c r="AC956" i="1"/>
  <c r="AC1158" i="1"/>
  <c r="AC745" i="1"/>
  <c r="AC1439" i="1"/>
  <c r="AC97" i="1"/>
  <c r="AC101" i="1"/>
  <c r="AC1340" i="1"/>
  <c r="AC1195" i="1"/>
  <c r="AC1150" i="1"/>
  <c r="AC1411" i="1"/>
  <c r="AC42" i="1"/>
  <c r="AC1468" i="1"/>
  <c r="AC1226" i="1"/>
  <c r="AC1337" i="1"/>
  <c r="AC810" i="1"/>
  <c r="AC1405" i="1"/>
  <c r="AC862" i="1"/>
  <c r="AC399" i="1"/>
  <c r="AC426" i="1"/>
  <c r="AC660" i="1"/>
  <c r="AC1534" i="1"/>
  <c r="AC65" i="1"/>
  <c r="AC114" i="1"/>
  <c r="AC246" i="1"/>
  <c r="AC842" i="1"/>
  <c r="AC730" i="1"/>
  <c r="AC448" i="1"/>
  <c r="AC888" i="1"/>
  <c r="AC282" i="1"/>
  <c r="AC633" i="1"/>
  <c r="AC808" i="1"/>
  <c r="AC54" i="1"/>
  <c r="AC375" i="1"/>
  <c r="AC1285" i="1"/>
  <c r="AC1230" i="1"/>
  <c r="AC777" i="1"/>
  <c r="AC428" i="1"/>
  <c r="AC1306" i="1"/>
  <c r="AC1519" i="1"/>
  <c r="AC1461" i="1"/>
  <c r="AC440" i="1"/>
  <c r="AC990" i="1"/>
  <c r="AC1524" i="1"/>
  <c r="AC349" i="1"/>
  <c r="AC950" i="1"/>
  <c r="AC846" i="1"/>
  <c r="AC416" i="1"/>
  <c r="AC1252" i="1"/>
  <c r="AC1507" i="1"/>
  <c r="AC667" i="1"/>
  <c r="AC1480" i="1"/>
  <c r="AC1166" i="1"/>
  <c r="AC243" i="1"/>
  <c r="AC705" i="1"/>
  <c r="AC376" i="1"/>
  <c r="AC468" i="1"/>
  <c r="AC698" i="1"/>
  <c r="AC1558" i="1"/>
  <c r="AC920" i="1"/>
  <c r="AC1071" i="1"/>
  <c r="AC1048" i="1"/>
  <c r="AC1529" i="1"/>
  <c r="AC1331" i="1"/>
  <c r="AC290" i="1"/>
  <c r="AC1315" i="1"/>
  <c r="AC840" i="1"/>
  <c r="AC724" i="1"/>
  <c r="AC308" i="1"/>
  <c r="AC1053" i="1"/>
  <c r="AC559" i="1"/>
  <c r="AC506" i="1"/>
  <c r="AC1272" i="1"/>
  <c r="AC1064" i="1"/>
  <c r="AC363" i="1"/>
  <c r="AC103" i="1"/>
  <c r="AC1199" i="1"/>
  <c r="AC57" i="1"/>
  <c r="AC402" i="1"/>
  <c r="AC1140" i="1"/>
  <c r="AC796" i="1"/>
  <c r="AC378" i="1"/>
  <c r="AC171" i="1"/>
  <c r="AC859" i="1"/>
  <c r="AC300" i="1"/>
  <c r="AC526" i="1"/>
  <c r="AC1404" i="1"/>
  <c r="AC148" i="1"/>
  <c r="AC232" i="1"/>
  <c r="AC516" i="1"/>
  <c r="AC924" i="1"/>
  <c r="AC227" i="1"/>
  <c r="AC773" i="1"/>
  <c r="AC238" i="1"/>
  <c r="AC1270" i="1"/>
  <c r="AC946" i="1"/>
  <c r="AC1293" i="1"/>
  <c r="AC1386" i="1"/>
  <c r="AC750" i="1"/>
  <c r="AC1224" i="1"/>
  <c r="AC30" i="1"/>
  <c r="AC934" i="1"/>
  <c r="AC43" i="1"/>
  <c r="AC650" i="1"/>
  <c r="AC702" i="1"/>
  <c r="AC609" i="1"/>
  <c r="AC1181" i="1"/>
  <c r="AC285" i="1"/>
  <c r="AC520" i="1"/>
  <c r="AC544" i="1"/>
  <c r="AC1112" i="1"/>
  <c r="AC876" i="1"/>
  <c r="AC560" i="1"/>
  <c r="AC826" i="1"/>
  <c r="AC1307" i="1"/>
  <c r="AC928" i="1"/>
  <c r="AC84" i="1"/>
  <c r="AC602" i="1"/>
  <c r="AC244" i="1"/>
  <c r="AC1490" i="1"/>
  <c r="AC1255" i="1"/>
  <c r="AC527" i="1"/>
  <c r="AC624" i="1"/>
  <c r="AC1525" i="1"/>
  <c r="AC837" i="1"/>
  <c r="AC1469" i="1"/>
  <c r="AC1420" i="1"/>
  <c r="AC442" i="1"/>
  <c r="AC906" i="1"/>
  <c r="AC1018" i="1"/>
  <c r="AC102" i="1"/>
  <c r="AC291" i="1"/>
  <c r="AC510" i="1"/>
  <c r="AC1092" i="1"/>
  <c r="AC678" i="1"/>
  <c r="AC536" i="1"/>
  <c r="AC805" i="1"/>
  <c r="AC1284" i="1"/>
  <c r="AC951" i="1"/>
  <c r="AC459" i="1"/>
  <c r="AC1186" i="1"/>
  <c r="AC1223" i="1"/>
  <c r="AC838" i="1"/>
  <c r="AC765" i="1"/>
  <c r="AC1276" i="1"/>
  <c r="AC185" i="1"/>
  <c r="AC1157" i="1"/>
  <c r="AC484" i="1"/>
  <c r="AC1422" i="1"/>
  <c r="AC336" i="1"/>
  <c r="AC584" i="1"/>
  <c r="AC801" i="1"/>
  <c r="AC213" i="1"/>
  <c r="AC1253" i="1"/>
  <c r="AC601" i="1"/>
  <c r="AC364" i="1"/>
  <c r="AC1526" i="1"/>
  <c r="AC1257" i="1"/>
  <c r="AC111" i="1"/>
  <c r="AC1312" i="1"/>
  <c r="AC552" i="1"/>
  <c r="AC1419" i="1"/>
  <c r="AC893" i="1"/>
  <c r="AC92" i="1"/>
  <c r="AC531" i="1"/>
  <c r="AC532" i="1"/>
  <c r="AC1232" i="1"/>
  <c r="AC836" i="1"/>
  <c r="AC164" i="1"/>
  <c r="AC1041" i="1"/>
  <c r="AC514" i="1"/>
  <c r="AC1374" i="1"/>
  <c r="AC63" i="1"/>
  <c r="AC766" i="1"/>
  <c r="AC1484" i="1"/>
  <c r="AC265" i="1"/>
  <c r="AC899" i="1"/>
  <c r="AC486" i="1"/>
  <c r="AC957" i="1"/>
</calcChain>
</file>

<file path=xl/sharedStrings.xml><?xml version="1.0" encoding="utf-8"?>
<sst xmlns="http://schemas.openxmlformats.org/spreadsheetml/2006/main" count="7899" uniqueCount="283">
  <si>
    <t>PAEX</t>
  </si>
  <si>
    <t>POLE</t>
  </si>
  <si>
    <t>AFF</t>
  </si>
  <si>
    <t>GV</t>
  </si>
  <si>
    <t>AV</t>
  </si>
  <si>
    <t>PLR</t>
  </si>
  <si>
    <t>C</t>
  </si>
  <si>
    <t>NAV</t>
  </si>
  <si>
    <t>PL</t>
  </si>
  <si>
    <t>Numéro Facture</t>
  </si>
  <si>
    <t>Date Saisie</t>
  </si>
  <si>
    <t>Numéro OT</t>
  </si>
  <si>
    <t>Poids OT (kg)</t>
  </si>
  <si>
    <t>Type Transport</t>
  </si>
  <si>
    <t>Coût OT (€)</t>
  </si>
  <si>
    <t>Distance (KM)</t>
  </si>
  <si>
    <t>Numéro Sécurité Social Directeur</t>
  </si>
  <si>
    <t>Téléphone Personnel Directeur</t>
  </si>
  <si>
    <t>0512/098787</t>
  </si>
  <si>
    <t>Ville Départ OT</t>
  </si>
  <si>
    <t>Code Postal Départ OT2</t>
  </si>
  <si>
    <t>COURNEUVE/LA</t>
  </si>
  <si>
    <t>VILLABE</t>
  </si>
  <si>
    <t>STRASBOURG</t>
  </si>
  <si>
    <t>ROMANS SUR ISER</t>
  </si>
  <si>
    <t>MAROLLES EN BRI</t>
  </si>
  <si>
    <t>PEYREHORADE</t>
  </si>
  <si>
    <t>CHENOVE</t>
  </si>
  <si>
    <t>ROUBAIX</t>
  </si>
  <si>
    <t>LISSES</t>
  </si>
  <si>
    <t>LESQUIN</t>
  </si>
  <si>
    <t>CUCQ</t>
  </si>
  <si>
    <t>LONS LE SAUNIER</t>
  </si>
  <si>
    <t>QUAROUBLE</t>
  </si>
  <si>
    <t>CHARLEVILLE MEZ</t>
  </si>
  <si>
    <t>HAM</t>
  </si>
  <si>
    <t>HAISNES</t>
  </si>
  <si>
    <t>OUGES</t>
  </si>
  <si>
    <t>BEAUVAIS</t>
  </si>
  <si>
    <t>MONTPELLIER</t>
  </si>
  <si>
    <t>BOBIGNY</t>
  </si>
  <si>
    <t>BAPAUME</t>
  </si>
  <si>
    <t>RUITZ</t>
  </si>
  <si>
    <t>HEM</t>
  </si>
  <si>
    <t>CANNES</t>
  </si>
  <si>
    <t>MARSEILLE</t>
  </si>
  <si>
    <t>PERPEZAC LE NOI</t>
  </si>
  <si>
    <t>WAMBRECHIES</t>
  </si>
  <si>
    <t>RAVOIRE/LA</t>
  </si>
  <si>
    <t>SAUVAGNON</t>
  </si>
  <si>
    <t>AMIENS</t>
  </si>
  <si>
    <t>CANTELEU</t>
  </si>
  <si>
    <t>TOURCOING</t>
  </si>
  <si>
    <t>CARBONNE</t>
  </si>
  <si>
    <t>NOISY LE SEC</t>
  </si>
  <si>
    <t>LIMOGES</t>
  </si>
  <si>
    <t>LUDRES</t>
  </si>
  <si>
    <t>LILLE</t>
  </si>
  <si>
    <t>BRUGES</t>
  </si>
  <si>
    <t>RIORGES</t>
  </si>
  <si>
    <t>PIERREFITTE SUR</t>
  </si>
  <si>
    <t>ILLKIRCH GRAFFEN</t>
  </si>
  <si>
    <t>FONTENAY LE COM</t>
  </si>
  <si>
    <t>GORRON</t>
  </si>
  <si>
    <t>LAVAU SUR LOIRE</t>
  </si>
  <si>
    <t>TOURS</t>
  </si>
  <si>
    <t>ILE BOUCHARD/L''</t>
  </si>
  <si>
    <t>JOUX LA VILLE</t>
  </si>
  <si>
    <t>PISSOTTE</t>
  </si>
  <si>
    <t>BRIGNOLES</t>
  </si>
  <si>
    <t>BORDEAUX</t>
  </si>
  <si>
    <t>Code Postal Destination OT</t>
  </si>
  <si>
    <t>Ville Destination OT</t>
  </si>
  <si>
    <t>PERPIGNAN</t>
  </si>
  <si>
    <t>ROMANSSURISER</t>
  </si>
  <si>
    <t>CAYENNE</t>
  </si>
  <si>
    <t>STEMENEHOULD</t>
  </si>
  <si>
    <t>BISCHHEIM</t>
  </si>
  <si>
    <t>PARIS01</t>
  </si>
  <si>
    <t>LAVAUSURLOIRE</t>
  </si>
  <si>
    <t>LONSLESAUNIER</t>
  </si>
  <si>
    <t>MOUSSYLENEUF</t>
  </si>
  <si>
    <t>CHARTRES</t>
  </si>
  <si>
    <t>GENNEVILLIERS</t>
  </si>
  <si>
    <t>LESANSESD'ARLET</t>
  </si>
  <si>
    <t>MAROLLESENBRI</t>
  </si>
  <si>
    <t>LANGRES</t>
  </si>
  <si>
    <t>PARIS19</t>
  </si>
  <si>
    <t>THONONLESBAIN</t>
  </si>
  <si>
    <t>MARCOUSSIS</t>
  </si>
  <si>
    <t>PARIS15</t>
  </si>
  <si>
    <t>JOUXLAVILLE</t>
  </si>
  <si>
    <t>STOUENL'AUMON</t>
  </si>
  <si>
    <t>CERGYLEHAUT</t>
  </si>
  <si>
    <t>CLAMART</t>
  </si>
  <si>
    <t>HAILLAN/LE</t>
  </si>
  <si>
    <t>HAYESLESROSES</t>
  </si>
  <si>
    <t>PARIS18</t>
  </si>
  <si>
    <t>COLOMBES</t>
  </si>
  <si>
    <t>PARIS14</t>
  </si>
  <si>
    <t>MANTESLAJOLIE</t>
  </si>
  <si>
    <t>VAUJOURS</t>
  </si>
  <si>
    <t>CAMPEL</t>
  </si>
  <si>
    <t>MONTREUIL</t>
  </si>
  <si>
    <t>MANS/LE</t>
  </si>
  <si>
    <t>ILEBOUCHARD/L''</t>
  </si>
  <si>
    <t>CHILLYMAZARIN</t>
  </si>
  <si>
    <t>ROUVIGNIES</t>
  </si>
  <si>
    <t>HENINBEAUMONT</t>
  </si>
  <si>
    <t>STQUENTINFALLA</t>
  </si>
  <si>
    <t>CHAMPAGNEAUM</t>
  </si>
  <si>
    <t>PARIS17</t>
  </si>
  <si>
    <t>CLARY</t>
  </si>
  <si>
    <t>AUBERVILLIERS</t>
  </si>
  <si>
    <t>LECHES/LES</t>
  </si>
  <si>
    <t>NOISYLESEC</t>
  </si>
  <si>
    <t>PERPEZACLENOI</t>
  </si>
  <si>
    <t>CHOLET</t>
  </si>
  <si>
    <t>ANCENIS</t>
  </si>
  <si>
    <t>PONTARLIER</t>
  </si>
  <si>
    <t>FONTENAYLECOM</t>
  </si>
  <si>
    <t>STETIENNE</t>
  </si>
  <si>
    <t>STGEOURSDEMA</t>
  </si>
  <si>
    <t>PARIS10</t>
  </si>
  <si>
    <t>MASSY</t>
  </si>
  <si>
    <t>STPRIEST</t>
  </si>
  <si>
    <t>BREBIERES</t>
  </si>
  <si>
    <t>PIERREFITTESUR</t>
  </si>
  <si>
    <t>GDCHARMONT</t>
  </si>
  <si>
    <t>AUBEVOYE</t>
  </si>
  <si>
    <t>WOINCOURT</t>
  </si>
  <si>
    <t>PARIS03</t>
  </si>
  <si>
    <t>SALONDEPROVEN</t>
  </si>
  <si>
    <t>ANTONY</t>
  </si>
  <si>
    <t>RONCQ</t>
  </si>
  <si>
    <t>CHARLEVILLEMEZ</t>
  </si>
  <si>
    <t>MANOSQUE</t>
  </si>
  <si>
    <t>GRASSE</t>
  </si>
  <si>
    <t>COLLOMBEY</t>
  </si>
  <si>
    <t>BELLEY</t>
  </si>
  <si>
    <t>STLAURENTDUVA</t>
  </si>
  <si>
    <t>Prénom</t>
  </si>
  <si>
    <t>NOM</t>
  </si>
  <si>
    <t>SERZ</t>
  </si>
  <si>
    <t>Serge</t>
  </si>
  <si>
    <t>PERINI</t>
  </si>
  <si>
    <t>Fabricio</t>
  </si>
  <si>
    <t>REZ</t>
  </si>
  <si>
    <t>Timeo</t>
  </si>
  <si>
    <t>GIO</t>
  </si>
  <si>
    <t>Rachel</t>
  </si>
  <si>
    <t>TRUZ</t>
  </si>
  <si>
    <t>RED</t>
  </si>
  <si>
    <t>Peter</t>
  </si>
  <si>
    <t>ZOI</t>
  </si>
  <si>
    <t>Elsa</t>
  </si>
  <si>
    <t>THRIS</t>
  </si>
  <si>
    <t>Sabrina</t>
  </si>
  <si>
    <t>XIA</t>
  </si>
  <si>
    <t>Phong</t>
  </si>
  <si>
    <t>RODRIGUES</t>
  </si>
  <si>
    <t>Francisco</t>
  </si>
  <si>
    <t>RIVIET</t>
  </si>
  <si>
    <t xml:space="preserve"> Grégory</t>
  </si>
  <si>
    <t>HIR</t>
  </si>
  <si>
    <t>Najate</t>
  </si>
  <si>
    <t>KIU</t>
  </si>
  <si>
    <t>Fares</t>
  </si>
  <si>
    <t>FIOT</t>
  </si>
  <si>
    <t>Géraldine</t>
  </si>
  <si>
    <t>POIKI</t>
  </si>
  <si>
    <t>Christine</t>
  </si>
  <si>
    <t>YBU</t>
  </si>
  <si>
    <t>Anne</t>
  </si>
  <si>
    <t>MOINT</t>
  </si>
  <si>
    <t>Manu</t>
  </si>
  <si>
    <t>RUI</t>
  </si>
  <si>
    <t>Fred</t>
  </si>
  <si>
    <t>TA</t>
  </si>
  <si>
    <t>Karim</t>
  </si>
  <si>
    <t>JORDI</t>
  </si>
  <si>
    <t>Remi</t>
  </si>
  <si>
    <t>TREZ</t>
  </si>
  <si>
    <t>Borys</t>
  </si>
  <si>
    <t>GRIS</t>
  </si>
  <si>
    <t>Karine</t>
  </si>
  <si>
    <t>POINT</t>
  </si>
  <si>
    <t>Nadia</t>
  </si>
  <si>
    <t>HUI</t>
  </si>
  <si>
    <t>Marie</t>
  </si>
  <si>
    <t>WART</t>
  </si>
  <si>
    <t>olga</t>
  </si>
  <si>
    <t>MARTON</t>
  </si>
  <si>
    <t>Jules</t>
  </si>
  <si>
    <t>RIVIERE</t>
  </si>
  <si>
    <t>Cindy</t>
  </si>
  <si>
    <t>RUCHE</t>
  </si>
  <si>
    <t>Obrahim</t>
  </si>
  <si>
    <t>RET</t>
  </si>
  <si>
    <t>Roseline</t>
  </si>
  <si>
    <t>MOGIN</t>
  </si>
  <si>
    <t>Gaelle</t>
  </si>
  <si>
    <t>FRET</t>
  </si>
  <si>
    <t>Zaa</t>
  </si>
  <si>
    <t>REZUX</t>
  </si>
  <si>
    <t>Simon</t>
  </si>
  <si>
    <t>RIS</t>
  </si>
  <si>
    <t>Lena</t>
  </si>
  <si>
    <t>DRET</t>
  </si>
  <si>
    <t>Colette</t>
  </si>
  <si>
    <t>RYU</t>
  </si>
  <si>
    <t>Ouidad</t>
  </si>
  <si>
    <t>JYURT</t>
  </si>
  <si>
    <t>Fatima</t>
  </si>
  <si>
    <t>GHRISZ</t>
  </si>
  <si>
    <t>Maryse</t>
  </si>
  <si>
    <t>XINT</t>
  </si>
  <si>
    <t>Quentin</t>
  </si>
  <si>
    <t>ZARA</t>
  </si>
  <si>
    <t>Is</t>
  </si>
  <si>
    <t>ZER</t>
  </si>
  <si>
    <t>Sam</t>
  </si>
  <si>
    <t>POIUNT</t>
  </si>
  <si>
    <t>Bruno</t>
  </si>
  <si>
    <t>GHING</t>
  </si>
  <si>
    <t>Tao</t>
  </si>
  <si>
    <t>FRINTU</t>
  </si>
  <si>
    <t>Pierre</t>
  </si>
  <si>
    <t>GRE</t>
  </si>
  <si>
    <t>CRIO</t>
  </si>
  <si>
    <t>Violette</t>
  </si>
  <si>
    <t>REST</t>
  </si>
  <si>
    <t>Kevin</t>
  </si>
  <si>
    <t>VINNE</t>
  </si>
  <si>
    <t>Valentine</t>
  </si>
  <si>
    <t>LIR</t>
  </si>
  <si>
    <t>Mohamed</t>
  </si>
  <si>
    <t>FREDO</t>
  </si>
  <si>
    <t>Michel</t>
  </si>
  <si>
    <t>TINBIOLE</t>
  </si>
  <si>
    <t>Tom</t>
  </si>
  <si>
    <t>FREY</t>
  </si>
  <si>
    <t>Lucie</t>
  </si>
  <si>
    <t>BRASSE</t>
  </si>
  <si>
    <t>Thierry</t>
  </si>
  <si>
    <t>Genre</t>
  </si>
  <si>
    <t>Indice Genre Sécurité Social</t>
  </si>
  <si>
    <t>Année Naissance</t>
  </si>
  <si>
    <t>Total général</t>
  </si>
  <si>
    <t>Tranche d'Âge</t>
  </si>
  <si>
    <t>Année</t>
  </si>
  <si>
    <t>2021</t>
  </si>
  <si>
    <t>2022</t>
  </si>
  <si>
    <t>Nombre de Numéro OT</t>
  </si>
  <si>
    <t>mars</t>
  </si>
  <si>
    <t>mai</t>
  </si>
  <si>
    <t>juin</t>
  </si>
  <si>
    <t>août</t>
  </si>
  <si>
    <t>Mois</t>
  </si>
  <si>
    <t>Somme de Coût OT (€)</t>
  </si>
  <si>
    <t>Somme de Distance (KM)</t>
  </si>
  <si>
    <t>Somme de Poids OT (kg)</t>
  </si>
  <si>
    <t>janvier</t>
  </si>
  <si>
    <t>février</t>
  </si>
  <si>
    <t>avril</t>
  </si>
  <si>
    <t>juillet</t>
  </si>
  <si>
    <t>septembre</t>
  </si>
  <si>
    <t>octobre</t>
  </si>
  <si>
    <t>novembre</t>
  </si>
  <si>
    <t>décembre</t>
  </si>
  <si>
    <t>Total 2021</t>
  </si>
  <si>
    <t>Total 2022</t>
  </si>
  <si>
    <t>Poids OT (T)</t>
  </si>
  <si>
    <t>Repartition Segment 1</t>
  </si>
  <si>
    <t>Repartition Segment 2</t>
  </si>
  <si>
    <t>Coefficient CO2 Segment 1</t>
  </si>
  <si>
    <t>Coefficient CO2 Segment 2</t>
  </si>
  <si>
    <t>Bilan CO2 Segment 1 (Kg CO2)</t>
  </si>
  <si>
    <t>Bilan CO2 Segment 2 (Kg CO2)</t>
  </si>
  <si>
    <t>Bilan CO2</t>
  </si>
  <si>
    <t>Somme de Bilan CO2</t>
  </si>
  <si>
    <t>Données Sensibles</t>
  </si>
  <si>
    <t>Données rajoutées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</si>
</sst>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/yyyy"/>
    <numFmt numFmtId="165" formatCode="0#&quot; &quot;##&quot; &quot;##&quot; &quot;##&quot; &quot;##"/>
    <numFmt numFmtId="166" formatCode="[&gt;=3000000000000]#&quot; &quot;##&quot; &quot;##&quot; &quot;##&quot; &quot;###&quot; &quot;###&quot; | &quot;##;#&quot; &quot;##&quot; &quot;##&quot; &quot;##&quot; &quot;###&quot; &quot;###"/>
    <numFmt numFmtId="167" formatCode="#,##0.000"/>
    <numFmt numFmtId="168" formatCode="0.0000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7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5">
    <xf numFmtId="0" fontId="0" fillId="0" borderId="0" xfId="0"/>
    <xf numFmtId="0" fontId="1" fillId="2" borderId="0" xfId="0" applyFont="1" applyFill="1"/>
    <xf numFmtId="1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9" fontId="5" fillId="0" borderId="0" xfId="1" applyFont="1" applyFill="1" applyAlignment="1">
      <alignment horizontal="center" vertical="center"/>
    </xf>
    <xf numFmtId="9" fontId="0" fillId="0" borderId="0" xfId="1" applyFont="1"/>
    <xf numFmtId="9" fontId="4" fillId="3" borderId="0" xfId="1" applyFont="1" applyFill="1" applyBorder="1" applyAlignment="1">
      <alignment horizontal="center" vertical="center" wrapText="1"/>
    </xf>
    <xf numFmtId="0" fontId="4" fillId="3" borderId="0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Fill="1" applyAlignment="1">
      <alignment horizontal="center" vertical="center"/>
    </xf>
    <xf numFmtId="0" fontId="0" fillId="0" borderId="0" xfId="1" applyNumberFormat="1" applyFont="1"/>
    <xf numFmtId="168" fontId="5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165" fontId="4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2">
    <cellStyle name="Normal" xfId="0" builtinId="0"/>
    <cellStyle name="Pourcentage" xfId="1" builtinId="5"/>
  </cellStyles>
  <dxfs count="58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68" formatCode="0.0000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68" formatCode="0.0000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68" formatCode="0.0000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0" formatCode="General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3" formatCode="0%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3" formatCode="0%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0" formatCode="General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0" formatCode="General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0" formatCode="General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0" formatCode="General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65" formatCode="0#&quot; &quot;##&quot; &quot;##&quot; &quot;##&quot; &quot;##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66" formatCode="[&gt;=3000000000000]#&quot; &quot;##&quot; &quot;##&quot; &quot;##&quot; &quot;###&quot; &quot;###&quot; | &quot;##;#&quot; &quot;##&quot; &quot;##&quot; &quot;##&quot; &quot;###&quot; &quot;###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" formatCode="0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" formatCode="0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67" formatCode="#,##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3" formatCode="#,##0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" formatCode="0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64" formatCode="d/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64" formatCode="d/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9" formatCode="dd/mm/yyyy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" formatCode="0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d.docs.live.net/8543a2adf6973109/Bureau/Open%20Classroom/Projet_3/Utilisez_Excel_pour_optimiser_les_trajets_de_livraison_d'une_entreprise_Roudaut_Quitterie/Roudaut_Quitterie_4_Tableau_bord_indicateurs_transport_102024.xlsx" TargetMode="External"/><Relationship Id="rId2" Type="http://schemas.microsoft.com/office/2019/04/relationships/externalLinkLongPath" Target="Roudaut_Quitterie_4_Tableau_bord_indicateurs_transport_102024.xlsx?A3045698" TargetMode="External"/><Relationship Id="rId1" Type="http://schemas.openxmlformats.org/officeDocument/2006/relationships/externalLinkPath" Target="file:///\\A3045698\Roudaut_Quitterie_4_Tableau_bord_indicateurs_transport_1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Indicateurs transport"/>
      <sheetName val="Indicateurs Graphiques"/>
      <sheetName val="Taux émission CO2e"/>
    </sheetNames>
    <sheetDataSet>
      <sheetData sheetId="0"/>
      <sheetData sheetId="1"/>
      <sheetData sheetId="2">
        <row r="5">
          <cell r="A5" t="str">
            <v>Type TRANSPORT</v>
          </cell>
          <cell r="B5" t="str">
            <v>% répartition segment 1</v>
          </cell>
          <cell r="C5" t="str">
            <v>1er segment transport</v>
          </cell>
          <cell r="D5" t="str">
            <v>taux d'émission de CO2e par unité transportée et par km (kg/TxKM)</v>
          </cell>
        </row>
        <row r="6">
          <cell r="A6" t="str">
            <v>AFF</v>
          </cell>
          <cell r="B6">
            <v>1</v>
          </cell>
          <cell r="C6" t="str">
            <v>Articulé - 44 à 60 tonnes - Diesel routier, incorporation 7 % de biodiesel</v>
          </cell>
          <cell r="D6">
            <v>6.7400000000000002E-2</v>
          </cell>
        </row>
        <row r="7">
          <cell r="A7" t="str">
            <v>V</v>
          </cell>
          <cell r="B7">
            <v>1</v>
          </cell>
          <cell r="C7" t="str">
            <v>VUL - &lt; 3,5 tonnes - Essence</v>
          </cell>
          <cell r="D7">
            <v>1.1599999999999999</v>
          </cell>
        </row>
        <row r="8">
          <cell r="A8" t="str">
            <v>C</v>
          </cell>
          <cell r="B8">
            <v>1</v>
          </cell>
          <cell r="C8" t="str">
            <v>Rigide - 3,5 à 7,5 tonnes - Diesel routier, incorporation 7 % de biodiesel</v>
          </cell>
          <cell r="D8">
            <v>0.378</v>
          </cell>
        </row>
        <row r="9">
          <cell r="A9" t="str">
            <v>GV</v>
          </cell>
          <cell r="B9">
            <v>1</v>
          </cell>
          <cell r="C9" t="str">
            <v>Rigide - 7,5 à 12 tonnes - Diesel routier, incorporation 7 % de biodiesel</v>
          </cell>
          <cell r="D9">
            <v>0.24099999999999999</v>
          </cell>
        </row>
        <row r="10">
          <cell r="A10" t="str">
            <v>NAV</v>
          </cell>
          <cell r="B10">
            <v>1</v>
          </cell>
          <cell r="C10" t="str">
            <v>VUL - &lt; 3,5 tonnes - Essence</v>
          </cell>
          <cell r="D10">
            <v>1.1599999999999999</v>
          </cell>
        </row>
        <row r="11">
          <cell r="A11" t="str">
            <v>PL</v>
          </cell>
          <cell r="B11">
            <v>1</v>
          </cell>
          <cell r="C11" t="str">
            <v>Rigide - 12 à 20 tonnes - Diesel routier, incorporation 7 % de biodiesel</v>
          </cell>
          <cell r="D11">
            <v>0.16</v>
          </cell>
        </row>
        <row r="12">
          <cell r="A12" t="str">
            <v>PLR</v>
          </cell>
          <cell r="B12">
            <v>1</v>
          </cell>
          <cell r="C12" t="str">
            <v>Rigide - 12 à 20 tonnes - Diesel routier, incorporation 7 % de biodiesel</v>
          </cell>
          <cell r="D12">
            <v>0.16</v>
          </cell>
        </row>
        <row r="13">
          <cell r="A13" t="str">
            <v>PALEX</v>
          </cell>
          <cell r="B13">
            <v>0.3</v>
          </cell>
          <cell r="C13" t="str">
            <v>Rigide - 12 à 20 tonnes - Diesel routier, incorporation 7 % de biodiesel</v>
          </cell>
          <cell r="D13">
            <v>0.16</v>
          </cell>
        </row>
        <row r="14">
          <cell r="A14" t="str">
            <v>PAEX</v>
          </cell>
          <cell r="B14">
            <v>0.3</v>
          </cell>
          <cell r="C14" t="str">
            <v>Rigide - 12 à 20 tonnes - Diesel routier, incorporation 7 % de biodiesel</v>
          </cell>
          <cell r="D14">
            <v>0.16</v>
          </cell>
        </row>
        <row r="15">
          <cell r="A15" t="str">
            <v>POLE</v>
          </cell>
          <cell r="B15">
            <v>0.3</v>
          </cell>
          <cell r="C15" t="str">
            <v>Rigide - 12 à 20 tonnes - Diesel routier, incorporation 7 % de biodiesel</v>
          </cell>
          <cell r="D15">
            <v>0.16</v>
          </cell>
        </row>
        <row r="16">
          <cell r="A16" t="str">
            <v>POLE DCR</v>
          </cell>
          <cell r="B16">
            <v>0.3</v>
          </cell>
          <cell r="C16" t="str">
            <v>Rigide - 12 à 20 tonnes - Diesel routier, incorporation 7 % de biodiesel</v>
          </cell>
          <cell r="D16">
            <v>0.16</v>
          </cell>
        </row>
        <row r="20">
          <cell r="A20" t="str">
            <v>Type TRANSPORT</v>
          </cell>
          <cell r="B20" t="str">
            <v>% répartition segment 2</v>
          </cell>
          <cell r="C20" t="str">
            <v>2nd segment transport</v>
          </cell>
          <cell r="D20" t="str">
            <v>taux d'émission de CO2e par unité transportée et par km (kg/TxKM)</v>
          </cell>
        </row>
        <row r="21">
          <cell r="A21" t="str">
            <v>AFF</v>
          </cell>
          <cell r="B21">
            <v>0</v>
          </cell>
          <cell r="D21">
            <v>0</v>
          </cell>
        </row>
        <row r="22">
          <cell r="A22" t="str">
            <v>V</v>
          </cell>
          <cell r="B22">
            <v>0</v>
          </cell>
          <cell r="D22">
            <v>0</v>
          </cell>
        </row>
        <row r="23">
          <cell r="A23" t="str">
            <v>C</v>
          </cell>
          <cell r="B23">
            <v>0</v>
          </cell>
          <cell r="D23">
            <v>0</v>
          </cell>
        </row>
        <row r="24">
          <cell r="A24" t="str">
            <v>GV</v>
          </cell>
          <cell r="B24">
            <v>0</v>
          </cell>
          <cell r="D24">
            <v>0</v>
          </cell>
        </row>
        <row r="25">
          <cell r="A25" t="str">
            <v>NAV</v>
          </cell>
          <cell r="B25">
            <v>0</v>
          </cell>
          <cell r="D25">
            <v>0</v>
          </cell>
        </row>
        <row r="26">
          <cell r="A26" t="str">
            <v>PL</v>
          </cell>
          <cell r="B26">
            <v>0</v>
          </cell>
          <cell r="D26">
            <v>0</v>
          </cell>
        </row>
        <row r="27">
          <cell r="A27" t="str">
            <v>PLR</v>
          </cell>
          <cell r="B27">
            <v>0</v>
          </cell>
          <cell r="D27">
            <v>0</v>
          </cell>
        </row>
        <row r="28">
          <cell r="A28" t="str">
            <v>PALEX</v>
          </cell>
          <cell r="B28">
            <v>0.7</v>
          </cell>
          <cell r="C28" t="str">
            <v>Articulé - 44 à 60 tonnes - Diesel routier, incorporation 7 % de biodiesel</v>
          </cell>
          <cell r="D28">
            <v>6.7400000000000002E-2</v>
          </cell>
        </row>
        <row r="29">
          <cell r="A29" t="str">
            <v>PAEX</v>
          </cell>
          <cell r="B29">
            <v>0.7</v>
          </cell>
          <cell r="C29" t="str">
            <v>Articulé - 44 à 60 tonnes - Diesel routier, incorporation 7 % de biodiesel</v>
          </cell>
          <cell r="D29">
            <v>6.7400000000000002E-2</v>
          </cell>
        </row>
        <row r="30">
          <cell r="A30" t="str">
            <v>POLE</v>
          </cell>
          <cell r="B30">
            <v>0.7</v>
          </cell>
          <cell r="C30" t="str">
            <v>Articulé - 44 à 60 tonnes - Diesel routier, incorporation 7 % de biodiesel</v>
          </cell>
          <cell r="D30">
            <v>6.7400000000000002E-2</v>
          </cell>
        </row>
        <row r="31">
          <cell r="A31" t="str">
            <v>POLE DCR</v>
          </cell>
          <cell r="B31">
            <v>0.7</v>
          </cell>
          <cell r="C31" t="str">
            <v>Articulé - 44 à 60 tonnes - Diesel routier, incorporation 7 % de biodiesel</v>
          </cell>
          <cell r="D31">
            <v>6.7400000000000002E-2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tterie ROUDAUT" refreshedDate="45598.851343981485" createdVersion="8" refreshedVersion="8" minRefreshableVersion="3" recordCount="1563" xr:uid="{F76B8571-3F27-4E69-AB47-68A2DD17816E}">
  <cacheSource type="worksheet">
    <worksheetSource name="Data_Set"/>
  </cacheSource>
  <cacheFields count="33">
    <cacheField name="Numéro Facture" numFmtId="1">
      <sharedItems containsSemiMixedTypes="0" containsString="0" containsNumber="1" containsInteger="1" minValue="2022050075" maxValue="202205000139"/>
    </cacheField>
    <cacheField name="Date Saisie" numFmtId="0">
      <sharedItems containsSemiMixedTypes="0" containsNonDate="0" containsDate="1" containsString="0" minDate="2020-12-21T00:00:00" maxDate="2022-10-01T00:00:00" count="395">
        <d v="2020-12-21T00:00:00"/>
        <d v="2020-12-28T00:00:00"/>
        <d v="2021-01-04T00:00:00"/>
        <d v="2021-01-05T00:00:00"/>
        <d v="2021-01-07T00:00:00"/>
        <d v="2021-01-08T00:00:00"/>
        <d v="2021-01-12T00:00:00"/>
        <d v="2021-01-13T00:00:00"/>
        <d v="2021-01-15T00:00:00"/>
        <d v="2021-01-18T00:00:00"/>
        <d v="2021-01-22T00:00:00"/>
        <d v="2021-01-26T00:00:00"/>
        <d v="2021-01-27T00:00:00"/>
        <d v="2021-01-28T00:00:00"/>
        <d v="2021-02-01T00:00:00"/>
        <d v="2021-02-03T00:00:00"/>
        <d v="2021-02-08T00:00:00"/>
        <d v="2021-02-09T00:00:00"/>
        <d v="2021-02-11T00:00:00"/>
        <d v="2021-02-15T00:00:00"/>
        <d v="2021-02-16T00:00:00"/>
        <d v="2021-02-17T00:00:00"/>
        <d v="2021-02-18T00:00:00"/>
        <d v="2021-02-19T00:00:00"/>
        <d v="2021-02-22T00:00:00"/>
        <d v="2021-02-23T00:00:00"/>
        <d v="2021-02-25T00:00:00"/>
        <d v="2021-02-26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2T00:00:00"/>
        <d v="2021-04-06T00:00:00"/>
        <d v="2021-04-07T00:00:00"/>
        <d v="2021-04-08T00:00:00"/>
        <d v="2021-04-09T00:00:00"/>
        <d v="2021-04-12T00:00:00"/>
        <d v="2021-04-14T00:00:00"/>
        <d v="2021-04-15T00:00:00"/>
        <d v="2021-04-16T00:00:00"/>
        <d v="2021-04-19T00:00:00"/>
        <d v="2021-04-20T00:00:00"/>
        <d v="2021-04-21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10T00:00:00"/>
        <d v="2021-05-11T00:00:00"/>
        <d v="2021-05-12T00:00:00"/>
        <d v="2021-05-14T00:00:00"/>
        <d v="2021-05-17T00:00:00"/>
        <d v="2021-05-18T00:00:00"/>
        <d v="2021-05-19T00:00:00"/>
        <d v="2021-05-20T00:00:00"/>
        <d v="2021-05-21T00:00:00"/>
        <d v="2021-05-25T00:00:00"/>
        <d v="2021-05-26T00:00:00"/>
        <d v="2021-05-27T00:00:00"/>
        <d v="2021-05-31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5T00:00:00"/>
        <d v="2021-07-06T00:00:00"/>
        <d v="2021-07-07T00:00:00"/>
        <d v="2021-07-08T00:00:00"/>
        <d v="2021-07-12T00:00:00"/>
        <d v="2021-07-13T00:00:00"/>
        <d v="2021-07-15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30T00:00:00"/>
        <d v="2021-08-31T00:00:00"/>
        <d v="2021-09-01T00:00:00"/>
        <d v="2021-09-02T00:00:00"/>
        <d v="2021-09-03T00:00:00"/>
        <d v="2021-09-06T00:00:00"/>
        <d v="2021-09-07T00:00:00"/>
        <d v="2021-09-08T00:00:00"/>
        <d v="2021-09-09T00:00:00"/>
        <d v="2021-09-13T00:00:00"/>
        <d v="2021-09-14T00:00:00"/>
        <d v="2021-09-15T00:00:00"/>
        <d v="2021-09-16T00:00:00"/>
        <d v="2021-09-20T00:00:00"/>
        <d v="2021-09-21T00:00:00"/>
        <d v="2021-09-22T00:00:00"/>
        <d v="2021-09-23T00:00:00"/>
        <d v="2021-09-27T00:00:00"/>
        <d v="2021-09-28T00:00:00"/>
        <d v="2021-09-30T00:00:00"/>
        <d v="2021-10-04T00:00:00"/>
        <d v="2021-10-06T00:00:00"/>
        <d v="2021-10-07T00:00:00"/>
        <d v="2021-10-12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2T00:00:00"/>
        <d v="2021-11-03T00:00:00"/>
        <d v="2021-11-04T00:00:00"/>
        <d v="2021-11-09T00:00:00"/>
        <d v="2021-11-10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4T00:00:00"/>
        <d v="2021-11-25T00:00:00"/>
        <d v="2021-11-26T00:00:00"/>
        <d v="2021-11-29T00:00:00"/>
        <d v="2021-12-02T00:00:00"/>
        <d v="2021-12-03T00:00:00"/>
        <d v="2021-12-07T00:00:00"/>
        <d v="2021-12-09T00:00:00"/>
        <d v="2021-12-10T00:00:00"/>
        <d v="2021-12-20T00:00:00"/>
        <d v="2021-12-22T00:00:00"/>
        <d v="2021-12-23T00:00:00"/>
        <d v="2021-12-24T00:00:00"/>
        <d v="2021-12-27T00:00:00"/>
        <d v="2021-12-28T00:00:00"/>
        <d v="2021-12-30T00:00:00"/>
        <d v="2022-01-03T00:00:00"/>
        <d v="2022-01-05T00:00:00"/>
        <d v="2022-01-07T00:00:00"/>
        <d v="2022-01-10T00:00:00"/>
        <d v="2022-01-11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2-01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</sharedItems>
      <fieldGroup par="32"/>
    </cacheField>
    <cacheField name="Mois" numFmtId="0">
      <sharedItems containsNonDate="0" count="12">
        <s v="décembre"/>
        <s v="janvier"/>
        <s v="février"/>
        <s v="mars"/>
        <s v="avril"/>
        <s v="mai"/>
        <s v="juin"/>
        <s v="juillet"/>
        <s v="août"/>
        <s v="septembre"/>
        <s v="octobre"/>
        <s v="novembre"/>
      </sharedItems>
    </cacheField>
    <cacheField name="Année" numFmtId="0">
      <sharedItems containsNonDate="0" count="3">
        <s v="2020"/>
        <s v="2021"/>
        <s v="2022"/>
      </sharedItems>
    </cacheField>
    <cacheField name="Numéro OT" numFmtId="1">
      <sharedItems containsSemiMixedTypes="0" containsString="0" containsNumber="1" containsInteger="1" minValue="1306266" maxValue="1561186"/>
    </cacheField>
    <cacheField name="Poids OT (kg)" numFmtId="3">
      <sharedItems containsSemiMixedTypes="0" containsString="0" containsNumber="1" containsInteger="1" minValue="20" maxValue="5000"/>
    </cacheField>
    <cacheField name="Poids OT (T)" numFmtId="167">
      <sharedItems containsSemiMixedTypes="0" containsString="0" containsNumber="1" minValue="0.02" maxValue="5"/>
    </cacheField>
    <cacheField name="Type Transport" numFmtId="0">
      <sharedItems/>
    </cacheField>
    <cacheField name="Coût OT (€)" numFmtId="1">
      <sharedItems containsSemiMixedTypes="0" containsString="0" containsNumber="1" minValue="30" maxValue="2167"/>
    </cacheField>
    <cacheField name="Code Postal Départ OT2" numFmtId="0">
      <sharedItems containsSemiMixedTypes="0" containsString="0" containsNumber="1" containsInteger="1" minValue="6150" maxValue="94440"/>
    </cacheField>
    <cacheField name="Ville Départ OT" numFmtId="0">
      <sharedItems/>
    </cacheField>
    <cacheField name="Code Postal Destination OT" numFmtId="0">
      <sharedItems containsSemiMixedTypes="0" containsString="0" containsNumber="1" containsInteger="1" minValue="1300" maxValue="97302"/>
    </cacheField>
    <cacheField name="Ville Destination OT" numFmtId="0">
      <sharedItems/>
    </cacheField>
    <cacheField name="Distance (KM)" numFmtId="1">
      <sharedItems containsSemiMixedTypes="0" containsString="0" containsNumber="1" minValue="1.052168" maxValue="7086.72"/>
    </cacheField>
    <cacheField name="NOM" numFmtId="0">
      <sharedItems/>
    </cacheField>
    <cacheField name="Prénom" numFmtId="0">
      <sharedItems/>
    </cacheField>
    <cacheField name="Numéro Sécurité Social Directeur" numFmtId="166">
      <sharedItems containsSemiMixedTypes="0" containsString="0" containsNumber="1" containsInteger="1" minValue="1640689456456" maxValue="2990431766467"/>
    </cacheField>
    <cacheField name="Téléphone Personnel Directeur" numFmtId="165">
      <sharedItems containsMixedTypes="1" containsNumber="1" containsInteger="1" minValue="102050603" maxValue="965433298"/>
    </cacheField>
    <cacheField name="Indice Genre Sécurité Social" numFmtId="0">
      <sharedItems/>
    </cacheField>
    <cacheField name="Genre" numFmtId="0">
      <sharedItems/>
    </cacheField>
    <cacheField name="Année Naissance" numFmtId="0">
      <sharedItems/>
    </cacheField>
    <cacheField name="Tranche d'Âge" numFmtId="0">
      <sharedItems/>
    </cacheField>
    <cacheField name="Repartition Segment 1" numFmtId="9">
      <sharedItems containsSemiMixedTypes="0" containsString="0" containsNumber="1" minValue="0" maxValue="1"/>
    </cacheField>
    <cacheField name="Coefficient CO2 Segment 1" numFmtId="0">
      <sharedItems containsSemiMixedTypes="0" containsString="0" containsNumber="1" minValue="0" maxValue="1.1599999999999999"/>
    </cacheField>
    <cacheField name="Repartition Segment 2" numFmtId="9">
      <sharedItems containsSemiMixedTypes="0" containsString="0" containsNumber="1" minValue="0" maxValue="0.7"/>
    </cacheField>
    <cacheField name="Coefficient CO2 Segment 2" numFmtId="0">
      <sharedItems containsSemiMixedTypes="0" containsString="0" containsNumber="1" minValue="0" maxValue="6.7400000000000002E-2"/>
    </cacheField>
    <cacheField name="Bilan CO2 Segment 1 (Kg CO2)" numFmtId="168">
      <sharedItems containsSemiMixedTypes="0" containsString="0" containsNumber="1" minValue="0" maxValue="198.03280000000001"/>
    </cacheField>
    <cacheField name="Bilan CO2 Segment 2 (Kg CO2)" numFmtId="168">
      <sharedItems containsSemiMixedTypes="0" containsString="0" containsNumber="1" minValue="0" maxValue="40.545925840000002"/>
    </cacheField>
    <cacheField name="Bilan CO2" numFmtId="168">
      <sharedItems containsSemiMixedTypes="0" containsString="0" containsNumber="1" minValue="0" maxValue="198.03280000000001"/>
    </cacheField>
    <cacheField name="Pourcentage" numFmtId="0" formula="'Indice Genre Sécurité Social'" databaseField="0"/>
    <cacheField name="Mois (Date Saisie)" numFmtId="0" databaseField="0">
      <fieldGroup base="1">
        <rangePr groupBy="months" startDate="2020-12-21T00:00:00" endDate="2022-10-01T00:00:00"/>
        <groupItems count="14">
          <s v="&lt;21/12/202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10/2022"/>
        </groupItems>
      </fieldGroup>
    </cacheField>
    <cacheField name="Trimestres (Date Saisie)" numFmtId="0" databaseField="0">
      <fieldGroup base="1">
        <rangePr groupBy="quarters" startDate="2020-12-21T00:00:00" endDate="2022-10-01T00:00:00"/>
        <groupItems count="6">
          <s v="&lt;21/12/2020"/>
          <s v="Trimestre1"/>
          <s v="Trimestre2"/>
          <s v="Trimestre3"/>
          <s v="Trimestre4"/>
          <s v="&gt;01/10/2022"/>
        </groupItems>
      </fieldGroup>
    </cacheField>
    <cacheField name="Années (Date Saisie)" numFmtId="0" databaseField="0">
      <fieldGroup base="1">
        <rangePr groupBy="years" startDate="2020-12-21T00:00:00" endDate="2022-10-01T00:00:00"/>
        <groupItems count="5">
          <s v="&lt;21/12/2020"/>
          <s v="2020"/>
          <s v="2021"/>
          <s v="2022"/>
          <s v="&gt;01/1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3">
  <r>
    <n v="20210100041"/>
    <x v="0"/>
    <x v="0"/>
    <x v="0"/>
    <n v="1306266"/>
    <n v="250"/>
    <n v="0.25"/>
    <s v="PAEX"/>
    <n v="92"/>
    <n v="93120"/>
    <s v="COURNEUVE/LA"/>
    <n v="59815"/>
    <s v="LESQUIN"/>
    <n v="203.691"/>
    <s v="SERZ"/>
    <s v="Serge"/>
    <n v="1721093543456"/>
    <n v="276783489"/>
    <s v="1"/>
    <s v="Homme"/>
    <s v="1972"/>
    <s v="1970-1975"/>
    <n v="0.3"/>
    <n v="0.16"/>
    <n v="0.7"/>
    <n v="6.7400000000000002E-2"/>
    <n v="2.4442919999999999"/>
    <n v="2.402535345"/>
    <n v="4.8468273449999995"/>
  </r>
  <r>
    <n v="20210100041"/>
    <x v="1"/>
    <x v="0"/>
    <x v="0"/>
    <n v="1307754"/>
    <n v="150"/>
    <n v="0.15"/>
    <s v="POLE"/>
    <n v="210"/>
    <n v="91100"/>
    <s v="VILLABE"/>
    <n v="66000"/>
    <s v="PERPIGNAN"/>
    <n v="837.41300000000001"/>
    <s v="PERINI"/>
    <s v="Fabricio"/>
    <n v="1690891543678"/>
    <n v="154098765"/>
    <s v="1"/>
    <s v="Homme"/>
    <s v="1969"/>
    <s v="1965-1970"/>
    <n v="0.3"/>
    <n v="0.16"/>
    <n v="0.7"/>
    <n v="6.7400000000000002E-2"/>
    <n v="6.0293735999999996"/>
    <n v="5.9263718010000002"/>
    <n v="11.955745401"/>
  </r>
  <r>
    <n v="20210100041"/>
    <x v="2"/>
    <x v="1"/>
    <x v="1"/>
    <n v="1308270"/>
    <n v="185"/>
    <n v="0.185"/>
    <s v="AFF"/>
    <n v="165"/>
    <n v="67100"/>
    <s v="STRASBOURG"/>
    <n v="59100"/>
    <s v="ROUBAIX"/>
    <n v="540.18499999999995"/>
    <s v="REZ"/>
    <s v="Timeo"/>
    <n v="1870767234345"/>
    <n v="904322199"/>
    <s v="1"/>
    <s v="Homme"/>
    <s v="1987"/>
    <s v="1985-1990"/>
    <n v="1"/>
    <n v="6.7400000000000002E-2"/>
    <n v="0"/>
    <n v="0"/>
    <n v="6.7355667649999997"/>
    <n v="0"/>
    <n v="6.7355667649999997"/>
  </r>
  <r>
    <n v="20210100041"/>
    <x v="2"/>
    <x v="1"/>
    <x v="1"/>
    <n v="1308264"/>
    <n v="452"/>
    <n v="0.45200000000000001"/>
    <s v="PAEX"/>
    <n v="220"/>
    <n v="67000"/>
    <s v="STRASBOURG"/>
    <n v="91100"/>
    <s v="VILLABE"/>
    <n v="508.178"/>
    <s v="GIO"/>
    <s v="Rachel"/>
    <n v="2820667987654"/>
    <n v="905026588"/>
    <s v="2"/>
    <s v="Femme"/>
    <s v="1982"/>
    <s v="1980-1985"/>
    <n v="0.3"/>
    <n v="0.16"/>
    <n v="0.7"/>
    <n v="6.7400000000000002E-2"/>
    <n v="11.025429888"/>
    <n v="10.83707879408"/>
    <n v="21.862508682079998"/>
  </r>
  <r>
    <n v="20210100041"/>
    <x v="3"/>
    <x v="1"/>
    <x v="1"/>
    <n v="1308432"/>
    <n v="249"/>
    <n v="0.249"/>
    <s v="PAEX"/>
    <n v="220"/>
    <n v="93120"/>
    <s v="COURNEUVE/LA"/>
    <n v="67100"/>
    <s v="STRASBOURG"/>
    <n v="501.91300000000001"/>
    <s v="SERZ"/>
    <s v="Serge"/>
    <n v="1721093543456"/>
    <n v="276783489"/>
    <s v="1"/>
    <s v="Homme"/>
    <s v="1972"/>
    <s v="1970-1975"/>
    <n v="0.3"/>
    <n v="0.16"/>
    <n v="0.7"/>
    <n v="6.7400000000000002E-2"/>
    <n v="5.9988641760000005"/>
    <n v="5.8963835796599993"/>
    <n v="11.89524775566"/>
  </r>
  <r>
    <n v="20210100041"/>
    <x v="3"/>
    <x v="1"/>
    <x v="1"/>
    <n v="1309250"/>
    <n v="500"/>
    <n v="0.5"/>
    <s v="PAEX"/>
    <n v="345"/>
    <n v="91100"/>
    <s v="VILLABE"/>
    <n v="13000"/>
    <s v="MARSEILLE"/>
    <n v="740.44500000000005"/>
    <s v="PERINI"/>
    <s v="Fabricio"/>
    <n v="1690891543678"/>
    <n v="154098765"/>
    <s v="1"/>
    <s v="Homme"/>
    <s v="1969"/>
    <s v="1965-1970"/>
    <n v="0.3"/>
    <n v="0.16"/>
    <n v="0.7"/>
    <n v="6.7400000000000002E-2"/>
    <n v="17.770680000000002"/>
    <n v="17.467097550000002"/>
    <n v="35.237777550000004"/>
  </r>
  <r>
    <n v="20210100041"/>
    <x v="4"/>
    <x v="1"/>
    <x v="1"/>
    <n v="1309627"/>
    <n v="500"/>
    <n v="0.5"/>
    <s v="AFF"/>
    <n v="152"/>
    <n v="93120"/>
    <s v="COURNEUVE/LA"/>
    <n v="91100"/>
    <s v="VILLABE"/>
    <n v="54.761000000000003"/>
    <s v="SERZ"/>
    <s v="Serge"/>
    <n v="1721093543456"/>
    <n v="276783489"/>
    <s v="1"/>
    <s v="Homme"/>
    <s v="1972"/>
    <s v="1970-1975"/>
    <n v="1"/>
    <n v="6.7400000000000002E-2"/>
    <n v="0"/>
    <n v="0"/>
    <n v="1.8454457000000002"/>
    <n v="0"/>
    <n v="1.8454457000000002"/>
  </r>
  <r>
    <n v="20210100041"/>
    <x v="4"/>
    <x v="1"/>
    <x v="1"/>
    <n v="1309609"/>
    <n v="1250"/>
    <n v="1.25"/>
    <s v="AFF"/>
    <n v="238"/>
    <n v="93120"/>
    <s v="COURNEUVE/LA"/>
    <n v="59100"/>
    <s v="ROUBAIX"/>
    <n v="221.06"/>
    <s v="SERZ"/>
    <s v="Serge"/>
    <n v="1721093543456"/>
    <n v="276783489"/>
    <s v="1"/>
    <s v="Homme"/>
    <s v="1972"/>
    <s v="1970-1975"/>
    <n v="1"/>
    <n v="6.7400000000000002E-2"/>
    <n v="0"/>
    <n v="0"/>
    <n v="18.624305"/>
    <n v="0"/>
    <n v="18.624305"/>
  </r>
  <r>
    <n v="20210100041"/>
    <x v="5"/>
    <x v="1"/>
    <x v="1"/>
    <n v="1310495"/>
    <n v="80"/>
    <n v="0.08"/>
    <s v="POLE"/>
    <n v="110"/>
    <n v="91100"/>
    <s v="VILLABE"/>
    <n v="8090"/>
    <s v="CHARLEVILLEMEZ"/>
    <n v="256.911"/>
    <s v="PERINI"/>
    <s v="Fabricio"/>
    <n v="1690891543678"/>
    <n v="154098765"/>
    <s v="1"/>
    <s v="Homme"/>
    <s v="1969"/>
    <s v="1965-1970"/>
    <n v="0.3"/>
    <n v="0.16"/>
    <n v="0.7"/>
    <n v="6.7400000000000002E-2"/>
    <n v="0.98653824000000001"/>
    <n v="0.96968487840000006"/>
    <n v="1.9562231184000001"/>
  </r>
  <r>
    <n v="20210100041"/>
    <x v="5"/>
    <x v="1"/>
    <x v="1"/>
    <n v="1310502"/>
    <n v="40"/>
    <n v="0.04"/>
    <s v="POLE"/>
    <n v="140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0.99033216000000002"/>
    <n v="0.97341398560000003"/>
    <n v="1.9637461456"/>
  </r>
  <r>
    <n v="20210100041"/>
    <x v="5"/>
    <x v="1"/>
    <x v="1"/>
    <n v="1310160"/>
    <n v="1000"/>
    <n v="1"/>
    <s v="POLE"/>
    <n v="385"/>
    <n v="93120"/>
    <s v="COURNEUVE/LA"/>
    <n v="66000"/>
    <s v="PERPIGNAN"/>
    <n v="859.38800000000003"/>
    <s v="SERZ"/>
    <s v="Serge"/>
    <n v="1721093543456"/>
    <n v="276783489"/>
    <s v="1"/>
    <s v="Homme"/>
    <s v="1972"/>
    <s v="1970-1975"/>
    <n v="0.3"/>
    <n v="0.16"/>
    <n v="0.7"/>
    <n v="6.7400000000000002E-2"/>
    <n v="41.250624000000002"/>
    <n v="40.545925840000002"/>
    <n v="81.796549840000011"/>
  </r>
  <r>
    <n v="20210100041"/>
    <x v="6"/>
    <x v="1"/>
    <x v="1"/>
    <n v="1310601"/>
    <n v="675"/>
    <n v="0.67500000000000004"/>
    <s v="POLE"/>
    <n v="340"/>
    <n v="26750"/>
    <s v="ROMANS SUR ISER"/>
    <n v="59100"/>
    <s v="ROUBAIX"/>
    <n v="814.52200000000005"/>
    <s v="TRUZ"/>
    <s v="Rachel"/>
    <n v="2980326876789"/>
    <n v="435298691"/>
    <s v="2"/>
    <s v="Femme"/>
    <s v="1998"/>
    <s v="1995-2000"/>
    <n v="0.3"/>
    <n v="0.16"/>
    <n v="0.7"/>
    <n v="6.7400000000000002E-2"/>
    <n v="26.390512800000007"/>
    <n v="25.939674873000001"/>
    <n v="52.330187673000012"/>
  </r>
  <r>
    <n v="20210100041"/>
    <x v="7"/>
    <x v="1"/>
    <x v="1"/>
    <n v="1311894"/>
    <n v="250"/>
    <n v="0.25"/>
    <s v="GV"/>
    <n v="98"/>
    <n v="91100"/>
    <s v="VILLABE"/>
    <n v="93120"/>
    <s v="COURNEUVE/LA"/>
    <n v="53.975999999999999"/>
    <s v="PERINI"/>
    <s v="Fabricio"/>
    <n v="1690891543678"/>
    <n v="154098765"/>
    <s v="1"/>
    <s v="Homme"/>
    <s v="1969"/>
    <s v="1965-1970"/>
    <n v="1"/>
    <n v="0.24099999999999999"/>
    <n v="0"/>
    <n v="0"/>
    <n v="3.2520539999999998"/>
    <n v="0"/>
    <n v="3.2520539999999998"/>
  </r>
  <r>
    <n v="20210100041"/>
    <x v="7"/>
    <x v="1"/>
    <x v="1"/>
    <n v="1312188"/>
    <n v="47"/>
    <n v="4.7E-2"/>
    <s v="POLE"/>
    <n v="153"/>
    <n v="91100"/>
    <s v="VILLABE"/>
    <n v="6700"/>
    <s v="STLAURENTDUVA"/>
    <n v="889.42899999999997"/>
    <s v="PERINI"/>
    <s v="Fabricio"/>
    <n v="1690891543678"/>
    <n v="154098765"/>
    <s v="1"/>
    <s v="Homme"/>
    <s v="1969"/>
    <s v="1965-1970"/>
    <n v="0.3"/>
    <n v="0.16"/>
    <n v="0.7"/>
    <n v="6.7400000000000002E-2"/>
    <n v="2.0065518240000002"/>
    <n v="1.9722732303400001"/>
    <n v="3.9788250543400006"/>
  </r>
  <r>
    <n v="20210100041"/>
    <x v="8"/>
    <x v="1"/>
    <x v="1"/>
    <n v="1312635"/>
    <n v="500"/>
    <n v="0.5"/>
    <s v="PAEX"/>
    <n v="269"/>
    <n v="93120"/>
    <s v="COURNEUVE/LA"/>
    <n v="26750"/>
    <s v="ROMANSSURISER"/>
    <n v="592.01400000000001"/>
    <s v="SERZ"/>
    <s v="Serge"/>
    <n v="1721093543456"/>
    <n v="276783489"/>
    <s v="1"/>
    <s v="Homme"/>
    <s v="1972"/>
    <s v="1970-1975"/>
    <n v="0.3"/>
    <n v="0.16"/>
    <n v="0.7"/>
    <n v="6.7400000000000002E-2"/>
    <n v="14.208336000000001"/>
    <n v="13.96561026"/>
    <n v="28.173946260000001"/>
  </r>
  <r>
    <n v="20210100041"/>
    <x v="9"/>
    <x v="1"/>
    <x v="1"/>
    <n v="1311972"/>
    <n v="300"/>
    <n v="0.3"/>
    <s v="AV"/>
    <n v="2167"/>
    <n v="94440"/>
    <s v="MAROLLES EN BRI"/>
    <n v="97302"/>
    <s v="CAYENNE"/>
    <n v="7086.72"/>
    <s v="RED"/>
    <s v="Peter"/>
    <n v="1760894987321"/>
    <n v="698096755"/>
    <s v="1"/>
    <s v="Homme"/>
    <s v="1976"/>
    <s v="1975-1980"/>
    <n v="0"/>
    <n v="0"/>
    <n v="0"/>
    <n v="0"/>
    <n v="0"/>
    <n v="0"/>
    <n v="0"/>
  </r>
  <r>
    <n v="20210100041"/>
    <x v="9"/>
    <x v="1"/>
    <x v="1"/>
    <n v="1311973"/>
    <n v="300"/>
    <n v="0.3"/>
    <s v="PAEX"/>
    <n v="140"/>
    <n v="94440"/>
    <s v="MAROLLES EN BRI"/>
    <n v="59100"/>
    <s v="ROUBAIX"/>
    <n v="250.898"/>
    <s v="RED"/>
    <s v="Peter"/>
    <n v="1760894987321"/>
    <n v="698096755"/>
    <s v="1"/>
    <s v="Homme"/>
    <s v="1976"/>
    <s v="1975-1980"/>
    <n v="0.3"/>
    <n v="0.16"/>
    <n v="0.7"/>
    <n v="6.7400000000000002E-2"/>
    <n v="3.6129311999999998"/>
    <n v="3.5512102919999999"/>
    <n v="7.1641414919999997"/>
  </r>
  <r>
    <n v="20210100041"/>
    <x v="9"/>
    <x v="1"/>
    <x v="1"/>
    <n v="1312078"/>
    <n v="200"/>
    <n v="0.2"/>
    <s v="PAEX"/>
    <n v="175"/>
    <n v="67000"/>
    <s v="STRASBOURG"/>
    <n v="91100"/>
    <s v="VILLABE"/>
    <n v="508.178"/>
    <s v="GIO"/>
    <s v="Rachel"/>
    <n v="2820667987654"/>
    <n v="905026588"/>
    <s v="2"/>
    <s v="Femme"/>
    <s v="1982"/>
    <s v="1980-1985"/>
    <n v="0.3"/>
    <n v="0.16"/>
    <n v="0.7"/>
    <n v="6.7400000000000002E-2"/>
    <n v="4.8785088000000005"/>
    <n v="4.7951676079999999"/>
    <n v="9.6736764080000004"/>
  </r>
  <r>
    <n v="20210100041"/>
    <x v="9"/>
    <x v="1"/>
    <x v="1"/>
    <n v="1312950"/>
    <n v="300"/>
    <n v="0.3"/>
    <s v="PAEX"/>
    <n v="182"/>
    <n v="93120"/>
    <s v="COURNEUVE/LA"/>
    <n v="21300"/>
    <s v="CHENOVE"/>
    <n v="330.63299999999998"/>
    <s v="SERZ"/>
    <s v="Serge"/>
    <n v="1721093543456"/>
    <n v="276783489"/>
    <s v="1"/>
    <s v="Homme"/>
    <s v="1972"/>
    <s v="1970-1975"/>
    <n v="0.3"/>
    <n v="0.16"/>
    <n v="0.7"/>
    <n v="6.7400000000000002E-2"/>
    <n v="4.7611151999999999"/>
    <n v="4.6797794819999998"/>
    <n v="9.4408946819999997"/>
  </r>
  <r>
    <n v="20210100041"/>
    <x v="10"/>
    <x v="1"/>
    <x v="1"/>
    <n v="1315534"/>
    <n v="200"/>
    <n v="0.2"/>
    <s v="PAEX"/>
    <n v="92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2.5551936000000004"/>
    <n v="2.511542376"/>
    <n v="5.0667359760000004"/>
  </r>
  <r>
    <n v="20210100041"/>
    <x v="10"/>
    <x v="1"/>
    <x v="1"/>
    <n v="1315539"/>
    <n v="200"/>
    <n v="0.2"/>
    <s v="PAEX"/>
    <n v="92"/>
    <n v="91100"/>
    <s v="VILLABE"/>
    <n v="59200"/>
    <s v="TOURCOING"/>
    <n v="265.54500000000002"/>
    <s v="PERINI"/>
    <s v="Fabricio"/>
    <n v="1690891543678"/>
    <n v="154098765"/>
    <s v="1"/>
    <s v="Homme"/>
    <s v="1969"/>
    <s v="1965-1970"/>
    <n v="0.3"/>
    <n v="0.16"/>
    <n v="0.7"/>
    <n v="6.7400000000000002E-2"/>
    <n v="2.5492320000000004"/>
    <n v="2.50568262"/>
    <n v="5.0549146199999999"/>
  </r>
  <r>
    <n v="20210100041"/>
    <x v="10"/>
    <x v="1"/>
    <x v="1"/>
    <n v="1314972"/>
    <n v="250"/>
    <n v="0.25"/>
    <s v="PAEX"/>
    <n v="100"/>
    <n v="93120"/>
    <s v="COURNEUVE/LA"/>
    <n v="60000"/>
    <s v="BEAUVAIS"/>
    <n v="83.322000000000003"/>
    <s v="SERZ"/>
    <s v="Serge"/>
    <n v="1721093543456"/>
    <n v="276783489"/>
    <s v="1"/>
    <s v="Homme"/>
    <s v="1972"/>
    <s v="1970-1975"/>
    <n v="0.3"/>
    <n v="0.16"/>
    <n v="0.7"/>
    <n v="6.7400000000000002E-2"/>
    <n v="0.99986400000000009"/>
    <n v="0.98278299000000002"/>
    <n v="1.9826469900000001"/>
  </r>
  <r>
    <n v="20210100041"/>
    <x v="10"/>
    <x v="1"/>
    <x v="1"/>
    <n v="1315161"/>
    <n v="250"/>
    <n v="0.25"/>
    <s v="PAEX"/>
    <n v="220"/>
    <n v="93120"/>
    <s v="COURNEUVE/LA"/>
    <n v="67100"/>
    <s v="STRASBOURG"/>
    <n v="501.91300000000001"/>
    <s v="SERZ"/>
    <s v="Serge"/>
    <n v="1721093543456"/>
    <n v="276783489"/>
    <s v="1"/>
    <s v="Homme"/>
    <s v="1972"/>
    <s v="1970-1975"/>
    <n v="0.3"/>
    <n v="0.16"/>
    <n v="0.7"/>
    <n v="6.7400000000000002E-2"/>
    <n v="6.0229560000000006"/>
    <n v="5.9200638349999997"/>
    <n v="11.943019835000001"/>
  </r>
  <r>
    <n v="20210100041"/>
    <x v="10"/>
    <x v="1"/>
    <x v="1"/>
    <n v="1314879"/>
    <n v="200"/>
    <n v="0.2"/>
    <s v="AFF"/>
    <n v="600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1"/>
    <n v="6.7400000000000002E-2"/>
    <n v="0"/>
    <n v="0"/>
    <n v="3.5879176800000003"/>
    <n v="0"/>
    <n v="3.5879176800000003"/>
  </r>
  <r>
    <n v="20210100041"/>
    <x v="11"/>
    <x v="1"/>
    <x v="1"/>
    <n v="1315693"/>
    <n v="500"/>
    <n v="0.5"/>
    <s v="GV"/>
    <n v="123"/>
    <n v="93120"/>
    <s v="COURNEUVE/LA"/>
    <n v="91100"/>
    <s v="VILLABE"/>
    <n v="54.761000000000003"/>
    <s v="SERZ"/>
    <s v="Serge"/>
    <n v="1721093543456"/>
    <n v="276783489"/>
    <s v="1"/>
    <s v="Homme"/>
    <s v="1972"/>
    <s v="1970-1975"/>
    <n v="1"/>
    <n v="0.24099999999999999"/>
    <n v="0"/>
    <n v="0"/>
    <n v="6.5987005000000005"/>
    <n v="0"/>
    <n v="6.5987005000000005"/>
  </r>
  <r>
    <n v="20210100041"/>
    <x v="11"/>
    <x v="1"/>
    <x v="1"/>
    <n v="1315964"/>
    <n v="1000"/>
    <n v="1"/>
    <s v="POLE"/>
    <n v="269"/>
    <n v="93120"/>
    <s v="COURNEUVE/LA"/>
    <n v="26750"/>
    <s v="ROMANSSURISER"/>
    <n v="592.01400000000001"/>
    <s v="SERZ"/>
    <s v="Serge"/>
    <n v="1721093543456"/>
    <n v="276783489"/>
    <s v="1"/>
    <s v="Homme"/>
    <s v="1972"/>
    <s v="1970-1975"/>
    <n v="0.3"/>
    <n v="0.16"/>
    <n v="0.7"/>
    <n v="6.7400000000000002E-2"/>
    <n v="28.416672000000002"/>
    <n v="27.93122052"/>
    <n v="56.347892520000002"/>
  </r>
  <r>
    <n v="20210200044"/>
    <x v="12"/>
    <x v="1"/>
    <x v="1"/>
    <n v="1316628"/>
    <n v="225"/>
    <n v="0.22500000000000001"/>
    <s v="PAEX"/>
    <n v="175"/>
    <n v="40300"/>
    <s v="PEYREHORADE"/>
    <n v="59100"/>
    <s v="ROUBAIX"/>
    <n v="986.75599999999997"/>
    <s v="ZOI"/>
    <s v="Elsa"/>
    <n v="2731140567876"/>
    <n v="566980986"/>
    <s v="2"/>
    <s v="Femme"/>
    <s v="1973"/>
    <s v="1970-1975"/>
    <n v="0.3"/>
    <n v="0.16"/>
    <n v="0.7"/>
    <n v="6.7400000000000002E-2"/>
    <n v="10.656964800000001"/>
    <n v="10.474908317999999"/>
    <n v="21.131873118000001"/>
  </r>
  <r>
    <n v="20210100041"/>
    <x v="12"/>
    <x v="1"/>
    <x v="1"/>
    <n v="1316391"/>
    <n v="450"/>
    <n v="0.45"/>
    <s v="POLE"/>
    <n v="288"/>
    <n v="26750"/>
    <s v="ROMANS SUR ISER"/>
    <n v="59100"/>
    <s v="ROUBAIX"/>
    <n v="814.52200000000005"/>
    <s v="TRUZ"/>
    <s v="Rachel"/>
    <n v="2980326876789"/>
    <n v="435298691"/>
    <s v="2"/>
    <s v="Femme"/>
    <s v="1998"/>
    <s v="1995-2000"/>
    <n v="0.3"/>
    <n v="0.16"/>
    <n v="0.7"/>
    <n v="6.7400000000000002E-2"/>
    <n v="17.593675200000003"/>
    <n v="17.293116582"/>
    <n v="34.886791782000003"/>
  </r>
  <r>
    <n v="20210100041"/>
    <x v="12"/>
    <x v="1"/>
    <x v="1"/>
    <n v="1315511"/>
    <n v="1950"/>
    <n v="1.95"/>
    <s v="AFF"/>
    <n v="350"/>
    <n v="91100"/>
    <s v="VILLABE"/>
    <n v="60000"/>
    <s v="BEAUVAIS"/>
    <n v="133.48500000000001"/>
    <s v="PERINI"/>
    <s v="Fabricio"/>
    <n v="1690891543678"/>
    <n v="154098765"/>
    <s v="1"/>
    <s v="Homme"/>
    <s v="1969"/>
    <s v="1965-1970"/>
    <n v="1"/>
    <n v="6.7400000000000002E-2"/>
    <n v="0"/>
    <n v="0"/>
    <n v="17.543933550000002"/>
    <n v="0"/>
    <n v="17.543933550000002"/>
  </r>
  <r>
    <n v="20210100041"/>
    <x v="12"/>
    <x v="1"/>
    <x v="1"/>
    <n v="1315510"/>
    <n v="4950"/>
    <n v="4.95"/>
    <s v="PLR"/>
    <n v="518"/>
    <n v="91100"/>
    <s v="VILLABE"/>
    <n v="60000"/>
    <s v="BEAUVAIS"/>
    <n v="133.48500000000001"/>
    <s v="PERINI"/>
    <s v="Fabricio"/>
    <n v="1690891543678"/>
    <n v="154098765"/>
    <s v="1"/>
    <s v="Homme"/>
    <s v="1969"/>
    <s v="1965-1970"/>
    <n v="1"/>
    <n v="0.16"/>
    <n v="0"/>
    <n v="0"/>
    <n v="105.72012000000002"/>
    <n v="0"/>
    <n v="105.72012000000002"/>
  </r>
  <r>
    <n v="20210100041"/>
    <x v="13"/>
    <x v="1"/>
    <x v="1"/>
    <n v="1317054"/>
    <n v="250"/>
    <n v="0.25"/>
    <s v="GV"/>
    <n v="98"/>
    <n v="91100"/>
    <s v="VILLABE"/>
    <n v="93120"/>
    <s v="COURNEUVE/LA"/>
    <n v="53.975999999999999"/>
    <s v="PERINI"/>
    <s v="Fabricio"/>
    <n v="1690891543678"/>
    <n v="154098765"/>
    <s v="1"/>
    <s v="Homme"/>
    <s v="1969"/>
    <s v="1965-1970"/>
    <n v="1"/>
    <n v="0.24099999999999999"/>
    <n v="0"/>
    <n v="0"/>
    <n v="3.2520539999999998"/>
    <n v="0"/>
    <n v="3.2520539999999998"/>
  </r>
  <r>
    <n v="20210200044"/>
    <x v="13"/>
    <x v="1"/>
    <x v="1"/>
    <n v="1316891"/>
    <n v="450"/>
    <n v="0.45"/>
    <s v="PAEX"/>
    <n v="170"/>
    <n v="21300"/>
    <s v="CHENOVE"/>
    <n v="59100"/>
    <s v="ROUBAIX"/>
    <n v="520.61199999999997"/>
    <s v="THRIS"/>
    <s v="Sabrina"/>
    <n v="2950121987654"/>
    <n v="398989710"/>
    <s v="2"/>
    <s v="Femme"/>
    <s v="1995"/>
    <s v="1995-2000"/>
    <n v="0.3"/>
    <n v="0.16"/>
    <n v="0.7"/>
    <n v="6.7400000000000002E-2"/>
    <n v="11.245219199999999"/>
    <n v="11.053113371999999"/>
    <n v="22.298332572"/>
  </r>
  <r>
    <n v="20210100041"/>
    <x v="13"/>
    <x v="1"/>
    <x v="1"/>
    <n v="1316253"/>
    <n v="350"/>
    <n v="0.35"/>
    <s v="AFF"/>
    <n v="230"/>
    <n v="91100"/>
    <s v="VILLABE"/>
    <n v="51800"/>
    <s v="STEMENEHOULD"/>
    <n v="237.97300000000001"/>
    <s v="PERINI"/>
    <s v="Fabricio"/>
    <n v="1690891543678"/>
    <n v="154098765"/>
    <s v="1"/>
    <s v="Homme"/>
    <s v="1969"/>
    <s v="1965-1970"/>
    <n v="1"/>
    <n v="6.7400000000000002E-2"/>
    <n v="0"/>
    <n v="0"/>
    <n v="5.6137830700000002"/>
    <n v="0"/>
    <n v="5.6137830700000002"/>
  </r>
  <r>
    <n v="20210200044"/>
    <x v="14"/>
    <x v="2"/>
    <x v="1"/>
    <n v="1318392"/>
    <n v="100"/>
    <n v="0.1"/>
    <s v="POLE"/>
    <n v="140"/>
    <n v="91100"/>
    <s v="VILLABE"/>
    <n v="67800"/>
    <s v="BISCHHEIM"/>
    <n v="503.44299999999998"/>
    <s v="PERINI"/>
    <s v="Fabricio"/>
    <n v="1690891543678"/>
    <n v="154098765"/>
    <s v="1"/>
    <s v="Homme"/>
    <s v="1969"/>
    <s v="1965-1970"/>
    <n v="0.3"/>
    <n v="0.16"/>
    <n v="0.7"/>
    <n v="6.7400000000000002E-2"/>
    <n v="2.4165264"/>
    <n v="2.3752440739999998"/>
    <n v="4.7917704739999998"/>
  </r>
  <r>
    <n v="20210200044"/>
    <x v="15"/>
    <x v="2"/>
    <x v="1"/>
    <n v="1319314"/>
    <n v="130"/>
    <n v="0.13"/>
    <s v="PAEX"/>
    <n v="92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1.6608758400000001"/>
    <n v="1.6325025443999999"/>
    <n v="3.2933783844"/>
  </r>
  <r>
    <n v="20210200044"/>
    <x v="15"/>
    <x v="2"/>
    <x v="1"/>
    <n v="1319315"/>
    <n v="60"/>
    <n v="0.06"/>
    <s v="POLE"/>
    <n v="110"/>
    <n v="91100"/>
    <s v="VILLABE"/>
    <n v="8090"/>
    <s v="CHARLEVILLEMEZ"/>
    <n v="256.911"/>
    <s v="PERINI"/>
    <s v="Fabricio"/>
    <n v="1690891543678"/>
    <n v="154098765"/>
    <s v="1"/>
    <s v="Homme"/>
    <s v="1969"/>
    <s v="1965-1970"/>
    <n v="0.3"/>
    <n v="0.16"/>
    <n v="0.7"/>
    <n v="6.7400000000000002E-2"/>
    <n v="0.73990367999999995"/>
    <n v="0.72726365879999999"/>
    <n v="1.4671673387999999"/>
  </r>
  <r>
    <n v="20210200044"/>
    <x v="15"/>
    <x v="2"/>
    <x v="1"/>
    <n v="1318700"/>
    <n v="120"/>
    <n v="0.12"/>
    <s v="POLE"/>
    <n v="130"/>
    <n v="59100"/>
    <s v="ROUBAIX"/>
    <n v="75001"/>
    <s v="PARIS01"/>
    <n v="233.41300000000001"/>
    <s v="XIA"/>
    <s v="Phong"/>
    <n v="1870459678987"/>
    <n v="332987687"/>
    <s v="1"/>
    <s v="Homme"/>
    <s v="1987"/>
    <s v="1985-1990"/>
    <n v="0.3"/>
    <n v="0.16"/>
    <n v="0.7"/>
    <n v="6.7400000000000002E-2"/>
    <n v="1.3444588799999999"/>
    <n v="1.3214910408"/>
    <n v="2.6659499208000002"/>
  </r>
  <r>
    <n v="20210200044"/>
    <x v="16"/>
    <x v="2"/>
    <x v="1"/>
    <n v="1320298"/>
    <n v="420"/>
    <n v="0.42"/>
    <s v="PAEX"/>
    <n v="92"/>
    <n v="91100"/>
    <s v="VILLABE"/>
    <n v="59243"/>
    <s v="QUAROUBLE"/>
    <n v="250.57900000000001"/>
    <s v="PERINI"/>
    <s v="Fabricio"/>
    <n v="1690891543678"/>
    <n v="154098765"/>
    <s v="1"/>
    <s v="Homme"/>
    <s v="1969"/>
    <s v="1965-1970"/>
    <n v="0.3"/>
    <n v="0.16"/>
    <n v="0.7"/>
    <n v="6.7400000000000002E-2"/>
    <n v="5.0516726400000005"/>
    <n v="4.9653732324000002"/>
    <n v="10.017045872400001"/>
  </r>
  <r>
    <n v="20210200044"/>
    <x v="16"/>
    <x v="2"/>
    <x v="1"/>
    <n v="1320301"/>
    <n v="420"/>
    <n v="0.42"/>
    <s v="PAEX"/>
    <n v="100"/>
    <n v="91100"/>
    <s v="VILLABE"/>
    <n v="62780"/>
    <s v="CUCQ"/>
    <n v="280.69799999999998"/>
    <s v="PERINI"/>
    <s v="Fabricio"/>
    <n v="1690891543678"/>
    <n v="154098765"/>
    <s v="1"/>
    <s v="Homme"/>
    <s v="1969"/>
    <s v="1965-1970"/>
    <n v="0.3"/>
    <n v="0.16"/>
    <n v="0.7"/>
    <n v="6.7400000000000002E-2"/>
    <n v="5.6588716799999998"/>
    <n v="5.5621992887999996"/>
    <n v="11.221070968799999"/>
  </r>
  <r>
    <n v="20210200044"/>
    <x v="16"/>
    <x v="2"/>
    <x v="1"/>
    <n v="1320812"/>
    <n v="50"/>
    <n v="0.05"/>
    <s v="PAEX"/>
    <n v="102"/>
    <n v="91100"/>
    <s v="VILLABE"/>
    <n v="44260"/>
    <s v="LAVAUSURLOIRE"/>
    <n v="413.68799999999999"/>
    <s v="PERINI"/>
    <s v="Fabricio"/>
    <n v="1690891543678"/>
    <n v="154098765"/>
    <s v="1"/>
    <s v="Homme"/>
    <s v="1969"/>
    <s v="1965-1970"/>
    <n v="0.3"/>
    <n v="0.16"/>
    <n v="0.7"/>
    <n v="6.7400000000000002E-2"/>
    <n v="0.99285120000000004"/>
    <n v="0.97588999199999993"/>
    <n v="1.968741192"/>
  </r>
  <r>
    <n v="20210200044"/>
    <x v="16"/>
    <x v="2"/>
    <x v="1"/>
    <n v="1320276"/>
    <n v="200"/>
    <n v="0.2"/>
    <s v="PAEX"/>
    <n v="105"/>
    <n v="91100"/>
    <s v="VILLABE"/>
    <n v="21300"/>
    <s v="CHENOVE"/>
    <n v="279.79899999999998"/>
    <s v="PERINI"/>
    <s v="Fabricio"/>
    <n v="1690891543678"/>
    <n v="154098765"/>
    <s v="1"/>
    <s v="Homme"/>
    <s v="1969"/>
    <s v="1965-1970"/>
    <n v="0.3"/>
    <n v="0.16"/>
    <n v="0.7"/>
    <n v="6.7400000000000002E-2"/>
    <n v="2.6860704000000002"/>
    <n v="2.6401833639999999"/>
    <n v="5.3262537640000005"/>
  </r>
  <r>
    <n v="20210200044"/>
    <x v="16"/>
    <x v="2"/>
    <x v="1"/>
    <n v="1320285"/>
    <n v="130"/>
    <n v="0.13"/>
    <s v="PAEX"/>
    <n v="110"/>
    <n v="91100"/>
    <s v="VILLABE"/>
    <n v="8090"/>
    <s v="CHARLEVILLEMEZ"/>
    <n v="256.911"/>
    <s v="PERINI"/>
    <s v="Fabricio"/>
    <n v="1690891543678"/>
    <n v="154098765"/>
    <s v="1"/>
    <s v="Homme"/>
    <s v="1969"/>
    <s v="1965-1970"/>
    <n v="0.3"/>
    <n v="0.16"/>
    <n v="0.7"/>
    <n v="6.7400000000000002E-2"/>
    <n v="1.6031246400000001"/>
    <n v="1.5757379273999998"/>
    <n v="3.1788625673999999"/>
  </r>
  <r>
    <n v="20210200044"/>
    <x v="16"/>
    <x v="2"/>
    <x v="1"/>
    <n v="1320287"/>
    <n v="330"/>
    <n v="0.33"/>
    <s v="PAEX"/>
    <n v="120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3.9409444799999997"/>
    <n v="3.8736200117999999"/>
    <n v="7.8145644917999997"/>
  </r>
  <r>
    <n v="20210200044"/>
    <x v="16"/>
    <x v="2"/>
    <x v="1"/>
    <n v="1320292"/>
    <n v="380"/>
    <n v="0.38"/>
    <s v="PAEX"/>
    <n v="121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6.9394991999999993"/>
    <n v="6.820949422"/>
    <n v="13.760448621999998"/>
  </r>
  <r>
    <n v="20210200044"/>
    <x v="16"/>
    <x v="2"/>
    <x v="1"/>
    <n v="1320290"/>
    <n v="370"/>
    <n v="0.37"/>
    <s v="POLE"/>
    <n v="123"/>
    <n v="91100"/>
    <s v="VILLABE"/>
    <n v="26750"/>
    <s v="ROMANSSURISER"/>
    <n v="541.17999999999995"/>
    <s v="PERINI"/>
    <s v="Fabricio"/>
    <n v="1690891543678"/>
    <n v="154098765"/>
    <s v="1"/>
    <s v="Homme"/>
    <s v="1969"/>
    <s v="1965-1970"/>
    <n v="0.3"/>
    <n v="0.16"/>
    <n v="0.7"/>
    <n v="6.7400000000000002E-2"/>
    <n v="9.6113567999999994"/>
    <n v="9.4471627879999982"/>
    <n v="19.058519587999996"/>
  </r>
  <r>
    <n v="20210200044"/>
    <x v="16"/>
    <x v="2"/>
    <x v="1"/>
    <n v="1320281"/>
    <n v="420"/>
    <n v="0.42"/>
    <s v="POLE"/>
    <n v="140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10.398487680000001"/>
    <n v="10.220846848799999"/>
    <n v="20.6193345288"/>
  </r>
  <r>
    <n v="20210200044"/>
    <x v="16"/>
    <x v="2"/>
    <x v="1"/>
    <n v="1320294"/>
    <n v="420"/>
    <n v="0.42"/>
    <s v="POLE"/>
    <n v="147"/>
    <n v="91100"/>
    <s v="VILLABE"/>
    <n v="66000"/>
    <s v="PERPIGNAN"/>
    <n v="837.413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6.882246080000002"/>
    <n v="16.593841042800001"/>
    <n v="33.476087122800003"/>
  </r>
  <r>
    <n v="20210200044"/>
    <x v="16"/>
    <x v="2"/>
    <x v="1"/>
    <n v="1320347"/>
    <n v="60"/>
    <n v="0.06"/>
    <s v="AFF"/>
    <n v="154"/>
    <n v="91100"/>
    <s v="VILLABE"/>
    <n v="77230"/>
    <s v="MOUSSYLENEUF"/>
    <n v="74.748999999999995"/>
    <s v="PERINI"/>
    <s v="Fabricio"/>
    <n v="1690891543678"/>
    <n v="154098765"/>
    <s v="1"/>
    <s v="Homme"/>
    <s v="1969"/>
    <s v="1965-1970"/>
    <n v="1"/>
    <n v="6.7400000000000002E-2"/>
    <n v="0"/>
    <n v="0"/>
    <n v="0.30228495599999999"/>
    <n v="0"/>
    <n v="0.30228495599999999"/>
  </r>
  <r>
    <n v="20210200044"/>
    <x v="16"/>
    <x v="2"/>
    <x v="1"/>
    <n v="1320762"/>
    <n v="250"/>
    <n v="0.25"/>
    <s v="PAEX"/>
    <n v="293"/>
    <n v="93120"/>
    <s v="COURNEUVE/LA"/>
    <n v="40300"/>
    <s v="PEYREHORADE"/>
    <n v="774.31200000000001"/>
    <s v="SERZ"/>
    <s v="Serge"/>
    <n v="1721093543456"/>
    <n v="276783489"/>
    <s v="1"/>
    <s v="Homme"/>
    <s v="1972"/>
    <s v="1970-1975"/>
    <n v="0.3"/>
    <n v="0.16"/>
    <n v="0.7"/>
    <n v="6.7400000000000002E-2"/>
    <n v="9.2917439999999996"/>
    <n v="9.1330100400000003"/>
    <n v="18.42475404"/>
  </r>
  <r>
    <n v="20210200044"/>
    <x v="17"/>
    <x v="2"/>
    <x v="1"/>
    <n v="1320752"/>
    <n v="250"/>
    <n v="0.25"/>
    <s v="PAEX"/>
    <n v="182"/>
    <n v="93120"/>
    <s v="COURNEUVE/LA"/>
    <n v="21300"/>
    <s v="CHENOVE"/>
    <n v="330.63299999999998"/>
    <s v="SERZ"/>
    <s v="Serge"/>
    <n v="1721093543456"/>
    <n v="276783489"/>
    <s v="1"/>
    <s v="Homme"/>
    <s v="1972"/>
    <s v="1970-1975"/>
    <n v="0.3"/>
    <n v="0.16"/>
    <n v="0.7"/>
    <n v="6.7400000000000002E-2"/>
    <n v="3.9675959999999999"/>
    <n v="3.8998162349999999"/>
    <n v="7.8674122349999998"/>
  </r>
  <r>
    <n v="20210200044"/>
    <x v="18"/>
    <x v="2"/>
    <x v="1"/>
    <n v="1322249"/>
    <n v="40"/>
    <n v="0.04"/>
    <s v="PAEX"/>
    <n v="140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0.99033216000000002"/>
    <n v="0.97341398560000003"/>
    <n v="1.9637461456"/>
  </r>
  <r>
    <n v="20210200044"/>
    <x v="18"/>
    <x v="2"/>
    <x v="1"/>
    <n v="1322227"/>
    <n v="50"/>
    <n v="0.05"/>
    <s v="POLE"/>
    <n v="147"/>
    <n v="91100"/>
    <s v="VILLABE"/>
    <n v="66000"/>
    <s v="PERPIGNAN"/>
    <n v="837.413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.0097912"/>
    <n v="1.9754572669999999"/>
    <n v="3.9852484669999999"/>
  </r>
  <r>
    <n v="20210200044"/>
    <x v="19"/>
    <x v="2"/>
    <x v="1"/>
    <n v="1323371"/>
    <n v="40"/>
    <n v="0.04"/>
    <s v="PAEX"/>
    <n v="140"/>
    <n v="91100"/>
    <s v="VILLABE"/>
    <n v="67800"/>
    <s v="BISCHHEIM"/>
    <n v="503.44299999999998"/>
    <s v="PERINI"/>
    <s v="Fabricio"/>
    <n v="1690891543678"/>
    <n v="154098765"/>
    <s v="1"/>
    <s v="Homme"/>
    <s v="1969"/>
    <s v="1965-1970"/>
    <n v="0.3"/>
    <n v="0.16"/>
    <n v="0.7"/>
    <n v="6.7400000000000002E-2"/>
    <n v="0.96661056000000001"/>
    <n v="0.95009762959999999"/>
    <n v="1.9167081896"/>
  </r>
  <r>
    <n v="20210200044"/>
    <x v="20"/>
    <x v="2"/>
    <x v="1"/>
    <n v="1323675"/>
    <n v="450"/>
    <n v="0.45"/>
    <s v="POLE"/>
    <n v="340"/>
    <n v="26750"/>
    <s v="ROMANS SUR ISER"/>
    <n v="59100"/>
    <s v="ROUBAIX"/>
    <n v="814.52200000000005"/>
    <s v="TRUZ"/>
    <s v="Rachel"/>
    <n v="2980326876789"/>
    <n v="435298691"/>
    <s v="2"/>
    <s v="Femme"/>
    <s v="1998"/>
    <s v="1995-2000"/>
    <n v="0.3"/>
    <n v="0.16"/>
    <n v="0.7"/>
    <n v="6.7400000000000002E-2"/>
    <n v="17.593675200000003"/>
    <n v="17.293116582"/>
    <n v="34.886791782000003"/>
  </r>
  <r>
    <n v="20210200044"/>
    <x v="21"/>
    <x v="2"/>
    <x v="1"/>
    <n v="1325259"/>
    <n v="250"/>
    <n v="0.25"/>
    <s v="GV"/>
    <n v="98"/>
    <n v="91100"/>
    <s v="VILLABE"/>
    <n v="93120"/>
    <s v="COURNEUVE/LA"/>
    <n v="53.975999999999999"/>
    <s v="PERINI"/>
    <s v="Fabricio"/>
    <n v="1690891543678"/>
    <n v="154098765"/>
    <s v="1"/>
    <s v="Homme"/>
    <s v="1969"/>
    <s v="1965-1970"/>
    <n v="1"/>
    <n v="0.24099999999999999"/>
    <n v="0"/>
    <n v="0"/>
    <n v="3.2520539999999998"/>
    <n v="0"/>
    <n v="3.2520539999999998"/>
  </r>
  <r>
    <n v="20210200044"/>
    <x v="21"/>
    <x v="2"/>
    <x v="1"/>
    <n v="1325060"/>
    <n v="500"/>
    <n v="0.5"/>
    <s v="GV"/>
    <n v="123"/>
    <n v="93120"/>
    <s v="COURNEUVE/LA"/>
    <n v="91100"/>
    <s v="VILLABE"/>
    <n v="54.761000000000003"/>
    <s v="SERZ"/>
    <s v="Serge"/>
    <n v="1721093543456"/>
    <n v="276783489"/>
    <s v="1"/>
    <s v="Homme"/>
    <s v="1972"/>
    <s v="1970-1975"/>
    <n v="1"/>
    <n v="0.24099999999999999"/>
    <n v="0"/>
    <n v="0"/>
    <n v="6.5987005000000005"/>
    <n v="0"/>
    <n v="6.5987005000000005"/>
  </r>
  <r>
    <n v="20210200044"/>
    <x v="21"/>
    <x v="2"/>
    <x v="1"/>
    <n v="1325048"/>
    <n v="1250"/>
    <n v="1.25"/>
    <s v="POLE"/>
    <n v="308"/>
    <n v="93120"/>
    <s v="COURNEUVE/LA"/>
    <n v="26750"/>
    <s v="ROMANSSURISER"/>
    <n v="592.01400000000001"/>
    <s v="SERZ"/>
    <s v="Serge"/>
    <n v="1721093543456"/>
    <n v="276783489"/>
    <s v="1"/>
    <s v="Homme"/>
    <s v="1972"/>
    <s v="1970-1975"/>
    <n v="0.3"/>
    <n v="0.16"/>
    <n v="0.7"/>
    <n v="6.7400000000000002E-2"/>
    <n v="35.52084"/>
    <n v="34.914025649999999"/>
    <n v="70.434865650000006"/>
  </r>
  <r>
    <n v="20210200044"/>
    <x v="22"/>
    <x v="2"/>
    <x v="1"/>
    <n v="1326061"/>
    <n v="150"/>
    <n v="0.15"/>
    <s v="C"/>
    <n v="237.5"/>
    <n v="91100"/>
    <s v="VILLABE"/>
    <n v="28630"/>
    <s v="CHARTRES"/>
    <n v="88.063999999999993"/>
    <s v="PERINI"/>
    <s v="Fabricio"/>
    <n v="1690891543678"/>
    <n v="154098765"/>
    <s v="1"/>
    <s v="Homme"/>
    <s v="1969"/>
    <s v="1965-1970"/>
    <n v="1"/>
    <n v="0.378"/>
    <n v="0"/>
    <n v="0"/>
    <n v="4.9932287999999998"/>
    <n v="0"/>
    <n v="4.9932287999999998"/>
  </r>
  <r>
    <n v="20210200073"/>
    <x v="23"/>
    <x v="2"/>
    <x v="1"/>
    <n v="1325782"/>
    <n v="868"/>
    <n v="0.86799999999999999"/>
    <s v="AFF"/>
    <n v="358"/>
    <n v="67100"/>
    <s v="STRASBOURG"/>
    <n v="59100"/>
    <s v="ROUBAIX"/>
    <n v="540.18499999999995"/>
    <s v="REZ"/>
    <s v="Timeo"/>
    <n v="1870767234345"/>
    <n v="904322199"/>
    <s v="1"/>
    <s v="Homme"/>
    <s v="1987"/>
    <s v="1985-1990"/>
    <n v="1"/>
    <n v="6.7400000000000002E-2"/>
    <n v="0"/>
    <n v="0"/>
    <n v="31.602551091999995"/>
    <n v="0"/>
    <n v="31.602551091999995"/>
  </r>
  <r>
    <n v="20210200044"/>
    <x v="24"/>
    <x v="2"/>
    <x v="1"/>
    <n v="1326889"/>
    <n v="180"/>
    <n v="0.18"/>
    <s v="PAEX"/>
    <n v="92"/>
    <n v="91100"/>
    <s v="VILLABE"/>
    <n v="59243"/>
    <s v="QUAROUBLE"/>
    <n v="250.579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.16500256"/>
    <n v="2.1280170995999996"/>
    <n v="4.2930196595999996"/>
  </r>
  <r>
    <n v="20210200044"/>
    <x v="24"/>
    <x v="2"/>
    <x v="1"/>
    <n v="1326899"/>
    <n v="200"/>
    <n v="0.2"/>
    <s v="PAEX"/>
    <n v="92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2.3884512"/>
    <n v="2.3476484919999998"/>
    <n v="4.7360996919999998"/>
  </r>
  <r>
    <n v="20210200044"/>
    <x v="24"/>
    <x v="2"/>
    <x v="1"/>
    <n v="1326926"/>
    <n v="180"/>
    <n v="0.18"/>
    <s v="PAEX"/>
    <n v="100"/>
    <n v="91100"/>
    <s v="VILLABE"/>
    <n v="62780"/>
    <s v="CUCQ"/>
    <n v="280.69799999999998"/>
    <s v="PERINI"/>
    <s v="Fabricio"/>
    <n v="1690891543678"/>
    <n v="154098765"/>
    <s v="1"/>
    <s v="Homme"/>
    <s v="1969"/>
    <s v="1965-1970"/>
    <n v="0.3"/>
    <n v="0.16"/>
    <n v="0.7"/>
    <n v="6.7400000000000002E-2"/>
    <n v="2.4252307200000001"/>
    <n v="2.3837996951999996"/>
    <n v="4.8090304151999996"/>
  </r>
  <r>
    <n v="20210200044"/>
    <x v="24"/>
    <x v="2"/>
    <x v="1"/>
    <n v="1326895"/>
    <n v="140"/>
    <n v="0.14000000000000001"/>
    <s v="PAEX"/>
    <n v="123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2.5566576000000003"/>
    <n v="2.512981366"/>
    <n v="5.0696389660000003"/>
  </r>
  <r>
    <n v="20210200044"/>
    <x v="24"/>
    <x v="2"/>
    <x v="1"/>
    <n v="1326918"/>
    <n v="140"/>
    <n v="0.14000000000000001"/>
    <s v="POLE"/>
    <n v="123"/>
    <n v="91100"/>
    <s v="VILLABE"/>
    <n v="26750"/>
    <s v="ROMANSSURISER"/>
    <n v="541.17999999999995"/>
    <s v="PERINI"/>
    <s v="Fabricio"/>
    <n v="1690891543678"/>
    <n v="154098765"/>
    <s v="1"/>
    <s v="Homme"/>
    <s v="1969"/>
    <s v="1965-1970"/>
    <n v="0.3"/>
    <n v="0.16"/>
    <n v="0.7"/>
    <n v="6.7400000000000002E-2"/>
    <n v="3.6367296000000002"/>
    <n v="3.5746021359999998"/>
    <n v="7.211331736"/>
  </r>
  <r>
    <n v="20210200044"/>
    <x v="24"/>
    <x v="2"/>
    <x v="1"/>
    <n v="1326972"/>
    <n v="1000"/>
    <n v="1"/>
    <s v="NAV"/>
    <n v="123"/>
    <n v="91090"/>
    <s v="LISSES"/>
    <n v="92230"/>
    <s v="GENNEVILLIERS"/>
    <n v="58.527999999999999"/>
    <s v="RODRIGUES"/>
    <s v="Francisco"/>
    <n v="1690791654789"/>
    <n v="106040923"/>
    <s v="1"/>
    <s v="Homme"/>
    <s v="1969"/>
    <s v="1965-1970"/>
    <n v="1"/>
    <n v="1.1599999999999999"/>
    <n v="0"/>
    <n v="0"/>
    <n v="67.892479999999992"/>
    <n v="0"/>
    <n v="67.892479999999992"/>
  </r>
  <r>
    <n v="20210200044"/>
    <x v="24"/>
    <x v="2"/>
    <x v="1"/>
    <n v="1326652"/>
    <n v="50"/>
    <n v="0.05"/>
    <s v="PAEX"/>
    <n v="140"/>
    <n v="91100"/>
    <s v="VILLABE"/>
    <n v="67800"/>
    <s v="BISCHHEIM"/>
    <n v="503.44299999999998"/>
    <s v="PERINI"/>
    <s v="Fabricio"/>
    <n v="1690891543678"/>
    <n v="154098765"/>
    <s v="1"/>
    <s v="Homme"/>
    <s v="1969"/>
    <s v="1965-1970"/>
    <n v="0.3"/>
    <n v="0.16"/>
    <n v="0.7"/>
    <n v="6.7400000000000002E-2"/>
    <n v="1.2082632"/>
    <n v="1.1876220369999999"/>
    <n v="2.3958852369999999"/>
  </r>
  <r>
    <n v="20210200044"/>
    <x v="24"/>
    <x v="2"/>
    <x v="1"/>
    <n v="1326892"/>
    <n v="180"/>
    <n v="0.18"/>
    <s v="PAEX"/>
    <n v="140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4.4564947200000002"/>
    <n v="4.3803629351999991"/>
    <n v="8.8368576551999993"/>
  </r>
  <r>
    <n v="20210200044"/>
    <x v="24"/>
    <x v="2"/>
    <x v="1"/>
    <n v="1326923"/>
    <n v="180"/>
    <n v="0.18"/>
    <s v="POLE"/>
    <n v="210"/>
    <n v="91100"/>
    <s v="VILLABE"/>
    <n v="66000"/>
    <s v="PERPIGNAN"/>
    <n v="837.41300000000001"/>
    <s v="PERINI"/>
    <s v="Fabricio"/>
    <n v="1690891543678"/>
    <n v="154098765"/>
    <s v="1"/>
    <s v="Homme"/>
    <s v="1969"/>
    <s v="1965-1970"/>
    <n v="0.3"/>
    <n v="0.16"/>
    <n v="0.7"/>
    <n v="6.7400000000000002E-2"/>
    <n v="7.2352483200000002"/>
    <n v="7.1116461611999995"/>
    <n v="14.3468944812"/>
  </r>
  <r>
    <n v="20210200044"/>
    <x v="24"/>
    <x v="2"/>
    <x v="1"/>
    <n v="1326518"/>
    <n v="250"/>
    <n v="0.25"/>
    <s v="PAEX"/>
    <n v="332"/>
    <n v="93120"/>
    <s v="COURNEUVE/LA"/>
    <n v="67100"/>
    <s v="STRASBOURG"/>
    <n v="501.91300000000001"/>
    <s v="SERZ"/>
    <s v="Serge"/>
    <n v="1721093543456"/>
    <n v="276783489"/>
    <s v="1"/>
    <s v="Homme"/>
    <s v="1972"/>
    <s v="1970-1975"/>
    <n v="0.3"/>
    <n v="0.16"/>
    <n v="0.7"/>
    <n v="6.7400000000000002E-2"/>
    <n v="6.0229560000000006"/>
    <n v="5.9200638349999997"/>
    <n v="11.943019835000001"/>
  </r>
  <r>
    <n v="20210200044"/>
    <x v="25"/>
    <x v="2"/>
    <x v="1"/>
    <n v="1326081"/>
    <n v="440"/>
    <n v="0.44"/>
    <s v="PAEX"/>
    <n v="140"/>
    <n v="94440"/>
    <s v="MAROLLES EN BRI"/>
    <n v="59100"/>
    <s v="ROUBAIX"/>
    <n v="250.898"/>
    <s v="RED"/>
    <s v="Peter"/>
    <n v="1760894987321"/>
    <n v="698096755"/>
    <s v="1"/>
    <s v="Homme"/>
    <s v="1976"/>
    <s v="1975-1980"/>
    <n v="0.3"/>
    <n v="0.16"/>
    <n v="0.7"/>
    <n v="6.7400000000000002E-2"/>
    <n v="5.2989657599999997"/>
    <n v="5.2084417615999996"/>
    <n v="10.507407521599999"/>
  </r>
  <r>
    <n v="20210200044"/>
    <x v="26"/>
    <x v="2"/>
    <x v="1"/>
    <n v="1331245"/>
    <n v="70"/>
    <n v="7.0000000000000007E-2"/>
    <s v="AFF"/>
    <n v="154"/>
    <n v="91100"/>
    <s v="VILLABE"/>
    <n v="77230"/>
    <s v="MOUSSYLENEUF"/>
    <n v="74.748999999999995"/>
    <s v="PERINI"/>
    <s v="Fabricio"/>
    <n v="1690891543678"/>
    <n v="154098765"/>
    <s v="1"/>
    <s v="Homme"/>
    <s v="1969"/>
    <s v="1965-1970"/>
    <n v="1"/>
    <n v="6.7400000000000002E-2"/>
    <n v="0"/>
    <n v="0"/>
    <n v="0.35266578200000004"/>
    <n v="0"/>
    <n v="0.35266578200000004"/>
  </r>
  <r>
    <n v="20210200044"/>
    <x v="27"/>
    <x v="2"/>
    <x v="1"/>
    <n v="1331948"/>
    <n v="160"/>
    <n v="0.16"/>
    <s v="PAEX"/>
    <n v="92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1.91076096"/>
    <n v="1.8781187936000001"/>
    <n v="3.7888797535999998"/>
  </r>
  <r>
    <n v="20210200044"/>
    <x v="27"/>
    <x v="2"/>
    <x v="1"/>
    <n v="1331950"/>
    <n v="180"/>
    <n v="0.18"/>
    <s v="PAEX"/>
    <n v="105"/>
    <n v="91100"/>
    <s v="VILLABE"/>
    <n v="21300"/>
    <s v="CHENOVE"/>
    <n v="279.79899999999998"/>
    <s v="PERINI"/>
    <s v="Fabricio"/>
    <n v="1690891543678"/>
    <n v="154098765"/>
    <s v="1"/>
    <s v="Homme"/>
    <s v="1969"/>
    <s v="1965-1970"/>
    <n v="0.3"/>
    <n v="0.16"/>
    <n v="0.7"/>
    <n v="6.7400000000000002E-2"/>
    <n v="2.4174633599999997"/>
    <n v="2.3761650275999995"/>
    <n v="4.7936283875999992"/>
  </r>
  <r>
    <n v="20210200044"/>
    <x v="27"/>
    <x v="2"/>
    <x v="1"/>
    <n v="1331949"/>
    <n v="140"/>
    <n v="0.14000000000000001"/>
    <s v="PAEX"/>
    <n v="110"/>
    <n v="91100"/>
    <s v="VILLABE"/>
    <n v="8090"/>
    <s v="CHARLEVILLEMEZ"/>
    <n v="256.911"/>
    <s v="PERINI"/>
    <s v="Fabricio"/>
    <n v="1690891543678"/>
    <n v="154098765"/>
    <s v="1"/>
    <s v="Homme"/>
    <s v="1969"/>
    <s v="1965-1970"/>
    <n v="0.3"/>
    <n v="0.16"/>
    <n v="0.7"/>
    <n v="6.7400000000000002E-2"/>
    <n v="1.7264419200000003"/>
    <n v="1.6969485372000002"/>
    <n v="3.4233904572000005"/>
  </r>
  <r>
    <n v="20210300043"/>
    <x v="27"/>
    <x v="2"/>
    <x v="1"/>
    <n v="1327119"/>
    <n v="1000"/>
    <n v="1"/>
    <s v="PAEX"/>
    <n v="190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24.790752000000001"/>
    <n v="24.367243320000004"/>
    <n v="49.157995320000005"/>
  </r>
  <r>
    <n v="20210300043"/>
    <x v="28"/>
    <x v="3"/>
    <x v="1"/>
    <n v="1331227"/>
    <n v="250"/>
    <n v="0.25"/>
    <s v="POLE"/>
    <n v="135.77000000000001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3.003336"/>
    <n v="2.95202901"/>
    <n v="5.9553650099999995"/>
  </r>
  <r>
    <n v="20210300043"/>
    <x v="28"/>
    <x v="3"/>
    <x v="1"/>
    <n v="1332477"/>
    <n v="1000"/>
    <n v="1"/>
    <s v="GV"/>
    <n v="637.20000000000005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1"/>
    <n v="0.24099999999999999"/>
    <n v="0"/>
    <n v="0"/>
    <n v="64.191073000000003"/>
    <n v="0"/>
    <n v="64.191073000000003"/>
  </r>
  <r>
    <n v="20210300043"/>
    <x v="29"/>
    <x v="3"/>
    <x v="1"/>
    <n v="1327958"/>
    <n v="250"/>
    <n v="0.25"/>
    <s v="POLE"/>
    <n v="90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3.3377399999999997"/>
    <n v="3.2807202749999997"/>
    <n v="6.6184602749999994"/>
  </r>
  <r>
    <n v="20210300043"/>
    <x v="29"/>
    <x v="3"/>
    <x v="1"/>
    <n v="1333227"/>
    <n v="200"/>
    <n v="0.2"/>
    <s v="POLE"/>
    <n v="120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2.3884512"/>
    <n v="2.3476484919999998"/>
    <n v="4.7360996919999998"/>
  </r>
  <r>
    <n v="20210300043"/>
    <x v="30"/>
    <x v="3"/>
    <x v="1"/>
    <n v="1333235"/>
    <n v="200"/>
    <n v="0.2"/>
    <s v="POLE"/>
    <n v="115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2.4026688000000003"/>
    <n v="2.3616232079999997"/>
    <n v="4.764292008"/>
  </r>
  <r>
    <n v="20210300043"/>
    <x v="30"/>
    <x v="3"/>
    <x v="1"/>
    <n v="1331212"/>
    <n v="250"/>
    <n v="0.25"/>
    <s v="POLE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3.3419640000000004"/>
    <n v="3.2848721150000002"/>
    <n v="6.6268361150000006"/>
  </r>
  <r>
    <n v="20210300043"/>
    <x v="31"/>
    <x v="3"/>
    <x v="1"/>
    <n v="1334249"/>
    <n v="250"/>
    <n v="0.25"/>
    <s v="GV"/>
    <n v="98"/>
    <n v="91100"/>
    <s v="VILLABE"/>
    <n v="93120"/>
    <s v="COURNEUVE/LA"/>
    <n v="53.975999999999999"/>
    <s v="PERINI"/>
    <s v="Fabricio"/>
    <n v="1690891543678"/>
    <n v="154098765"/>
    <s v="1"/>
    <s v="Homme"/>
    <s v="1969"/>
    <s v="1965-1970"/>
    <n v="1"/>
    <n v="0.24099999999999999"/>
    <n v="0"/>
    <n v="0"/>
    <n v="3.2520539999999998"/>
    <n v="0"/>
    <n v="3.2520539999999998"/>
  </r>
  <r>
    <n v="20210300043"/>
    <x v="31"/>
    <x v="3"/>
    <x v="1"/>
    <n v="1334029"/>
    <n v="200"/>
    <n v="0.2"/>
    <s v="POLE"/>
    <n v="110.58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3.6536256000000003"/>
    <n v="3.5912094960000003"/>
    <n v="7.244835096000001"/>
  </r>
  <r>
    <n v="20210300043"/>
    <x v="31"/>
    <x v="3"/>
    <x v="1"/>
    <n v="1333334"/>
    <n v="200"/>
    <n v="0.2"/>
    <s v="PAEX"/>
    <n v="190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4.958150400000001"/>
    <n v="4.8734486640000005"/>
    <n v="9.8315990640000024"/>
  </r>
  <r>
    <n v="20210300043"/>
    <x v="32"/>
    <x v="3"/>
    <x v="1"/>
    <n v="1334486"/>
    <n v="120"/>
    <n v="0.12"/>
    <s v="POLE"/>
    <n v="115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3.1191897599999994"/>
    <n v="3.0659036015999996"/>
    <n v="6.185093361599999"/>
  </r>
  <r>
    <n v="20210300043"/>
    <x v="32"/>
    <x v="3"/>
    <x v="1"/>
    <n v="1334247"/>
    <n v="400"/>
    <n v="0.4"/>
    <s v="GV"/>
    <n v="637.20000000000005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1"/>
    <n v="0.24099999999999999"/>
    <n v="0"/>
    <n v="0"/>
    <n v="25.676429200000001"/>
    <n v="0"/>
    <n v="25.676429200000001"/>
  </r>
  <r>
    <n v="20210300043"/>
    <x v="33"/>
    <x v="3"/>
    <x v="1"/>
    <n v="1334990"/>
    <n v="120"/>
    <n v="0.12"/>
    <s v="POLE"/>
    <n v="115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1.4510534399999999"/>
    <n v="1.4262646104000001"/>
    <n v="2.8773180504"/>
  </r>
  <r>
    <n v="20210300043"/>
    <x v="33"/>
    <x v="3"/>
    <x v="1"/>
    <n v="1334956"/>
    <n v="500"/>
    <n v="0.5"/>
    <s v="GV"/>
    <n v="123"/>
    <n v="93120"/>
    <s v="COURNEUVE/LA"/>
    <n v="91100"/>
    <s v="VILLABE"/>
    <n v="54.761000000000003"/>
    <s v="SERZ"/>
    <s v="Serge"/>
    <n v="1721093543456"/>
    <n v="276783489"/>
    <s v="1"/>
    <s v="Homme"/>
    <s v="1972"/>
    <s v="1970-1975"/>
    <n v="1"/>
    <n v="0.24099999999999999"/>
    <n v="0"/>
    <n v="0"/>
    <n v="6.5987005000000005"/>
    <n v="0"/>
    <n v="6.5987005000000005"/>
  </r>
  <r>
    <n v="20210300043"/>
    <x v="33"/>
    <x v="3"/>
    <x v="1"/>
    <n v="1334314"/>
    <n v="200"/>
    <n v="0.2"/>
    <s v="POLE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2.6735712000000005"/>
    <n v="2.6278976919999999"/>
    <n v="5.3014688920000008"/>
  </r>
  <r>
    <n v="20210300043"/>
    <x v="34"/>
    <x v="3"/>
    <x v="1"/>
    <n v="1335981"/>
    <n v="160"/>
    <n v="0.16"/>
    <s v="PAEX"/>
    <n v="92"/>
    <n v="91100"/>
    <s v="VILLABE"/>
    <n v="59243"/>
    <s v="QUAROUBLE"/>
    <n v="250.579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9244467200000002"/>
    <n v="1.8915707552000003"/>
    <n v="3.8160174752000007"/>
  </r>
  <r>
    <n v="20210300043"/>
    <x v="34"/>
    <x v="3"/>
    <x v="1"/>
    <n v="1335995"/>
    <n v="160"/>
    <n v="0.16"/>
    <s v="PAEX"/>
    <n v="105"/>
    <n v="91100"/>
    <s v="VILLABE"/>
    <n v="21300"/>
    <s v="CHENOVE"/>
    <n v="279.79899999999998"/>
    <s v="PERINI"/>
    <s v="Fabricio"/>
    <n v="1690891543678"/>
    <n v="154098765"/>
    <s v="1"/>
    <s v="Homme"/>
    <s v="1969"/>
    <s v="1965-1970"/>
    <n v="0.3"/>
    <n v="0.16"/>
    <n v="0.7"/>
    <n v="6.7400000000000002E-2"/>
    <n v="2.1488563199999997"/>
    <n v="2.1121466912"/>
    <n v="4.2610030111999997"/>
  </r>
  <r>
    <n v="20210300043"/>
    <x v="34"/>
    <x v="3"/>
    <x v="1"/>
    <n v="1335998"/>
    <n v="120"/>
    <n v="0.12"/>
    <s v="PAEX"/>
    <n v="110"/>
    <n v="91100"/>
    <s v="VILLABE"/>
    <n v="8090"/>
    <s v="CHARLEVILLEMEZ"/>
    <n v="256.911"/>
    <s v="PERINI"/>
    <s v="Fabricio"/>
    <n v="1690891543678"/>
    <n v="154098765"/>
    <s v="1"/>
    <s v="Homme"/>
    <s v="1969"/>
    <s v="1965-1970"/>
    <n v="0.3"/>
    <n v="0.16"/>
    <n v="0.7"/>
    <n v="6.7400000000000002E-2"/>
    <n v="1.4798073599999999"/>
    <n v="1.4545273176"/>
    <n v="2.9343346775999999"/>
  </r>
  <r>
    <n v="20210300043"/>
    <x v="34"/>
    <x v="3"/>
    <x v="1"/>
    <n v="1335127"/>
    <n v="200"/>
    <n v="0.2"/>
    <s v="POLE"/>
    <n v="115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2.4026688000000003"/>
    <n v="2.3616232079999997"/>
    <n v="4.764292008"/>
  </r>
  <r>
    <n v="20210300043"/>
    <x v="34"/>
    <x v="3"/>
    <x v="1"/>
    <n v="1335514"/>
    <n v="250"/>
    <n v="0.25"/>
    <s v="PAEX"/>
    <n v="120"/>
    <n v="93120"/>
    <s v="COURNEUVE/LA"/>
    <n v="59800"/>
    <s v="LILLE"/>
    <n v="209.06899999999999"/>
    <s v="SERZ"/>
    <s v="Serge"/>
    <n v="1721093543456"/>
    <n v="276783489"/>
    <s v="1"/>
    <s v="Homme"/>
    <s v="1972"/>
    <s v="1970-1975"/>
    <n v="0.3"/>
    <n v="0.16"/>
    <n v="0.7"/>
    <n v="6.7400000000000002E-2"/>
    <n v="2.5088279999999998"/>
    <n v="2.4659688549999998"/>
    <n v="4.9747968549999992"/>
  </r>
  <r>
    <n v="20210300043"/>
    <x v="34"/>
    <x v="3"/>
    <x v="1"/>
    <n v="1335991"/>
    <n v="140"/>
    <n v="0.14000000000000001"/>
    <s v="POLE"/>
    <n v="123"/>
    <n v="91100"/>
    <s v="VILLABE"/>
    <n v="26750"/>
    <s v="ROMANSSURISER"/>
    <n v="541.17999999999995"/>
    <s v="PERINI"/>
    <s v="Fabricio"/>
    <n v="1690891543678"/>
    <n v="154098765"/>
    <s v="1"/>
    <s v="Homme"/>
    <s v="1969"/>
    <s v="1965-1970"/>
    <n v="0.3"/>
    <n v="0.16"/>
    <n v="0.7"/>
    <n v="6.7400000000000002E-2"/>
    <n v="3.6367296000000002"/>
    <n v="3.5746021359999998"/>
    <n v="7.211331736"/>
  </r>
  <r>
    <n v="20210300043"/>
    <x v="35"/>
    <x v="3"/>
    <x v="1"/>
    <n v="1335689"/>
    <n v="400"/>
    <n v="0.4"/>
    <s v="PAEX"/>
    <n v="190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9.9163008000000019"/>
    <n v="9.7468973280000011"/>
    <n v="19.663198128000005"/>
  </r>
  <r>
    <n v="20210300043"/>
    <x v="36"/>
    <x v="3"/>
    <x v="1"/>
    <n v="1336645"/>
    <n v="200"/>
    <n v="0.2"/>
    <s v="POLE"/>
    <n v="90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6701920000000001"/>
    <n v="2.6245762199999998"/>
    <n v="5.2947682199999999"/>
  </r>
  <r>
    <n v="20210300043"/>
    <x v="36"/>
    <x v="3"/>
    <x v="1"/>
    <n v="1336708"/>
    <n v="250"/>
    <n v="0.25"/>
    <s v="AV"/>
    <n v="2098"/>
    <n v="93120"/>
    <s v="COURNEUVE/LA"/>
    <n v="97217"/>
    <s v="LESANSESD'ARLET"/>
    <n v="6.8715999999999999"/>
    <s v="SERZ"/>
    <s v="Serge"/>
    <n v="1721093543456"/>
    <n v="276783489"/>
    <s v="1"/>
    <s v="Homme"/>
    <s v="1972"/>
    <s v="1970-1975"/>
    <n v="0"/>
    <n v="0"/>
    <n v="0"/>
    <n v="0"/>
    <n v="0"/>
    <n v="0"/>
    <n v="0"/>
  </r>
  <r>
    <n v="20210300043"/>
    <x v="36"/>
    <x v="3"/>
    <x v="1"/>
    <n v="1336709"/>
    <n v="250"/>
    <n v="0.25"/>
    <s v="AFF"/>
    <n v="98"/>
    <n v="93120"/>
    <s v="COURNEUVE/LA"/>
    <n v="94440"/>
    <s v="MAROLLESENBRI"/>
    <n v="38.395000000000003"/>
    <s v="SERZ"/>
    <s v="Serge"/>
    <n v="1721093543456"/>
    <n v="276783489"/>
    <s v="1"/>
    <s v="Homme"/>
    <s v="1972"/>
    <s v="1970-1975"/>
    <n v="1"/>
    <n v="6.7400000000000002E-2"/>
    <n v="0"/>
    <n v="0"/>
    <n v="0.64695575000000005"/>
    <n v="0"/>
    <n v="0.64695575000000005"/>
  </r>
  <r>
    <n v="20210300043"/>
    <x v="36"/>
    <x v="3"/>
    <x v="1"/>
    <n v="1336568"/>
    <n v="250"/>
    <n v="0.25"/>
    <s v="POLE"/>
    <n v="115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6.4983119999999994"/>
    <n v="6.3872991699999995"/>
    <n v="12.885611169999999"/>
  </r>
  <r>
    <n v="20210300043"/>
    <x v="37"/>
    <x v="3"/>
    <x v="1"/>
    <n v="1337321"/>
    <n v="90"/>
    <n v="0.09"/>
    <s v="PAEX"/>
    <n v="140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2.2282473600000001"/>
    <n v="2.1901814675999995"/>
    <n v="4.4184288275999997"/>
  </r>
  <r>
    <n v="20210300043"/>
    <x v="38"/>
    <x v="3"/>
    <x v="1"/>
    <n v="1337756"/>
    <n v="120"/>
    <n v="0.12"/>
    <s v="PAEX"/>
    <n v="92"/>
    <n v="91100"/>
    <s v="VILLABE"/>
    <n v="59243"/>
    <s v="QUAROUBLE"/>
    <n v="250.579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44333504"/>
    <n v="1.4186780664"/>
    <n v="2.8620131064000001"/>
  </r>
  <r>
    <n v="20210300043"/>
    <x v="38"/>
    <x v="3"/>
    <x v="1"/>
    <n v="1337765"/>
    <n v="100"/>
    <n v="0.1"/>
    <s v="PAEX"/>
    <n v="95"/>
    <n v="91100"/>
    <s v="VILLABE"/>
    <n v="59800"/>
    <s v="LILLE"/>
    <n v="254.175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2200400000000002"/>
    <n v="1.1991976500000001"/>
    <n v="2.4192376500000004"/>
  </r>
  <r>
    <n v="20210300043"/>
    <x v="38"/>
    <x v="3"/>
    <x v="1"/>
    <n v="1337958"/>
    <n v="250"/>
    <n v="0.25"/>
    <s v="GV"/>
    <n v="98"/>
    <n v="91100"/>
    <s v="VILLABE"/>
    <n v="93120"/>
    <s v="COURNEUVE/LA"/>
    <n v="53.975999999999999"/>
    <s v="PERINI"/>
    <s v="Fabricio"/>
    <n v="1690891543678"/>
    <n v="154098765"/>
    <s v="1"/>
    <s v="Homme"/>
    <s v="1969"/>
    <s v="1965-1970"/>
    <n v="1"/>
    <n v="0.24099999999999999"/>
    <n v="0"/>
    <n v="0"/>
    <n v="3.2520539999999998"/>
    <n v="0"/>
    <n v="3.2520539999999998"/>
  </r>
  <r>
    <n v="20210300043"/>
    <x v="38"/>
    <x v="3"/>
    <x v="1"/>
    <n v="1338078"/>
    <n v="160"/>
    <n v="0.16"/>
    <s v="PAEX"/>
    <n v="100"/>
    <n v="91100"/>
    <s v="VILLABE"/>
    <n v="62780"/>
    <s v="CUCQ"/>
    <n v="280.69799999999998"/>
    <s v="PERINI"/>
    <s v="Fabricio"/>
    <n v="1690891543678"/>
    <n v="154098765"/>
    <s v="1"/>
    <s v="Homme"/>
    <s v="1969"/>
    <s v="1965-1970"/>
    <n v="0.3"/>
    <n v="0.16"/>
    <n v="0.7"/>
    <n v="6.7400000000000002E-2"/>
    <n v="2.15576064"/>
    <n v="2.1189330624"/>
    <n v="4.2746937024000005"/>
  </r>
  <r>
    <n v="20210300043"/>
    <x v="38"/>
    <x v="3"/>
    <x v="1"/>
    <n v="1337761"/>
    <n v="100"/>
    <n v="0.1"/>
    <s v="PAEX"/>
    <n v="110"/>
    <n v="91100"/>
    <s v="VILLABE"/>
    <n v="8090"/>
    <s v="CHARLEVILLEMEZ"/>
    <n v="256.911"/>
    <s v="PERINI"/>
    <s v="Fabricio"/>
    <n v="1690891543678"/>
    <n v="154098765"/>
    <s v="1"/>
    <s v="Homme"/>
    <s v="1969"/>
    <s v="1965-1970"/>
    <n v="0.3"/>
    <n v="0.16"/>
    <n v="0.7"/>
    <n v="6.7400000000000002E-2"/>
    <n v="1.2331728000000002"/>
    <n v="1.212106098"/>
    <n v="2.4452788980000002"/>
  </r>
  <r>
    <n v="20210300043"/>
    <x v="38"/>
    <x v="3"/>
    <x v="1"/>
    <n v="1337179"/>
    <n v="200"/>
    <n v="0.2"/>
    <s v="POLE"/>
    <n v="115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2.4026688000000003"/>
    <n v="2.3616232079999997"/>
    <n v="4.764292008"/>
  </r>
  <r>
    <n v="20210300043"/>
    <x v="39"/>
    <x v="3"/>
    <x v="1"/>
    <n v="1337601"/>
    <n v="200"/>
    <n v="0.2"/>
    <s v="POLE"/>
    <n v="115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2.4184224000000003"/>
    <n v="2.3771076840000003"/>
    <n v="4.795530084000001"/>
  </r>
  <r>
    <n v="20210300043"/>
    <x v="40"/>
    <x v="3"/>
    <x v="1"/>
    <n v="1338946"/>
    <n v="200"/>
    <n v="0.2"/>
    <s v="PAEX"/>
    <n v="92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2.5551936000000004"/>
    <n v="2.511542376"/>
    <n v="5.0667359760000004"/>
  </r>
  <r>
    <n v="20210300043"/>
    <x v="40"/>
    <x v="3"/>
    <x v="1"/>
    <n v="1338752"/>
    <n v="400"/>
    <n v="0.4"/>
    <s v="PAEX"/>
    <n v="190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9.9163008000000019"/>
    <n v="9.7468973280000011"/>
    <n v="19.663198128000005"/>
  </r>
  <r>
    <n v="20210300043"/>
    <x v="40"/>
    <x v="3"/>
    <x v="1"/>
    <n v="1338764"/>
    <n v="1600"/>
    <n v="1.6"/>
    <s v="AFF"/>
    <n v="205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1"/>
    <n v="6.7400000000000002E-2"/>
    <n v="0"/>
    <n v="0"/>
    <n v="28.723507520000002"/>
    <n v="0"/>
    <n v="28.723507520000002"/>
  </r>
  <r>
    <n v="20210300043"/>
    <x v="41"/>
    <x v="3"/>
    <x v="1"/>
    <n v="1339191"/>
    <n v="200"/>
    <n v="0.2"/>
    <s v="POLE"/>
    <n v="110.58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3.6536256000000003"/>
    <n v="3.5912094960000003"/>
    <n v="7.244835096000001"/>
  </r>
  <r>
    <n v="20210300043"/>
    <x v="41"/>
    <x v="3"/>
    <x v="1"/>
    <n v="1339235"/>
    <n v="500"/>
    <n v="0.5"/>
    <s v="GV"/>
    <n v="123"/>
    <n v="93120"/>
    <s v="COURNEUVE/LA"/>
    <n v="91100"/>
    <s v="VILLABE"/>
    <n v="54.761000000000003"/>
    <s v="SERZ"/>
    <s v="Serge"/>
    <n v="1721093543456"/>
    <n v="276783489"/>
    <s v="1"/>
    <s v="Homme"/>
    <s v="1972"/>
    <s v="1970-1975"/>
    <n v="1"/>
    <n v="0.24099999999999999"/>
    <n v="0"/>
    <n v="0"/>
    <n v="6.5987005000000005"/>
    <n v="0"/>
    <n v="6.5987005000000005"/>
  </r>
  <r>
    <n v="20210300043"/>
    <x v="41"/>
    <x v="3"/>
    <x v="1"/>
    <n v="1339037"/>
    <n v="600"/>
    <n v="0.6"/>
    <s v="POLE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8.0207136000000006"/>
    <n v="7.8836930760000001"/>
    <n v="15.904406676000001"/>
  </r>
  <r>
    <n v="20210300043"/>
    <x v="42"/>
    <x v="3"/>
    <x v="1"/>
    <n v="1339834"/>
    <n v="100"/>
    <n v="0.1"/>
    <s v="PAEX"/>
    <n v="373.8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1.2775968000000002"/>
    <n v="1.255771188"/>
    <n v="2.5333679880000002"/>
  </r>
  <r>
    <n v="20210300043"/>
    <x v="43"/>
    <x v="3"/>
    <x v="1"/>
    <n v="1339690"/>
    <n v="200"/>
    <n v="0.2"/>
    <s v="POLE"/>
    <n v="90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6701920000000001"/>
    <n v="2.6245762199999998"/>
    <n v="5.2947682199999999"/>
  </r>
  <r>
    <n v="20210300043"/>
    <x v="43"/>
    <x v="3"/>
    <x v="1"/>
    <n v="1339877"/>
    <n v="200"/>
    <n v="0.2"/>
    <s v="POLE"/>
    <n v="115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2.4026688000000003"/>
    <n v="2.3616232079999997"/>
    <n v="4.764292008"/>
  </r>
  <r>
    <n v="20210300043"/>
    <x v="43"/>
    <x v="3"/>
    <x v="1"/>
    <n v="1340077"/>
    <n v="250"/>
    <n v="0.25"/>
    <s v="POLE"/>
    <n v="115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6.4983119999999994"/>
    <n v="6.3872991699999995"/>
    <n v="12.885611169999999"/>
  </r>
  <r>
    <n v="20210300043"/>
    <x v="44"/>
    <x v="3"/>
    <x v="1"/>
    <n v="1341139"/>
    <n v="110"/>
    <n v="0.11"/>
    <s v="PAEX"/>
    <n v="95"/>
    <n v="91100"/>
    <s v="VILLABE"/>
    <n v="80400"/>
    <s v="HAM"/>
    <n v="168.048"/>
    <s v="PERINI"/>
    <s v="Fabricio"/>
    <n v="1690891543678"/>
    <n v="154098765"/>
    <s v="1"/>
    <s v="Homme"/>
    <s v="1969"/>
    <s v="1965-1970"/>
    <n v="0.3"/>
    <n v="0.16"/>
    <n v="0.7"/>
    <n v="6.7400000000000002E-2"/>
    <n v="0.88729343999999999"/>
    <n v="0.87213551039999992"/>
    <n v="1.7594289503999998"/>
  </r>
  <r>
    <n v="20210300043"/>
    <x v="44"/>
    <x v="3"/>
    <x v="1"/>
    <n v="1341127"/>
    <n v="100"/>
    <n v="0.1"/>
    <s v="PAEX"/>
    <n v="105"/>
    <n v="91100"/>
    <s v="VILLABE"/>
    <n v="21600"/>
    <s v="OUGES"/>
    <n v="284.233"/>
    <s v="PERINI"/>
    <s v="Fabricio"/>
    <n v="1690891543678"/>
    <n v="154098765"/>
    <s v="1"/>
    <s v="Homme"/>
    <s v="1969"/>
    <s v="1965-1970"/>
    <n v="0.3"/>
    <n v="0.16"/>
    <n v="0.7"/>
    <n v="6.7400000000000002E-2"/>
    <n v="1.3643184000000002"/>
    <n v="1.3410112940000001"/>
    <n v="2.7053296940000005"/>
  </r>
  <r>
    <n v="20210300043"/>
    <x v="44"/>
    <x v="3"/>
    <x v="1"/>
    <n v="1340255"/>
    <n v="200"/>
    <n v="0.2"/>
    <s v="POLE"/>
    <n v="115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2.4184224000000003"/>
    <n v="2.3771076840000003"/>
    <n v="4.795530084000001"/>
  </r>
  <r>
    <n v="20210300043"/>
    <x v="44"/>
    <x v="3"/>
    <x v="1"/>
    <n v="1341132"/>
    <n v="100"/>
    <n v="0.1"/>
    <s v="PAEX"/>
    <n v="139"/>
    <n v="91100"/>
    <s v="VILLABE"/>
    <n v="52200"/>
    <s v="LANGRES"/>
    <n v="263.93900000000002"/>
    <s v="PERINI"/>
    <s v="Fabricio"/>
    <n v="1690891543678"/>
    <n v="154098765"/>
    <s v="1"/>
    <s v="Homme"/>
    <s v="1969"/>
    <s v="1965-1970"/>
    <n v="0.3"/>
    <n v="0.16"/>
    <n v="0.7"/>
    <n v="6.7400000000000002E-2"/>
    <n v="1.2669072000000001"/>
    <n v="1.245264202"/>
    <n v="2.5121714019999999"/>
  </r>
  <r>
    <n v="20210300043"/>
    <x v="44"/>
    <x v="3"/>
    <x v="1"/>
    <n v="1341121"/>
    <n v="100"/>
    <n v="0.1"/>
    <s v="POLE"/>
    <n v="150"/>
    <n v="91100"/>
    <s v="VILLABE"/>
    <n v="13000"/>
    <s v="MARSEILLE"/>
    <n v="740.44500000000005"/>
    <s v="PERINI"/>
    <s v="Fabricio"/>
    <n v="1690891543678"/>
    <n v="154098765"/>
    <s v="1"/>
    <s v="Homme"/>
    <s v="1969"/>
    <s v="1965-1970"/>
    <n v="0.3"/>
    <n v="0.16"/>
    <n v="0.7"/>
    <n v="6.7400000000000002E-2"/>
    <n v="3.5541360000000006"/>
    <n v="3.4934195100000003"/>
    <n v="7.0475555100000005"/>
  </r>
  <r>
    <n v="20210300043"/>
    <x v="44"/>
    <x v="3"/>
    <x v="1"/>
    <n v="1340284"/>
    <n v="750"/>
    <n v="0.75"/>
    <s v="PAEX"/>
    <n v="165"/>
    <n v="93120"/>
    <s v="COURNEUVE/LA"/>
    <n v="59800"/>
    <s v="LILLE"/>
    <n v="209.06899999999999"/>
    <s v="SERZ"/>
    <s v="Serge"/>
    <n v="1721093543456"/>
    <n v="276783489"/>
    <s v="1"/>
    <s v="Homme"/>
    <s v="1972"/>
    <s v="1970-1975"/>
    <n v="0.3"/>
    <n v="0.16"/>
    <n v="0.7"/>
    <n v="6.7400000000000002E-2"/>
    <n v="7.5264840000000008"/>
    <n v="7.3979065649999995"/>
    <n v="14.924390564999999"/>
  </r>
  <r>
    <n v="20210300043"/>
    <x v="44"/>
    <x v="3"/>
    <x v="1"/>
    <n v="1340604"/>
    <n v="750"/>
    <n v="0.75"/>
    <s v="PAEX"/>
    <n v="328"/>
    <n v="40300"/>
    <s v="PEYREHORADE"/>
    <n v="59100"/>
    <s v="ROUBAIX"/>
    <n v="986.75599999999997"/>
    <s v="ZOI"/>
    <s v="Elsa"/>
    <n v="2731140567876"/>
    <n v="566980986"/>
    <s v="2"/>
    <s v="Femme"/>
    <s v="1973"/>
    <s v="1970-1975"/>
    <n v="0.3"/>
    <n v="0.16"/>
    <n v="0.7"/>
    <n v="6.7400000000000002E-2"/>
    <n v="35.523216000000005"/>
    <n v="34.91636106"/>
    <n v="70.439577060000005"/>
  </r>
  <r>
    <n v="20210300043"/>
    <x v="45"/>
    <x v="3"/>
    <x v="1"/>
    <n v="1340627"/>
    <n v="200"/>
    <n v="0.2"/>
    <s v="PAEX"/>
    <n v="220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4.958150400000001"/>
    <n v="4.8734486640000005"/>
    <n v="9.8315990640000024"/>
  </r>
  <r>
    <n v="20210400025"/>
    <x v="46"/>
    <x v="3"/>
    <x v="1"/>
    <n v="1341084"/>
    <n v="200"/>
    <n v="0.2"/>
    <s v="POLE"/>
    <n v="110.58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3.6536256000000003"/>
    <n v="3.5912094960000003"/>
    <n v="7.244835096000001"/>
  </r>
  <r>
    <n v="20210300043"/>
    <x v="46"/>
    <x v="3"/>
    <x v="1"/>
    <n v="1340621"/>
    <n v="250"/>
    <n v="0.25"/>
    <s v="POLE"/>
    <n v="115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6.4983119999999994"/>
    <n v="6.3872991699999995"/>
    <n v="12.885611169999999"/>
  </r>
  <r>
    <n v="20210300043"/>
    <x v="46"/>
    <x v="3"/>
    <x v="1"/>
    <n v="1339044"/>
    <n v="400"/>
    <n v="0.4"/>
    <s v="POLE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5.347142400000001"/>
    <n v="5.2557953839999998"/>
    <n v="10.602937784000002"/>
  </r>
  <r>
    <n v="20210300043"/>
    <x v="47"/>
    <x v="3"/>
    <x v="1"/>
    <n v="1342278"/>
    <n v="200"/>
    <n v="0.2"/>
    <s v="POLE"/>
    <n v="123"/>
    <n v="91100"/>
    <s v="VILLABE"/>
    <n v="26750"/>
    <s v="ROMANSSURISER"/>
    <n v="541.17999999999995"/>
    <s v="PERINI"/>
    <s v="Fabricio"/>
    <n v="1690891543678"/>
    <n v="154098765"/>
    <s v="1"/>
    <s v="Homme"/>
    <s v="1969"/>
    <s v="1965-1970"/>
    <n v="0.3"/>
    <n v="0.16"/>
    <n v="0.7"/>
    <n v="6.7400000000000002E-2"/>
    <n v="5.1953279999999999"/>
    <n v="5.1065744799999999"/>
    <n v="10.301902479999999"/>
  </r>
  <r>
    <n v="20210400025"/>
    <x v="47"/>
    <x v="3"/>
    <x v="1"/>
    <n v="1341743"/>
    <n v="200"/>
    <n v="0.2"/>
    <s v="POLE"/>
    <n v="137.5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2.4772128000000002"/>
    <n v="2.4348937479999999"/>
    <n v="4.9121065480000006"/>
  </r>
  <r>
    <n v="20210300043"/>
    <x v="47"/>
    <x v="3"/>
    <x v="1"/>
    <n v="1341989"/>
    <n v="750"/>
    <n v="0.75"/>
    <s v="PAEX"/>
    <n v="182"/>
    <n v="93120"/>
    <s v="COURNEUVE/LA"/>
    <n v="21300"/>
    <s v="CHENOVE"/>
    <n v="330.63299999999998"/>
    <s v="SERZ"/>
    <s v="Serge"/>
    <n v="1721093543456"/>
    <n v="276783489"/>
    <s v="1"/>
    <s v="Homme"/>
    <s v="1972"/>
    <s v="1970-1975"/>
    <n v="0.3"/>
    <n v="0.16"/>
    <n v="0.7"/>
    <n v="6.7400000000000002E-2"/>
    <n v="11.902788000000001"/>
    <n v="11.699448705"/>
    <n v="23.602236705000003"/>
  </r>
  <r>
    <n v="20210300043"/>
    <x v="48"/>
    <x v="3"/>
    <x v="1"/>
    <n v="1342772"/>
    <n v="120"/>
    <n v="0.12"/>
    <s v="PAEX"/>
    <n v="95"/>
    <n v="91100"/>
    <s v="VILLABE"/>
    <n v="59800"/>
    <s v="LILLE"/>
    <n v="254.175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464048"/>
    <n v="1.4390371800000001"/>
    <n v="2.9030851800000002"/>
  </r>
  <r>
    <n v="20210300043"/>
    <x v="48"/>
    <x v="3"/>
    <x v="1"/>
    <n v="1342775"/>
    <n v="120"/>
    <n v="0.12"/>
    <s v="PAEX"/>
    <n v="100"/>
    <n v="91100"/>
    <s v="VILLABE"/>
    <n v="60000"/>
    <s v="BEAUVAIS"/>
    <n v="133.48500000000001"/>
    <s v="PERINI"/>
    <s v="Fabricio"/>
    <n v="1690891543678"/>
    <n v="154098765"/>
    <s v="1"/>
    <s v="Homme"/>
    <s v="1969"/>
    <s v="1965-1970"/>
    <n v="0.3"/>
    <n v="0.16"/>
    <n v="0.7"/>
    <n v="6.7400000000000002E-2"/>
    <n v="0.76887360000000005"/>
    <n v="0.75573867600000011"/>
    <n v="1.524612276"/>
  </r>
  <r>
    <n v="20210300043"/>
    <x v="48"/>
    <x v="3"/>
    <x v="1"/>
    <n v="1342785"/>
    <n v="130"/>
    <n v="0.13"/>
    <s v="PAEX"/>
    <n v="105"/>
    <n v="91100"/>
    <s v="VILLABE"/>
    <n v="21600"/>
    <s v="OUGES"/>
    <n v="284.233"/>
    <s v="PERINI"/>
    <s v="Fabricio"/>
    <n v="1690891543678"/>
    <n v="154098765"/>
    <s v="1"/>
    <s v="Homme"/>
    <s v="1969"/>
    <s v="1965-1970"/>
    <n v="0.3"/>
    <n v="0.16"/>
    <n v="0.7"/>
    <n v="6.7400000000000002E-2"/>
    <n v="1.7736139200000003"/>
    <n v="1.7433146821999999"/>
    <n v="3.5169286022000001"/>
  </r>
  <r>
    <n v="20210300043"/>
    <x v="48"/>
    <x v="3"/>
    <x v="1"/>
    <n v="1342383"/>
    <n v="200"/>
    <n v="0.2"/>
    <s v="POLE"/>
    <n v="115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2.4026688000000003"/>
    <n v="2.3616232079999997"/>
    <n v="4.764292008"/>
  </r>
  <r>
    <n v="20210300043"/>
    <x v="48"/>
    <x v="3"/>
    <x v="1"/>
    <n v="1342780"/>
    <n v="130"/>
    <n v="0.13"/>
    <s v="PAEX"/>
    <n v="139"/>
    <n v="91100"/>
    <s v="VILLABE"/>
    <n v="52200"/>
    <s v="LANGRES"/>
    <n v="263.93900000000002"/>
    <s v="PERINI"/>
    <s v="Fabricio"/>
    <n v="1690891543678"/>
    <n v="154098765"/>
    <s v="1"/>
    <s v="Homme"/>
    <s v="1969"/>
    <s v="1965-1970"/>
    <n v="0.3"/>
    <n v="0.16"/>
    <n v="0.7"/>
    <n v="6.7400000000000002E-2"/>
    <n v="1.6469793600000002"/>
    <n v="1.6188434626000001"/>
    <n v="3.2658228226000006"/>
  </r>
  <r>
    <n v="20210300043"/>
    <x v="48"/>
    <x v="3"/>
    <x v="1"/>
    <n v="1342186"/>
    <n v="600"/>
    <n v="0.6"/>
    <s v="PAEX"/>
    <n v="182"/>
    <n v="21300"/>
    <s v="CHENOVE"/>
    <n v="59100"/>
    <s v="ROUBAIX"/>
    <n v="520.61199999999997"/>
    <s v="THRIS"/>
    <s v="Sabrina"/>
    <n v="2950121987654"/>
    <n v="398989710"/>
    <s v="2"/>
    <s v="Femme"/>
    <s v="1995"/>
    <s v="1995-2000"/>
    <n v="0.3"/>
    <n v="0.16"/>
    <n v="0.7"/>
    <n v="6.7400000000000002E-2"/>
    <n v="14.993625599999998"/>
    <n v="14.737484495999999"/>
    <n v="29.731110095999995"/>
  </r>
  <r>
    <n v="20210300043"/>
    <x v="49"/>
    <x v="3"/>
    <x v="1"/>
    <n v="1342732"/>
    <n v="200"/>
    <n v="0.2"/>
    <s v="POLE"/>
    <n v="115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2.4184224000000003"/>
    <n v="2.3771076840000003"/>
    <n v="4.795530084000001"/>
  </r>
  <r>
    <n v="20210400025"/>
    <x v="50"/>
    <x v="4"/>
    <x v="1"/>
    <n v="1343983"/>
    <n v="175"/>
    <n v="0.17499999999999999"/>
    <s v="AFF"/>
    <n v="80"/>
    <n v="91100"/>
    <s v="VILLABE"/>
    <n v="75019"/>
    <s v="PARIS19"/>
    <n v="43.942"/>
    <s v="PERINI"/>
    <s v="Fabricio"/>
    <n v="1690891543678"/>
    <n v="154098765"/>
    <s v="1"/>
    <s v="Homme"/>
    <s v="1969"/>
    <s v="1965-1970"/>
    <n v="1"/>
    <n v="6.7400000000000002E-2"/>
    <n v="0"/>
    <n v="0"/>
    <n v="0.51829588999999998"/>
    <n v="0"/>
    <n v="0.51829588999999998"/>
  </r>
  <r>
    <n v="20210400025"/>
    <x v="50"/>
    <x v="4"/>
    <x v="1"/>
    <n v="1339055"/>
    <n v="300"/>
    <n v="0.3"/>
    <s v="POLE"/>
    <n v="135.77000000000001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3.8354832000000001"/>
    <n v="3.769960362"/>
    <n v="7.6054435619999996"/>
  </r>
  <r>
    <n v="20210400025"/>
    <x v="50"/>
    <x v="4"/>
    <x v="1"/>
    <n v="1343666"/>
    <n v="400"/>
    <n v="0.4"/>
    <s v="PAEX"/>
    <n v="190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9.9163008000000019"/>
    <n v="9.7468973280000011"/>
    <n v="19.663198128000005"/>
  </r>
  <r>
    <n v="20210400025"/>
    <x v="51"/>
    <x v="4"/>
    <x v="1"/>
    <n v="1339045"/>
    <n v="400"/>
    <n v="0.4"/>
    <s v="POLE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5.347142400000001"/>
    <n v="5.2557953839999998"/>
    <n v="10.602937784000002"/>
  </r>
  <r>
    <n v="20210400029"/>
    <x v="52"/>
    <x v="4"/>
    <x v="1"/>
    <n v="1344380"/>
    <n v="200"/>
    <n v="0.2"/>
    <s v="PAEX"/>
    <n v="95"/>
    <n v="94440"/>
    <s v="MAROLLES EN BRI"/>
    <n v="59100"/>
    <s v="ROUBAIX"/>
    <n v="250.898"/>
    <s v="RED"/>
    <s v="Peter"/>
    <n v="1760894987321"/>
    <n v="698096755"/>
    <s v="1"/>
    <s v="Homme"/>
    <s v="1976"/>
    <s v="1975-1980"/>
    <n v="0.3"/>
    <n v="0.16"/>
    <n v="0.7"/>
    <n v="6.7400000000000002E-2"/>
    <n v="2.4086208"/>
    <n v="2.3674735280000001"/>
    <n v="4.7760943280000001"/>
  </r>
  <r>
    <n v="20210400025"/>
    <x v="52"/>
    <x v="4"/>
    <x v="1"/>
    <n v="1345157"/>
    <n v="80"/>
    <n v="0.08"/>
    <s v="AFF"/>
    <n v="98"/>
    <n v="91100"/>
    <s v="VILLABE"/>
    <n v="75001"/>
    <s v="PARIS01"/>
    <n v="44.951000000000001"/>
    <s v="PERINI"/>
    <s v="Fabricio"/>
    <n v="1690891543678"/>
    <n v="154098765"/>
    <s v="1"/>
    <s v="Homme"/>
    <s v="1969"/>
    <s v="1965-1970"/>
    <n v="1"/>
    <n v="6.7400000000000002E-2"/>
    <n v="0"/>
    <n v="0"/>
    <n v="0.24237579200000001"/>
    <n v="0"/>
    <n v="0.24237579200000001"/>
  </r>
  <r>
    <n v="20210400025"/>
    <x v="52"/>
    <x v="4"/>
    <x v="1"/>
    <n v="1339057"/>
    <n v="300"/>
    <n v="0.3"/>
    <s v="POLE"/>
    <n v="135.77000000000001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3.8354832000000001"/>
    <n v="3.769960362"/>
    <n v="7.6054435619999996"/>
  </r>
  <r>
    <n v="20210400029"/>
    <x v="53"/>
    <x v="4"/>
    <x v="1"/>
    <n v="1345545"/>
    <n v="150"/>
    <n v="0.15"/>
    <s v="PAEX"/>
    <n v="95"/>
    <n v="91100"/>
    <s v="VILLABE"/>
    <n v="59800"/>
    <s v="LILLE"/>
    <n v="254.175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83006"/>
    <n v="1.7987964750000001"/>
    <n v="3.6288564750000001"/>
  </r>
  <r>
    <n v="20210400025"/>
    <x v="54"/>
    <x v="4"/>
    <x v="1"/>
    <n v="1345650"/>
    <n v="200"/>
    <n v="0.2"/>
    <s v="POLE"/>
    <n v="90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6701920000000001"/>
    <n v="2.6245762199999998"/>
    <n v="5.2947682199999999"/>
  </r>
  <r>
    <n v="20210400029"/>
    <x v="54"/>
    <x v="4"/>
    <x v="1"/>
    <n v="1345777"/>
    <n v="200"/>
    <n v="0.2"/>
    <s v="PAEX"/>
    <n v="165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4.958150400000001"/>
    <n v="4.8734486640000005"/>
    <n v="9.8315990640000024"/>
  </r>
  <r>
    <n v="20210400025"/>
    <x v="54"/>
    <x v="4"/>
    <x v="1"/>
    <n v="1345743"/>
    <n v="800"/>
    <n v="0.8"/>
    <s v="POLE"/>
    <n v="300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10.227955200000002"/>
    <n v="10.053227632"/>
    <n v="20.281182832000002"/>
  </r>
  <r>
    <n v="20210400029"/>
    <x v="55"/>
    <x v="4"/>
    <x v="1"/>
    <n v="1345945"/>
    <n v="200"/>
    <n v="0.2"/>
    <s v="POLE"/>
    <n v="131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2.6735712000000005"/>
    <n v="2.6278976919999999"/>
    <n v="5.3014688920000008"/>
  </r>
  <r>
    <n v="20210400029"/>
    <x v="55"/>
    <x v="4"/>
    <x v="1"/>
    <n v="1346496"/>
    <n v="100"/>
    <n v="0.1"/>
    <s v="PAEX"/>
    <n v="133"/>
    <n v="91100"/>
    <s v="VILLABE"/>
    <n v="74200"/>
    <s v="THONONLESBAIN"/>
    <n v="548.55700000000002"/>
    <s v="PERINI"/>
    <s v="Fabricio"/>
    <n v="1690891543678"/>
    <n v="154098765"/>
    <s v="1"/>
    <s v="Homme"/>
    <s v="1969"/>
    <s v="1965-1970"/>
    <n v="0.3"/>
    <n v="0.16"/>
    <n v="0.7"/>
    <n v="6.7400000000000002E-2"/>
    <n v="2.6330736000000003"/>
    <n v="2.5880919260000002"/>
    <n v="5.2211655260000001"/>
  </r>
  <r>
    <n v="20210400029"/>
    <x v="55"/>
    <x v="4"/>
    <x v="1"/>
    <n v="1346501"/>
    <n v="60"/>
    <n v="0.06"/>
    <s v="PAEX"/>
    <n v="140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1.4854982399999999"/>
    <n v="1.4601209784"/>
    <n v="2.9456192184000001"/>
  </r>
  <r>
    <n v="20210400029"/>
    <x v="55"/>
    <x v="4"/>
    <x v="1"/>
    <n v="1346397"/>
    <n v="50"/>
    <n v="0.05"/>
    <s v="AFF"/>
    <n v="154"/>
    <n v="91100"/>
    <s v="VILLABE"/>
    <n v="77230"/>
    <s v="MOUSSYLENEUF"/>
    <n v="74.748999999999995"/>
    <s v="PERINI"/>
    <s v="Fabricio"/>
    <n v="1690891543678"/>
    <n v="154098765"/>
    <s v="1"/>
    <s v="Homme"/>
    <s v="1969"/>
    <s v="1965-1970"/>
    <n v="1"/>
    <n v="6.7400000000000002E-2"/>
    <n v="0"/>
    <n v="0"/>
    <n v="0.25190413"/>
    <n v="0"/>
    <n v="0.25190413"/>
  </r>
  <r>
    <n v="20210400066"/>
    <x v="55"/>
    <x v="4"/>
    <x v="1"/>
    <n v="1346163"/>
    <n v="200"/>
    <n v="0.2"/>
    <s v="POLE"/>
    <n v="200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3.6536256000000003"/>
    <n v="3.5912094960000003"/>
    <n v="7.244835096000001"/>
  </r>
  <r>
    <n v="20210400025"/>
    <x v="55"/>
    <x v="4"/>
    <x v="1"/>
    <n v="1346206"/>
    <n v="1000"/>
    <n v="1"/>
    <s v="PLR"/>
    <n v="266"/>
    <n v="93120"/>
    <s v="COURNEUVE/LA"/>
    <n v="91100"/>
    <s v="VILLABE"/>
    <n v="54.761000000000003"/>
    <s v="SERZ"/>
    <s v="Serge"/>
    <n v="1721093543456"/>
    <n v="276783489"/>
    <s v="1"/>
    <s v="Homme"/>
    <s v="1972"/>
    <s v="1970-1975"/>
    <n v="1"/>
    <n v="0.16"/>
    <n v="0"/>
    <n v="0"/>
    <n v="8.7617600000000007"/>
    <n v="0"/>
    <n v="8.7617600000000007"/>
  </r>
  <r>
    <n v="20210400029"/>
    <x v="56"/>
    <x v="4"/>
    <x v="1"/>
    <n v="1346890"/>
    <n v="30"/>
    <n v="0.03"/>
    <s v="PAEX"/>
    <n v="95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0.38327903999999996"/>
    <n v="0.37673135639999999"/>
    <n v="0.76001039640000001"/>
  </r>
  <r>
    <n v="20210400029"/>
    <x v="56"/>
    <x v="4"/>
    <x v="1"/>
    <n v="1346903"/>
    <n v="30"/>
    <n v="0.03"/>
    <s v="PAEX"/>
    <n v="123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0.54785519999999988"/>
    <n v="0.538496007"/>
    <n v="1.0863512069999999"/>
  </r>
  <r>
    <n v="20210400066"/>
    <x v="56"/>
    <x v="4"/>
    <x v="1"/>
    <n v="1346672"/>
    <n v="225"/>
    <n v="0.22500000000000001"/>
    <s v="POLE"/>
    <n v="192"/>
    <n v="26750"/>
    <s v="ROMANS SUR ISER"/>
    <n v="59100"/>
    <s v="ROUBAIX"/>
    <n v="814.52200000000005"/>
    <s v="TRUZ"/>
    <s v="Rachel"/>
    <n v="2980326876789"/>
    <n v="435298691"/>
    <s v="2"/>
    <s v="Femme"/>
    <s v="1998"/>
    <s v="1995-2000"/>
    <n v="0.3"/>
    <n v="0.16"/>
    <n v="0.7"/>
    <n v="6.7400000000000002E-2"/>
    <n v="8.7968376000000017"/>
    <n v="8.6465582909999998"/>
    <n v="17.443395891000002"/>
  </r>
  <r>
    <n v="20210400029"/>
    <x v="56"/>
    <x v="4"/>
    <x v="1"/>
    <n v="1346894"/>
    <n v="30"/>
    <n v="0.03"/>
    <s v="POLE"/>
    <n v="210"/>
    <n v="91100"/>
    <s v="VILLABE"/>
    <n v="66000"/>
    <s v="PERPIGNAN"/>
    <n v="837.413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20587472"/>
    <n v="1.1852743602"/>
    <n v="2.3911490801999999"/>
  </r>
  <r>
    <n v="20210400029"/>
    <x v="57"/>
    <x v="4"/>
    <x v="1"/>
    <n v="1347757"/>
    <n v="200"/>
    <n v="0.2"/>
    <s v="PAEX"/>
    <n v="125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2.4026688000000003"/>
    <n v="2.3616232079999997"/>
    <n v="4.764292008"/>
  </r>
  <r>
    <n v="20210400066"/>
    <x v="58"/>
    <x v="4"/>
    <x v="1"/>
    <n v="1348614"/>
    <n v="90"/>
    <n v="0.09"/>
    <s v="PAEX"/>
    <n v="95"/>
    <n v="91100"/>
    <s v="VILLABE"/>
    <n v="62620"/>
    <s v="RUITZ"/>
    <n v="245.798"/>
    <s v="PERINI"/>
    <s v="Fabricio"/>
    <n v="1690891543678"/>
    <n v="154098765"/>
    <s v="1"/>
    <s v="Homme"/>
    <s v="1969"/>
    <s v="1965-1970"/>
    <n v="0.3"/>
    <n v="0.16"/>
    <n v="0.7"/>
    <n v="6.7400000000000002E-2"/>
    <n v="1.06184736"/>
    <n v="1.0437074675999998"/>
    <n v="2.1055548275999998"/>
  </r>
  <r>
    <n v="20210400029"/>
    <x v="58"/>
    <x v="4"/>
    <x v="1"/>
    <n v="1347979"/>
    <n v="200"/>
    <n v="0.2"/>
    <s v="PAEX"/>
    <n v="125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2.5569888000000005"/>
    <n v="2.5133069080000001"/>
    <n v="5.0702957080000006"/>
  </r>
  <r>
    <n v="20210400066"/>
    <x v="58"/>
    <x v="4"/>
    <x v="1"/>
    <n v="1347978"/>
    <n v="1000"/>
    <n v="1"/>
    <s v="POLE"/>
    <n v="131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13.367856000000002"/>
    <n v="13.139488460000001"/>
    <n v="26.507344460000002"/>
  </r>
  <r>
    <n v="20210400066"/>
    <x v="58"/>
    <x v="4"/>
    <x v="1"/>
    <n v="1348782"/>
    <n v="200"/>
    <n v="0.2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2.4772128000000002"/>
    <n v="2.4348937479999999"/>
    <n v="4.9121065480000006"/>
  </r>
  <r>
    <n v="20210400066"/>
    <x v="58"/>
    <x v="4"/>
    <x v="1"/>
    <n v="1348311"/>
    <n v="400"/>
    <n v="0.4"/>
    <s v="PAEX"/>
    <n v="228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9.9163008000000019"/>
    <n v="9.7468973280000011"/>
    <n v="19.663198128000005"/>
  </r>
  <r>
    <n v="20210400066"/>
    <x v="59"/>
    <x v="4"/>
    <x v="1"/>
    <n v="1348848"/>
    <n v="40"/>
    <n v="0.04"/>
    <s v="PAEX"/>
    <n v="92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0.47769023999999999"/>
    <n v="0.46952969840000003"/>
    <n v="0.94721993839999996"/>
  </r>
  <r>
    <n v="20210400029"/>
    <x v="59"/>
    <x v="4"/>
    <x v="1"/>
    <n v="1348734"/>
    <n v="200"/>
    <n v="0.2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6701920000000001"/>
    <n v="2.6245762199999998"/>
    <n v="5.2947682199999999"/>
  </r>
  <r>
    <n v="20210400066"/>
    <x v="60"/>
    <x v="4"/>
    <x v="1"/>
    <n v="1349481"/>
    <n v="60"/>
    <n v="0.06"/>
    <s v="PAEX"/>
    <n v="95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0.76655807999999992"/>
    <n v="0.75346271279999999"/>
    <n v="1.5200207928"/>
  </r>
  <r>
    <n v="20210400066"/>
    <x v="61"/>
    <x v="4"/>
    <x v="1"/>
    <n v="1350069"/>
    <n v="130"/>
    <n v="0.13"/>
    <s v="POLE"/>
    <n v="95"/>
    <n v="91100"/>
    <s v="VILLABE"/>
    <n v="80400"/>
    <s v="HAM"/>
    <n v="168.048"/>
    <s v="PERINI"/>
    <s v="Fabricio"/>
    <n v="1690891543678"/>
    <n v="154098765"/>
    <s v="1"/>
    <s v="Homme"/>
    <s v="1969"/>
    <s v="1965-1970"/>
    <n v="0.3"/>
    <n v="0.16"/>
    <n v="0.7"/>
    <n v="6.7400000000000002E-2"/>
    <n v="1.0486195200000001"/>
    <n v="1.0307056031999999"/>
    <n v="2.0793251232000003"/>
  </r>
  <r>
    <n v="20210400066"/>
    <x v="61"/>
    <x v="4"/>
    <x v="1"/>
    <n v="1349317"/>
    <n v="200"/>
    <n v="0.2"/>
    <s v="POLE"/>
    <n v="119"/>
    <n v="80400"/>
    <s v="HAM"/>
    <n v="91100"/>
    <s v="VILLABE"/>
    <n v="169.316"/>
    <s v="YBU"/>
    <s v="Anne"/>
    <n v="2931280678765"/>
    <n v="105090502"/>
    <s v="2"/>
    <s v="Femme"/>
    <s v="1993"/>
    <s v="1990-1995"/>
    <n v="0.3"/>
    <n v="0.16"/>
    <n v="0.7"/>
    <n v="6.7400000000000002E-2"/>
    <n v="1.6254336000000003"/>
    <n v="1.5976657759999999"/>
    <n v="3.2230993760000004"/>
  </r>
  <r>
    <n v="20210400066"/>
    <x v="61"/>
    <x v="4"/>
    <x v="1"/>
    <n v="1349851"/>
    <n v="500"/>
    <n v="0.5"/>
    <s v="AFF"/>
    <n v="123"/>
    <n v="91100"/>
    <s v="VILLABE"/>
    <n v="91460"/>
    <s v="MARCOUSSIS"/>
    <n v="23.672000000000001"/>
    <s v="PERINI"/>
    <s v="Fabricio"/>
    <n v="1690891543678"/>
    <n v="154098765"/>
    <s v="1"/>
    <s v="Homme"/>
    <s v="1969"/>
    <s v="1965-1970"/>
    <n v="1"/>
    <n v="6.7400000000000002E-2"/>
    <n v="0"/>
    <n v="0"/>
    <n v="0.79774640000000008"/>
    <n v="0"/>
    <n v="0.79774640000000008"/>
  </r>
  <r>
    <n v="20210400066"/>
    <x v="61"/>
    <x v="4"/>
    <x v="1"/>
    <n v="1349841"/>
    <n v="80"/>
    <n v="0.08"/>
    <s v="PAEX"/>
    <n v="140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1.98066432"/>
    <n v="1.9468279712000001"/>
    <n v="3.9274922912000001"/>
  </r>
  <r>
    <n v="20210400066"/>
    <x v="61"/>
    <x v="4"/>
    <x v="1"/>
    <n v="1349593"/>
    <n v="200"/>
    <n v="0.2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3.6536256000000003"/>
    <n v="3.5912094960000003"/>
    <n v="7.244835096000001"/>
  </r>
  <r>
    <n v="20210400066"/>
    <x v="61"/>
    <x v="4"/>
    <x v="1"/>
    <n v="1350064"/>
    <n v="90"/>
    <n v="0.09"/>
    <s v="POLE"/>
    <n v="168"/>
    <n v="91100"/>
    <s v="VILLABE"/>
    <n v="4100"/>
    <s v="MANOSQUE"/>
    <n v="755.63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3.2643388799999999"/>
    <n v="3.2085730907999999"/>
    <n v="6.4729119708000002"/>
  </r>
  <r>
    <n v="20210400066"/>
    <x v="62"/>
    <x v="4"/>
    <x v="1"/>
    <n v="1350444"/>
    <n v="1000"/>
    <n v="1"/>
    <s v="GV"/>
    <n v="123"/>
    <n v="91100"/>
    <s v="VILLABE"/>
    <n v="94440"/>
    <s v="MAROLLESENBRI"/>
    <n v="34.085999999999999"/>
    <s v="PERINI"/>
    <s v="Fabricio"/>
    <n v="1690891543678"/>
    <n v="154098765"/>
    <s v="1"/>
    <s v="Homme"/>
    <s v="1969"/>
    <s v="1965-1970"/>
    <n v="1"/>
    <n v="0.24099999999999999"/>
    <n v="0"/>
    <n v="0"/>
    <n v="8.2147259999999989"/>
    <n v="0"/>
    <n v="8.2147259999999989"/>
  </r>
  <r>
    <n v="20210400066"/>
    <x v="62"/>
    <x v="4"/>
    <x v="1"/>
    <n v="1350214"/>
    <n v="250"/>
    <n v="0.25"/>
    <s v="PAEX"/>
    <n v="125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3.1962360000000003"/>
    <n v="3.1416336350000003"/>
    <n v="6.3378696350000006"/>
  </r>
  <r>
    <n v="20210400066"/>
    <x v="62"/>
    <x v="4"/>
    <x v="1"/>
    <n v="1349950"/>
    <n v="400"/>
    <n v="0.4"/>
    <s v="PAEX"/>
    <n v="158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4.8053376000000005"/>
    <n v="4.7232464159999994"/>
    <n v="9.5285840159999999"/>
  </r>
  <r>
    <n v="20210400066"/>
    <x v="62"/>
    <x v="4"/>
    <x v="1"/>
    <n v="1350209"/>
    <n v="250"/>
    <n v="0.25"/>
    <s v="POLE"/>
    <n v="196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6.4983119999999994"/>
    <n v="6.3872991699999995"/>
    <n v="12.885611169999999"/>
  </r>
  <r>
    <n v="20210400066"/>
    <x v="63"/>
    <x v="4"/>
    <x v="1"/>
    <n v="1350759"/>
    <n v="200"/>
    <n v="0.2"/>
    <s v="PAEX"/>
    <n v="165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4.958150400000001"/>
    <n v="4.8734486640000005"/>
    <n v="9.8315990640000024"/>
  </r>
  <r>
    <n v="20210400066"/>
    <x v="63"/>
    <x v="4"/>
    <x v="1"/>
    <n v="1351081"/>
    <n v="750"/>
    <n v="0.75"/>
    <s v="POLE"/>
    <n v="352"/>
    <n v="62138"/>
    <s v="HAISNES"/>
    <n v="21300"/>
    <s v="CHENOVE"/>
    <n v="497.73500000000001"/>
    <s v="MOINT"/>
    <s v="Manu"/>
    <n v="1910162678543"/>
    <n v="201019888"/>
    <s v="1"/>
    <s v="Homme"/>
    <s v="1991"/>
    <s v="1990-1995"/>
    <n v="0.3"/>
    <n v="0.16"/>
    <n v="0.7"/>
    <n v="6.7400000000000002E-2"/>
    <n v="17.918460000000003"/>
    <n v="17.612352975"/>
    <n v="35.530812975000003"/>
  </r>
  <r>
    <n v="20210400066"/>
    <x v="64"/>
    <x v="4"/>
    <x v="1"/>
    <n v="1350771"/>
    <n v="200"/>
    <n v="0.2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2.4772128000000002"/>
    <n v="2.4348937479999999"/>
    <n v="4.9121065480000006"/>
  </r>
  <r>
    <n v="20210400066"/>
    <x v="64"/>
    <x v="4"/>
    <x v="1"/>
    <n v="1351208"/>
    <n v="200"/>
    <n v="0.2"/>
    <s v="POLE"/>
    <n v="158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2.4184224000000003"/>
    <n v="2.3771076840000003"/>
    <n v="4.795530084000001"/>
  </r>
  <r>
    <n v="20210400066"/>
    <x v="65"/>
    <x v="4"/>
    <x v="1"/>
    <n v="1352400"/>
    <n v="100"/>
    <n v="0.1"/>
    <s v="POLE"/>
    <n v="150"/>
    <n v="91100"/>
    <s v="VILLABE"/>
    <n v="13000"/>
    <s v="MARSEILLE"/>
    <n v="740.44500000000005"/>
    <s v="PERINI"/>
    <s v="Fabricio"/>
    <n v="1690891543678"/>
    <n v="154098765"/>
    <s v="1"/>
    <s v="Homme"/>
    <s v="1969"/>
    <s v="1965-1970"/>
    <n v="0.3"/>
    <n v="0.16"/>
    <n v="0.7"/>
    <n v="6.7400000000000002E-2"/>
    <n v="3.5541360000000006"/>
    <n v="3.4934195100000003"/>
    <n v="7.0475555100000005"/>
  </r>
  <r>
    <n v="20210400066"/>
    <x v="66"/>
    <x v="4"/>
    <x v="1"/>
    <n v="1352270"/>
    <n v="250"/>
    <n v="0.25"/>
    <s v="PAEX"/>
    <n v="158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3.003336"/>
    <n v="2.95202901"/>
    <n v="5.9553650099999995"/>
  </r>
  <r>
    <n v="20210400066"/>
    <x v="66"/>
    <x v="4"/>
    <x v="1"/>
    <n v="1352477"/>
    <n v="200"/>
    <n v="0.2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6701920000000001"/>
    <n v="2.6245762199999998"/>
    <n v="5.2947682199999999"/>
  </r>
  <r>
    <n v="20210400066"/>
    <x v="66"/>
    <x v="4"/>
    <x v="1"/>
    <n v="1352173"/>
    <n v="285"/>
    <n v="0.28499999999999998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5.2064164799999997"/>
    <n v="5.1174735318"/>
    <n v="10.3238900118"/>
  </r>
  <r>
    <n v="20210400066"/>
    <x v="66"/>
    <x v="4"/>
    <x v="1"/>
    <n v="1355960"/>
    <n v="600"/>
    <n v="0.6"/>
    <s v="PAEX"/>
    <n v="228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14.874451200000001"/>
    <n v="14.620345992000001"/>
    <n v="29.494797192"/>
  </r>
  <r>
    <n v="20210400066"/>
    <x v="67"/>
    <x v="4"/>
    <x v="1"/>
    <n v="1352454"/>
    <n v="1000"/>
    <n v="1"/>
    <s v="AFF"/>
    <n v="420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1"/>
    <n v="6.7400000000000002E-2"/>
    <n v="0"/>
    <n v="0"/>
    <n v="17.952192200000002"/>
    <n v="0"/>
    <n v="17.952192200000002"/>
  </r>
  <r>
    <n v="20210400066"/>
    <x v="68"/>
    <x v="4"/>
    <x v="1"/>
    <n v="1359873"/>
    <n v="200"/>
    <n v="0.2"/>
    <s v="PAEX"/>
    <n v="158"/>
    <n v="21600"/>
    <s v="OUGES"/>
    <n v="91100"/>
    <s v="VILLABE"/>
    <n v="292.56"/>
    <s v="RUI"/>
    <s v="Fred"/>
    <n v="1990221654321"/>
    <n v="607080104"/>
    <s v="1"/>
    <s v="Homme"/>
    <s v="1999"/>
    <s v="1995-2000"/>
    <n v="0.3"/>
    <n v="0.16"/>
    <n v="0.7"/>
    <n v="6.7400000000000002E-2"/>
    <n v="2.8085760000000004"/>
    <n v="2.76059616"/>
    <n v="5.5691721600000008"/>
  </r>
  <r>
    <n v="20210500029"/>
    <x v="68"/>
    <x v="4"/>
    <x v="1"/>
    <n v="1355857"/>
    <n v="250"/>
    <n v="0.25"/>
    <s v="POLE"/>
    <n v="196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6.4983119999999994"/>
    <n v="6.3872991699999995"/>
    <n v="12.885611169999999"/>
  </r>
  <r>
    <n v="20210500029"/>
    <x v="69"/>
    <x v="5"/>
    <x v="1"/>
    <n v="1360012"/>
    <n v="90"/>
    <n v="0.09"/>
    <s v="GV"/>
    <n v="80"/>
    <n v="91100"/>
    <s v="VILLABE"/>
    <n v="75015"/>
    <s v="PARIS15"/>
    <n v="36.29"/>
    <s v="PERINI"/>
    <s v="Fabricio"/>
    <n v="1690891543678"/>
    <n v="154098765"/>
    <s v="1"/>
    <s v="Homme"/>
    <s v="1969"/>
    <s v="1965-1970"/>
    <n v="1"/>
    <n v="0.24099999999999999"/>
    <n v="0"/>
    <n v="0"/>
    <n v="0.78713009999999994"/>
    <n v="0"/>
    <n v="0.78713009999999994"/>
  </r>
  <r>
    <n v="20210500029"/>
    <x v="69"/>
    <x v="5"/>
    <x v="1"/>
    <n v="1359871"/>
    <n v="250"/>
    <n v="0.25"/>
    <s v="POLE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3.3419640000000004"/>
    <n v="3.2848721150000002"/>
    <n v="6.6268361150000006"/>
  </r>
  <r>
    <n v="20210500029"/>
    <x v="70"/>
    <x v="5"/>
    <x v="1"/>
    <n v="1360889"/>
    <n v="120"/>
    <n v="0.12"/>
    <s v="PAEX"/>
    <n v="95"/>
    <n v="91100"/>
    <s v="VILLABE"/>
    <n v="89440"/>
    <s v="JOUXLAVILLE"/>
    <n v="167.37"/>
    <s v="PERINI"/>
    <s v="Fabricio"/>
    <n v="1690891543678"/>
    <n v="154098765"/>
    <s v="1"/>
    <s v="Homme"/>
    <s v="1969"/>
    <s v="1965-1970"/>
    <n v="0.3"/>
    <n v="0.16"/>
    <n v="0.7"/>
    <n v="6.7400000000000002E-2"/>
    <n v="0.9640512"/>
    <n v="0.94758199200000004"/>
    <n v="1.911633192"/>
  </r>
  <r>
    <n v="20210500029"/>
    <x v="70"/>
    <x v="5"/>
    <x v="1"/>
    <n v="1360879"/>
    <n v="60"/>
    <n v="0.06"/>
    <s v="PAEX"/>
    <n v="100"/>
    <n v="91100"/>
    <s v="VILLABE"/>
    <n v="62780"/>
    <s v="CUCQ"/>
    <n v="280.69799999999998"/>
    <s v="PERINI"/>
    <s v="Fabricio"/>
    <n v="1690891543678"/>
    <n v="154098765"/>
    <s v="1"/>
    <s v="Homme"/>
    <s v="1969"/>
    <s v="1965-1970"/>
    <n v="0.3"/>
    <n v="0.16"/>
    <n v="0.7"/>
    <n v="6.7400000000000002E-2"/>
    <n v="0.80841023999999984"/>
    <n v="0.7945998984"/>
    <n v="1.6030101383999997"/>
  </r>
  <r>
    <n v="20210500029"/>
    <x v="70"/>
    <x v="5"/>
    <x v="1"/>
    <n v="1359695"/>
    <n v="200"/>
    <n v="0.2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2.4772128000000002"/>
    <n v="2.4348937479999999"/>
    <n v="4.9121065480000006"/>
  </r>
  <r>
    <n v="20210500029"/>
    <x v="70"/>
    <x v="5"/>
    <x v="1"/>
    <n v="1359847"/>
    <n v="400"/>
    <n v="0.4"/>
    <s v="POLE"/>
    <n v="158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5.113977600000001"/>
    <n v="5.0266138160000002"/>
    <n v="10.140591416000001"/>
  </r>
  <r>
    <n v="20210500029"/>
    <x v="71"/>
    <x v="5"/>
    <x v="1"/>
    <n v="1360899"/>
    <n v="200"/>
    <n v="0.2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3.6536256000000003"/>
    <n v="3.5912094960000003"/>
    <n v="7.244835096000001"/>
  </r>
  <r>
    <n v="20210500029"/>
    <x v="72"/>
    <x v="5"/>
    <x v="1"/>
    <n v="1361655"/>
    <n v="225"/>
    <n v="0.22500000000000001"/>
    <s v="PAEX"/>
    <n v="100"/>
    <n v="60000"/>
    <s v="BEAUVAIS"/>
    <n v="59100"/>
    <s v="ROUBAIX"/>
    <n v="206.50700000000001"/>
    <s v="TA"/>
    <s v="Karim"/>
    <n v="1951160456789"/>
    <n v="565980900"/>
    <s v="1"/>
    <s v="Homme"/>
    <s v="1995"/>
    <s v="1995-2000"/>
    <n v="0.3"/>
    <n v="0.16"/>
    <n v="0.7"/>
    <n v="6.7400000000000002E-2"/>
    <n v="2.2302756000000001"/>
    <n v="2.1921750585000002"/>
    <n v="4.4224506585000007"/>
  </r>
  <r>
    <n v="20210500029"/>
    <x v="72"/>
    <x v="5"/>
    <x v="1"/>
    <n v="1361913"/>
    <n v="200"/>
    <n v="0.2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2.4772128000000002"/>
    <n v="2.4348937479999999"/>
    <n v="4.9121065480000006"/>
  </r>
  <r>
    <n v="20210500029"/>
    <x v="72"/>
    <x v="5"/>
    <x v="1"/>
    <n v="1361617"/>
    <n v="200"/>
    <n v="0.2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6701920000000001"/>
    <n v="2.6245762199999998"/>
    <n v="5.2947682199999999"/>
  </r>
  <r>
    <n v="20210500029"/>
    <x v="72"/>
    <x v="5"/>
    <x v="1"/>
    <n v="1361822"/>
    <n v="250"/>
    <n v="0.25"/>
    <s v="PAEX"/>
    <n v="158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3.003336"/>
    <n v="2.95202901"/>
    <n v="5.9553650099999995"/>
  </r>
  <r>
    <n v="20210500029"/>
    <x v="72"/>
    <x v="5"/>
    <x v="1"/>
    <n v="1361834"/>
    <n v="250"/>
    <n v="0.25"/>
    <s v="POLE"/>
    <n v="196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6.4983119999999994"/>
    <n v="6.3872991699999995"/>
    <n v="12.885611169999999"/>
  </r>
  <r>
    <n v="20210500029"/>
    <x v="72"/>
    <x v="5"/>
    <x v="1"/>
    <n v="1361710"/>
    <n v="400"/>
    <n v="0.4"/>
    <s v="PAEX"/>
    <n v="228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9.9163008000000019"/>
    <n v="9.7468973280000011"/>
    <n v="19.663198128000005"/>
  </r>
  <r>
    <n v="20210500029"/>
    <x v="73"/>
    <x v="5"/>
    <x v="1"/>
    <n v="1361702"/>
    <n v="200"/>
    <n v="0.2"/>
    <s v="POLE"/>
    <n v="125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2.4184224000000003"/>
    <n v="2.3771076840000003"/>
    <n v="4.795530084000001"/>
  </r>
  <r>
    <n v="20210500029"/>
    <x v="74"/>
    <x v="5"/>
    <x v="1"/>
    <n v="1362448"/>
    <n v="200"/>
    <n v="0.2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2.4772128000000002"/>
    <n v="2.4348937479999999"/>
    <n v="4.9121065480000006"/>
  </r>
  <r>
    <n v="20210500070"/>
    <x v="75"/>
    <x v="5"/>
    <x v="1"/>
    <n v="1364031"/>
    <n v="160"/>
    <n v="0.16"/>
    <s v="PAEX"/>
    <n v="139"/>
    <n v="91100"/>
    <s v="VILLABE"/>
    <n v="52200"/>
    <s v="LANGRES"/>
    <n v="263.93900000000002"/>
    <s v="PERINI"/>
    <s v="Fabricio"/>
    <n v="1690891543678"/>
    <n v="154098765"/>
    <s v="1"/>
    <s v="Homme"/>
    <s v="1969"/>
    <s v="1965-1970"/>
    <n v="0.3"/>
    <n v="0.16"/>
    <n v="0.7"/>
    <n v="6.7400000000000002E-2"/>
    <n v="2.0270515200000001"/>
    <n v="1.9924227232000002"/>
    <n v="4.0194742432000004"/>
  </r>
  <r>
    <n v="20210500029"/>
    <x v="75"/>
    <x v="5"/>
    <x v="1"/>
    <n v="1363178"/>
    <n v="400"/>
    <n v="0.4"/>
    <s v="PAEX"/>
    <n v="158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5.113977600000001"/>
    <n v="5.0266138160000002"/>
    <n v="10.140591416000001"/>
  </r>
  <r>
    <n v="20210500029"/>
    <x v="75"/>
    <x v="5"/>
    <x v="1"/>
    <n v="1363307"/>
    <n v="200"/>
    <n v="0.2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3.6536256000000003"/>
    <n v="3.5912094960000003"/>
    <n v="7.244835096000001"/>
  </r>
  <r>
    <n v="20210500029"/>
    <x v="75"/>
    <x v="5"/>
    <x v="1"/>
    <n v="1364067"/>
    <n v="1000"/>
    <n v="1"/>
    <s v="POLE"/>
    <n v="300"/>
    <n v="91100"/>
    <s v="VILLABE"/>
    <n v="28630"/>
    <s v="CHARTRES"/>
    <n v="88.063999999999993"/>
    <s v="PERINI"/>
    <s v="Fabricio"/>
    <n v="1690891543678"/>
    <n v="154098765"/>
    <s v="1"/>
    <s v="Homme"/>
    <s v="1969"/>
    <s v="1965-1970"/>
    <n v="0.3"/>
    <n v="0.16"/>
    <n v="0.7"/>
    <n v="6.7400000000000002E-2"/>
    <n v="4.2270719999999997"/>
    <n v="4.1548595199999996"/>
    <n v="8.3819315199999984"/>
  </r>
  <r>
    <n v="20210500029"/>
    <x v="75"/>
    <x v="5"/>
    <x v="1"/>
    <n v="1363684"/>
    <n v="1250"/>
    <n v="1.25"/>
    <s v="GV"/>
    <n v="144"/>
    <n v="93120"/>
    <s v="COURNEUVE/LA"/>
    <n v="91100"/>
    <s v="VILLABE"/>
    <n v="54.761000000000003"/>
    <s v="SERZ"/>
    <s v="Serge"/>
    <n v="1721093543456"/>
    <n v="276783489"/>
    <s v="1"/>
    <s v="Homme"/>
    <s v="1972"/>
    <s v="1970-1975"/>
    <n v="1"/>
    <n v="0.24099999999999999"/>
    <n v="0"/>
    <n v="0"/>
    <n v="16.496751250000003"/>
    <n v="0"/>
    <n v="16.496751250000003"/>
  </r>
  <r>
    <n v="20210500029"/>
    <x v="76"/>
    <x v="5"/>
    <x v="1"/>
    <n v="1364357"/>
    <n v="120"/>
    <n v="0.12"/>
    <s v="POLE"/>
    <n v="95"/>
    <n v="91100"/>
    <s v="VILLABE"/>
    <n v="80400"/>
    <s v="HAM"/>
    <n v="168.048"/>
    <s v="PERINI"/>
    <s v="Fabricio"/>
    <n v="1690891543678"/>
    <n v="154098765"/>
    <s v="1"/>
    <s v="Homme"/>
    <s v="1969"/>
    <s v="1965-1970"/>
    <n v="0.3"/>
    <n v="0.16"/>
    <n v="0.7"/>
    <n v="6.7400000000000002E-2"/>
    <n v="0.9679564799999999"/>
    <n v="0.95142055680000004"/>
    <n v="1.9193770367999998"/>
  </r>
  <r>
    <n v="20210500070"/>
    <x v="76"/>
    <x v="5"/>
    <x v="1"/>
    <n v="1364350"/>
    <n v="100"/>
    <n v="0.1"/>
    <s v="PAEX"/>
    <n v="100"/>
    <n v="91100"/>
    <s v="VILLABE"/>
    <n v="62450"/>
    <s v="BAPAUME"/>
    <n v="190.11600000000001"/>
    <s v="PERINI"/>
    <s v="Fabricio"/>
    <n v="1690891543678"/>
    <n v="154098765"/>
    <s v="1"/>
    <s v="Homme"/>
    <s v="1969"/>
    <s v="1965-1970"/>
    <n v="0.3"/>
    <n v="0.16"/>
    <n v="0.7"/>
    <n v="6.7400000000000002E-2"/>
    <n v="0.91255680000000017"/>
    <n v="0.89696728800000003"/>
    <n v="1.8095240880000003"/>
  </r>
  <r>
    <n v="20210500029"/>
    <x v="76"/>
    <x v="5"/>
    <x v="1"/>
    <n v="1361706"/>
    <n v="250"/>
    <n v="0.25"/>
    <s v="POLE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3.3419640000000004"/>
    <n v="3.2848721150000002"/>
    <n v="6.6268361150000006"/>
  </r>
  <r>
    <n v="20210500029"/>
    <x v="76"/>
    <x v="5"/>
    <x v="1"/>
    <n v="1364080"/>
    <n v="250"/>
    <n v="0.25"/>
    <s v="POLE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3.3419640000000004"/>
    <n v="3.2848721150000002"/>
    <n v="6.6268361150000006"/>
  </r>
  <r>
    <n v="20210500029"/>
    <x v="76"/>
    <x v="5"/>
    <x v="1"/>
    <n v="1364089"/>
    <n v="400"/>
    <n v="0.4"/>
    <s v="PAEX"/>
    <n v="228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9.9163008000000019"/>
    <n v="9.7468973280000011"/>
    <n v="19.663198128000005"/>
  </r>
  <r>
    <n v="20210500070"/>
    <x v="77"/>
    <x v="5"/>
    <x v="1"/>
    <n v="1364897"/>
    <n v="70"/>
    <n v="7.0000000000000007E-2"/>
    <s v="PAEX"/>
    <n v="92"/>
    <n v="91100"/>
    <s v="VILLABE"/>
    <n v="59243"/>
    <s v="QUAROUBLE"/>
    <n v="250.57900000000001"/>
    <s v="PERINI"/>
    <s v="Fabricio"/>
    <n v="1690891543678"/>
    <n v="154098765"/>
    <s v="1"/>
    <s v="Homme"/>
    <s v="1969"/>
    <s v="1965-1970"/>
    <n v="0.3"/>
    <n v="0.16"/>
    <n v="0.7"/>
    <n v="6.7400000000000002E-2"/>
    <n v="0.84194544000000016"/>
    <n v="0.82756220540000003"/>
    <n v="1.6695076454000002"/>
  </r>
  <r>
    <n v="20210500070"/>
    <x v="77"/>
    <x v="5"/>
    <x v="1"/>
    <n v="1364918"/>
    <n v="120"/>
    <n v="0.12"/>
    <s v="PAEX"/>
    <n v="92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1.4330707199999999"/>
    <n v="1.4085890952"/>
    <n v="2.8416598151999999"/>
  </r>
  <r>
    <n v="20210500070"/>
    <x v="77"/>
    <x v="5"/>
    <x v="1"/>
    <n v="1364913"/>
    <n v="110"/>
    <n v="0.11"/>
    <s v="PAEX"/>
    <n v="95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1.40535648"/>
    <n v="1.3813483067999999"/>
    <n v="2.7867047867999997"/>
  </r>
  <r>
    <n v="20210500070"/>
    <x v="77"/>
    <x v="5"/>
    <x v="1"/>
    <n v="1364892"/>
    <n v="120"/>
    <n v="0.12"/>
    <s v="PAEX"/>
    <n v="100"/>
    <n v="91100"/>
    <s v="VILLABE"/>
    <n v="62780"/>
    <s v="CUCQ"/>
    <n v="280.69799999999998"/>
    <s v="PERINI"/>
    <s v="Fabricio"/>
    <n v="1690891543678"/>
    <n v="154098765"/>
    <s v="1"/>
    <s v="Homme"/>
    <s v="1969"/>
    <s v="1965-1970"/>
    <n v="0.3"/>
    <n v="0.16"/>
    <n v="0.7"/>
    <n v="6.7400000000000002E-2"/>
    <n v="1.6168204799999997"/>
    <n v="1.5891997968"/>
    <n v="3.2060202767999995"/>
  </r>
  <r>
    <n v="20210500070"/>
    <x v="77"/>
    <x v="5"/>
    <x v="1"/>
    <n v="1364886"/>
    <n v="70"/>
    <n v="7.0000000000000007E-2"/>
    <s v="POLE"/>
    <n v="123"/>
    <n v="91100"/>
    <s v="VILLABE"/>
    <n v="26750"/>
    <s v="ROMANSSURISER"/>
    <n v="541.17999999999995"/>
    <s v="PERINI"/>
    <s v="Fabricio"/>
    <n v="1690891543678"/>
    <n v="154098765"/>
    <s v="1"/>
    <s v="Homme"/>
    <s v="1969"/>
    <s v="1965-1970"/>
    <n v="0.3"/>
    <n v="0.16"/>
    <n v="0.7"/>
    <n v="6.7400000000000002E-2"/>
    <n v="1.8183648000000001"/>
    <n v="1.7873010679999999"/>
    <n v="3.605665868"/>
  </r>
  <r>
    <n v="20210500029"/>
    <x v="77"/>
    <x v="5"/>
    <x v="1"/>
    <n v="1364242"/>
    <n v="200"/>
    <n v="0.2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2.4772128000000002"/>
    <n v="2.4348937479999999"/>
    <n v="4.9121065480000006"/>
  </r>
  <r>
    <n v="20210500070"/>
    <x v="77"/>
    <x v="5"/>
    <x v="1"/>
    <n v="1364905"/>
    <n v="70"/>
    <n v="7.0000000000000007E-2"/>
    <s v="PAEX"/>
    <n v="131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1.2783288000000002"/>
    <n v="1.256490683"/>
    <n v="2.5348194830000002"/>
  </r>
  <r>
    <n v="20210500070"/>
    <x v="77"/>
    <x v="5"/>
    <x v="1"/>
    <n v="1364877"/>
    <n v="90"/>
    <n v="0.09"/>
    <s v="PAEX"/>
    <n v="140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2.2282473600000001"/>
    <n v="2.1901814675999995"/>
    <n v="4.4184288275999997"/>
  </r>
  <r>
    <n v="20210500029"/>
    <x v="77"/>
    <x v="5"/>
    <x v="1"/>
    <n v="1363676"/>
    <n v="250"/>
    <n v="0.25"/>
    <s v="POLE"/>
    <n v="196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6.4983119999999994"/>
    <n v="6.3872991699999995"/>
    <n v="12.885611169999999"/>
  </r>
  <r>
    <n v="20210500070"/>
    <x v="78"/>
    <x v="5"/>
    <x v="1"/>
    <n v="1365616"/>
    <n v="200"/>
    <n v="0.2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6701920000000001"/>
    <n v="2.6245762199999998"/>
    <n v="5.2947682199999999"/>
  </r>
  <r>
    <n v="20210500070"/>
    <x v="79"/>
    <x v="5"/>
    <x v="1"/>
    <n v="1365549"/>
    <n v="200"/>
    <n v="0.2"/>
    <s v="POLE"/>
    <n v="125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2.4184224000000003"/>
    <n v="2.3771076840000003"/>
    <n v="4.795530084000001"/>
  </r>
  <r>
    <n v="20210500070"/>
    <x v="79"/>
    <x v="5"/>
    <x v="1"/>
    <n v="1366171"/>
    <n v="600"/>
    <n v="0.6"/>
    <s v="PAEX"/>
    <n v="309.37"/>
    <n v="21300"/>
    <s v="CHENOVE"/>
    <n v="62138"/>
    <s v="HAISNES"/>
    <n v="500.93"/>
    <s v="THRIS"/>
    <s v="Sabrina"/>
    <n v="2950121987654"/>
    <n v="398989710"/>
    <s v="2"/>
    <s v="Femme"/>
    <s v="1995"/>
    <s v="1995-2000"/>
    <n v="0.3"/>
    <n v="0.16"/>
    <n v="0.7"/>
    <n v="6.7400000000000002E-2"/>
    <n v="14.426784"/>
    <n v="14.18032644"/>
    <n v="28.60711044"/>
  </r>
  <r>
    <n v="20210500070"/>
    <x v="80"/>
    <x v="5"/>
    <x v="1"/>
    <n v="1366714"/>
    <n v="400"/>
    <n v="0.4"/>
    <s v="PAEX"/>
    <n v="158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5.113977600000001"/>
    <n v="5.0266138160000002"/>
    <n v="10.140591416000001"/>
  </r>
  <r>
    <n v="20210500070"/>
    <x v="80"/>
    <x v="5"/>
    <x v="1"/>
    <n v="1365472"/>
    <n v="750"/>
    <n v="0.75"/>
    <s v="PAEX"/>
    <n v="206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9.0100080000000009"/>
    <n v="8.8560870299999994"/>
    <n v="17.86609503"/>
  </r>
  <r>
    <n v="20210500070"/>
    <x v="81"/>
    <x v="5"/>
    <x v="1"/>
    <n v="1365611"/>
    <n v="250"/>
    <n v="0.25"/>
    <s v="POLE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3.3419640000000004"/>
    <n v="3.2848721150000002"/>
    <n v="6.6268361150000006"/>
  </r>
  <r>
    <n v="20210500070"/>
    <x v="81"/>
    <x v="5"/>
    <x v="1"/>
    <n v="1366022"/>
    <n v="250"/>
    <n v="0.25"/>
    <s v="POLE"/>
    <n v="196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6.4983119999999994"/>
    <n v="6.3872991699999995"/>
    <n v="12.885611169999999"/>
  </r>
  <r>
    <n v="20210500070"/>
    <x v="81"/>
    <x v="5"/>
    <x v="1"/>
    <n v="1365567"/>
    <n v="400"/>
    <n v="0.4"/>
    <s v="PAEX"/>
    <n v="228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9.9163008000000019"/>
    <n v="9.7468973280000011"/>
    <n v="19.663198128000005"/>
  </r>
  <r>
    <n v="20210500070"/>
    <x v="82"/>
    <x v="5"/>
    <x v="1"/>
    <n v="1367285"/>
    <n v="200"/>
    <n v="0.2"/>
    <s v="PAEX"/>
    <n v="132"/>
    <n v="94440"/>
    <s v="MAROLLES EN BRI"/>
    <n v="59100"/>
    <s v="ROUBAIX"/>
    <n v="250.898"/>
    <s v="RED"/>
    <s v="Peter"/>
    <n v="1760894987321"/>
    <n v="698096755"/>
    <s v="1"/>
    <s v="Homme"/>
    <s v="1976"/>
    <s v="1975-1980"/>
    <n v="0.3"/>
    <n v="0.16"/>
    <n v="0.7"/>
    <n v="6.7400000000000002E-2"/>
    <n v="2.4086208"/>
    <n v="2.3674735280000001"/>
    <n v="4.7760943280000001"/>
  </r>
  <r>
    <n v="20210500070"/>
    <x v="82"/>
    <x v="5"/>
    <x v="1"/>
    <n v="1365038"/>
    <n v="80"/>
    <n v="0.08"/>
    <s v="AFF"/>
    <n v="250"/>
    <n v="34000"/>
    <s v="MONTPELLIER"/>
    <n v="66000"/>
    <s v="PERPIGNAN"/>
    <n v="154.95699999999999"/>
    <s v="JORDI"/>
    <s v="Remi"/>
    <n v="1720734564367"/>
    <n v="456437867"/>
    <s v="1"/>
    <s v="Homme"/>
    <s v="1972"/>
    <s v="1970-1975"/>
    <n v="1"/>
    <n v="6.7400000000000002E-2"/>
    <n v="0"/>
    <n v="0"/>
    <n v="0.83552814399999997"/>
    <n v="0"/>
    <n v="0.83552814399999997"/>
  </r>
  <r>
    <n v="20210500070"/>
    <x v="83"/>
    <x v="5"/>
    <x v="1"/>
    <n v="1367812"/>
    <n v="200"/>
    <n v="0.2"/>
    <s v="PAEX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2.4772128000000002"/>
    <n v="2.4348937479999999"/>
    <n v="4.9121065480000006"/>
  </r>
  <r>
    <n v="20210500070"/>
    <x v="83"/>
    <x v="5"/>
    <x v="1"/>
    <n v="1367798"/>
    <n v="200"/>
    <n v="0.2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6701920000000001"/>
    <n v="2.6245762199999998"/>
    <n v="5.2947682199999999"/>
  </r>
  <r>
    <n v="20210500105"/>
    <x v="83"/>
    <x v="5"/>
    <x v="1"/>
    <n v="1365194"/>
    <n v="400"/>
    <n v="0.4"/>
    <s v="POLE"/>
    <n v="200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7.3072512000000005"/>
    <n v="7.1824189920000006"/>
    <n v="14.489670192000002"/>
  </r>
  <r>
    <n v="20210500070"/>
    <x v="84"/>
    <x v="5"/>
    <x v="1"/>
    <n v="1368435"/>
    <n v="200"/>
    <n v="0.2"/>
    <s v="POLE"/>
    <n v="125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2.4184224000000003"/>
    <n v="2.3771076840000003"/>
    <n v="4.795530084000001"/>
  </r>
  <r>
    <n v="20210500070"/>
    <x v="84"/>
    <x v="5"/>
    <x v="1"/>
    <n v="1368438"/>
    <n v="200"/>
    <n v="0.2"/>
    <s v="PAEX"/>
    <n v="158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2.5569888000000005"/>
    <n v="2.5133069080000001"/>
    <n v="5.0702957080000006"/>
  </r>
  <r>
    <n v="20210500070"/>
    <x v="84"/>
    <x v="5"/>
    <x v="1"/>
    <n v="1368479"/>
    <n v="200"/>
    <n v="0.2"/>
    <s v="POLE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2.6735712000000005"/>
    <n v="2.6278976919999999"/>
    <n v="5.3014688920000008"/>
  </r>
  <r>
    <n v="20210500070"/>
    <x v="84"/>
    <x v="5"/>
    <x v="1"/>
    <n v="1368862"/>
    <n v="200"/>
    <n v="0.2"/>
    <s v="PAEX"/>
    <n v="165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4.958150400000001"/>
    <n v="4.8734486640000005"/>
    <n v="9.8315990640000024"/>
  </r>
  <r>
    <n v="20210500105"/>
    <x v="84"/>
    <x v="5"/>
    <x v="1"/>
    <n v="1368472"/>
    <n v="200"/>
    <n v="0.2"/>
    <s v="POLE"/>
    <n v="196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5.1986496000000004"/>
    <n v="5.1098393359999994"/>
    <n v="10.308488936"/>
  </r>
  <r>
    <n v="20210500107"/>
    <x v="85"/>
    <x v="5"/>
    <x v="1"/>
    <n v="1369338"/>
    <n v="200"/>
    <n v="0.2"/>
    <s v="PAEX"/>
    <n v="125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2.4184224000000003"/>
    <n v="2.3771076840000003"/>
    <n v="4.795530084000001"/>
  </r>
  <r>
    <n v="20210600050"/>
    <x v="86"/>
    <x v="6"/>
    <x v="1"/>
    <n v="1370254"/>
    <n v="200"/>
    <n v="0.2"/>
    <s v="GV"/>
    <n v="80"/>
    <n v="91100"/>
    <s v="VILLABE"/>
    <n v="93000"/>
    <s v="BOBIGNY"/>
    <n v="51.088000000000001"/>
    <s v="PERINI"/>
    <s v="Fabricio"/>
    <n v="1690891543678"/>
    <n v="154098765"/>
    <s v="1"/>
    <s v="Homme"/>
    <s v="1969"/>
    <s v="1965-1970"/>
    <n v="1"/>
    <n v="0.24099999999999999"/>
    <n v="0"/>
    <n v="0"/>
    <n v="2.4624416"/>
    <n v="0"/>
    <n v="2.4624416"/>
  </r>
  <r>
    <n v="20210500107"/>
    <x v="86"/>
    <x v="6"/>
    <x v="1"/>
    <n v="1369762"/>
    <n v="200"/>
    <n v="0.2"/>
    <s v="PAEX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2.4772128000000002"/>
    <n v="2.4348937479999999"/>
    <n v="4.9121065480000006"/>
  </r>
  <r>
    <n v="20210500107"/>
    <x v="86"/>
    <x v="6"/>
    <x v="1"/>
    <n v="1369760"/>
    <n v="300"/>
    <n v="0.3"/>
    <s v="PAEX"/>
    <n v="158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3.6040031999999997"/>
    <n v="3.5424348119999998"/>
    <n v="7.1464380119999991"/>
  </r>
  <r>
    <n v="20210600050"/>
    <x v="86"/>
    <x v="6"/>
    <x v="1"/>
    <n v="1369761"/>
    <n v="200"/>
    <n v="0.2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6701920000000001"/>
    <n v="2.6245762199999998"/>
    <n v="5.2947682199999999"/>
  </r>
  <r>
    <n v="20210500105"/>
    <x v="86"/>
    <x v="6"/>
    <x v="1"/>
    <n v="1370412"/>
    <n v="300"/>
    <n v="0.3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5.4804383999999997"/>
    <n v="5.386814244"/>
    <n v="10.867252644000001"/>
  </r>
  <r>
    <n v="20210600050"/>
    <x v="86"/>
    <x v="6"/>
    <x v="1"/>
    <n v="1370143"/>
    <n v="60"/>
    <n v="0.06"/>
    <s v="POLE"/>
    <n v="200"/>
    <n v="93120"/>
    <s v="COURNEUVE/LA"/>
    <n v="40300"/>
    <s v="PEYREHORADE"/>
    <n v="774.31200000000001"/>
    <s v="SERZ"/>
    <s v="Serge"/>
    <n v="1721093543456"/>
    <n v="276783489"/>
    <s v="1"/>
    <s v="Homme"/>
    <s v="1972"/>
    <s v="1970-1975"/>
    <n v="0.3"/>
    <n v="0.16"/>
    <n v="0.7"/>
    <n v="6.7400000000000002E-2"/>
    <n v="2.23001856"/>
    <n v="2.1919224096000001"/>
    <n v="4.4219409695999996"/>
  </r>
  <r>
    <n v="20210500105"/>
    <x v="87"/>
    <x v="6"/>
    <x v="1"/>
    <n v="1370844"/>
    <n v="300"/>
    <n v="0.3"/>
    <s v="GV"/>
    <n v="80"/>
    <n v="93000"/>
    <s v="BOBIGNY"/>
    <n v="91100"/>
    <s v="VILLABE"/>
    <n v="52.249000000000002"/>
    <s v="TREZ"/>
    <s v="Borys"/>
    <n v="1710993765987"/>
    <n v="145096532"/>
    <s v="1"/>
    <s v="Homme"/>
    <s v="1971"/>
    <s v="1970-1975"/>
    <n v="1"/>
    <n v="0.24099999999999999"/>
    <n v="0"/>
    <n v="0"/>
    <n v="3.7776026999999996"/>
    <n v="0"/>
    <n v="3.7776026999999996"/>
  </r>
  <r>
    <n v="20210600050"/>
    <x v="87"/>
    <x v="6"/>
    <x v="1"/>
    <n v="1370989"/>
    <n v="300"/>
    <n v="0.3"/>
    <s v="GV"/>
    <n v="80"/>
    <n v="91100"/>
    <s v="VILLABE"/>
    <n v="93000"/>
    <s v="BOBIGNY"/>
    <n v="51.088000000000001"/>
    <s v="PERINI"/>
    <s v="Fabricio"/>
    <n v="1690891543678"/>
    <n v="154098765"/>
    <s v="1"/>
    <s v="Homme"/>
    <s v="1969"/>
    <s v="1965-1970"/>
    <n v="1"/>
    <n v="0.24099999999999999"/>
    <n v="0"/>
    <n v="0"/>
    <n v="3.6936623999999996"/>
    <n v="0"/>
    <n v="3.6936623999999996"/>
  </r>
  <r>
    <n v="20210600050"/>
    <x v="87"/>
    <x v="6"/>
    <x v="1"/>
    <n v="1371122"/>
    <n v="300"/>
    <n v="0.3"/>
    <s v="GV"/>
    <n v="80"/>
    <n v="91100"/>
    <s v="VILLABE"/>
    <n v="95310"/>
    <s v="STOUENL'AUMON"/>
    <n v="71.605000000000004"/>
    <s v="PERINI"/>
    <s v="Fabricio"/>
    <n v="1690891543678"/>
    <n v="154098765"/>
    <s v="1"/>
    <s v="Homme"/>
    <s v="1969"/>
    <s v="1965-1970"/>
    <n v="1"/>
    <n v="0.24099999999999999"/>
    <n v="0"/>
    <n v="0"/>
    <n v="5.1770414999999996"/>
    <n v="0"/>
    <n v="5.1770414999999996"/>
  </r>
  <r>
    <n v="20210600050"/>
    <x v="87"/>
    <x v="6"/>
    <x v="1"/>
    <n v="1371124"/>
    <n v="300"/>
    <n v="0.3"/>
    <s v="GV"/>
    <n v="80"/>
    <n v="91100"/>
    <s v="VILLABE"/>
    <n v="95800"/>
    <s v="CERGYLEHAUT"/>
    <n v="78.641000000000005"/>
    <s v="PERINI"/>
    <s v="Fabricio"/>
    <n v="1690891543678"/>
    <n v="154098765"/>
    <s v="1"/>
    <s v="Homme"/>
    <s v="1969"/>
    <s v="1965-1970"/>
    <n v="1"/>
    <n v="0.24099999999999999"/>
    <n v="0"/>
    <n v="0"/>
    <n v="5.6857442999999996"/>
    <n v="0"/>
    <n v="5.6857442999999996"/>
  </r>
  <r>
    <n v="20210600050"/>
    <x v="88"/>
    <x v="6"/>
    <x v="1"/>
    <n v="1371344"/>
    <n v="100"/>
    <n v="0.1"/>
    <s v="GV"/>
    <n v="80"/>
    <n v="91100"/>
    <s v="VILLABE"/>
    <n v="92140"/>
    <s v="CLAMART"/>
    <n v="36.079000000000001"/>
    <s v="PERINI"/>
    <s v="Fabricio"/>
    <n v="1690891543678"/>
    <n v="154098765"/>
    <s v="1"/>
    <s v="Homme"/>
    <s v="1969"/>
    <s v="1965-1970"/>
    <n v="1"/>
    <n v="0.24099999999999999"/>
    <n v="0"/>
    <n v="0"/>
    <n v="0.8695039"/>
    <n v="0"/>
    <n v="0.8695039"/>
  </r>
  <r>
    <n v="20210600050"/>
    <x v="88"/>
    <x v="6"/>
    <x v="1"/>
    <n v="1370374"/>
    <n v="200"/>
    <n v="0.2"/>
    <s v="POLE"/>
    <n v="158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2.5569888000000005"/>
    <n v="2.5133069080000001"/>
    <n v="5.0702957080000006"/>
  </r>
  <r>
    <n v="20210600050"/>
    <x v="88"/>
    <x v="6"/>
    <x v="1"/>
    <n v="1371811"/>
    <n v="150"/>
    <n v="0.15"/>
    <s v="PAEX"/>
    <n v="158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1.8020015999999999"/>
    <n v="1.7712174059999999"/>
    <n v="3.5732190059999995"/>
  </r>
  <r>
    <n v="20210600050"/>
    <x v="88"/>
    <x v="6"/>
    <x v="1"/>
    <n v="1370373"/>
    <n v="200"/>
    <n v="0.2"/>
    <s v="POLE"/>
    <n v="196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5.1986496000000004"/>
    <n v="5.1098393359999994"/>
    <n v="10.308488936"/>
  </r>
  <r>
    <n v="20210600050"/>
    <x v="88"/>
    <x v="6"/>
    <x v="1"/>
    <n v="1370830"/>
    <n v="300"/>
    <n v="0.3"/>
    <s v="PAEX"/>
    <n v="206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3.6276336000000002"/>
    <n v="3.565661526"/>
    <n v="7.1932951260000006"/>
  </r>
  <r>
    <n v="20210600050"/>
    <x v="88"/>
    <x v="6"/>
    <x v="1"/>
    <n v="1370913"/>
    <n v="400"/>
    <n v="0.4"/>
    <s v="PAEX"/>
    <n v="228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9.9163008000000019"/>
    <n v="9.7468973280000011"/>
    <n v="19.663198128000005"/>
  </r>
  <r>
    <n v="20210600050"/>
    <x v="89"/>
    <x v="6"/>
    <x v="1"/>
    <n v="1371882"/>
    <n v="150"/>
    <n v="0.15"/>
    <s v="PAEX"/>
    <n v="114.22"/>
    <n v="62450"/>
    <s v="BAPAUME"/>
    <n v="91100"/>
    <s v="VILLABE"/>
    <n v="190.54599999999999"/>
    <s v="GRIS"/>
    <s v="Karine"/>
    <n v="2840262345678"/>
    <n v="609080305"/>
    <s v="2"/>
    <s v="Femme"/>
    <s v="1984"/>
    <s v="1980-1985"/>
    <n v="0.3"/>
    <n v="0.16"/>
    <n v="0.7"/>
    <n v="6.7400000000000002E-2"/>
    <n v="1.3719311999999999"/>
    <n v="1.348494042"/>
    <n v="2.7204252420000001"/>
  </r>
  <r>
    <n v="20210600050"/>
    <x v="90"/>
    <x v="6"/>
    <x v="1"/>
    <n v="1371465"/>
    <n v="200"/>
    <n v="0.2"/>
    <s v="POLE"/>
    <n v="200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3.6536256000000003"/>
    <n v="3.5912094960000003"/>
    <n v="7.244835096000001"/>
  </r>
  <r>
    <n v="20210600050"/>
    <x v="91"/>
    <x v="6"/>
    <x v="1"/>
    <n v="1371982"/>
    <n v="300"/>
    <n v="0.3"/>
    <s v="POLE"/>
    <n v="125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3.6276336000000002"/>
    <n v="3.565661526"/>
    <n v="7.1932951260000006"/>
  </r>
  <r>
    <n v="20210600050"/>
    <x v="91"/>
    <x v="6"/>
    <x v="1"/>
    <n v="1372434"/>
    <n v="200"/>
    <n v="0.2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6701920000000001"/>
    <n v="2.6245762199999998"/>
    <n v="5.2947682199999999"/>
  </r>
  <r>
    <n v="20210600050"/>
    <x v="91"/>
    <x v="6"/>
    <x v="1"/>
    <n v="1372433"/>
    <n v="800"/>
    <n v="0.8"/>
    <s v="PAEX"/>
    <n v="206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9.6106752000000011"/>
    <n v="9.4464928319999988"/>
    <n v="19.057168032"/>
  </r>
  <r>
    <n v="20210600050"/>
    <x v="92"/>
    <x v="6"/>
    <x v="1"/>
    <n v="1372435"/>
    <n v="200"/>
    <n v="0.2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2.4772128000000002"/>
    <n v="2.4348937479999999"/>
    <n v="4.9121065480000006"/>
  </r>
  <r>
    <n v="20210600050"/>
    <x v="92"/>
    <x v="6"/>
    <x v="1"/>
    <n v="1373651"/>
    <n v="300"/>
    <n v="0.3"/>
    <s v="POLE"/>
    <n v="340"/>
    <n v="59100"/>
    <s v="ROUBAIX"/>
    <n v="33185"/>
    <s v="HAILLAN/LE"/>
    <n v="817.30200000000002"/>
    <s v="XIA"/>
    <s v="Phong"/>
    <n v="1870459678987"/>
    <n v="332987687"/>
    <s v="1"/>
    <s v="Homme"/>
    <s v="1987"/>
    <s v="1985-1990"/>
    <n v="0.3"/>
    <n v="0.16"/>
    <n v="0.7"/>
    <n v="6.7400000000000002E-2"/>
    <n v="11.7691488"/>
    <n v="11.568092507999999"/>
    <n v="23.337241307999999"/>
  </r>
  <r>
    <n v="20210600050"/>
    <x v="92"/>
    <x v="6"/>
    <x v="1"/>
    <n v="1372391"/>
    <n v="400"/>
    <n v="0.4"/>
    <s v="POLE"/>
    <n v="498.4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5.113977600000001"/>
    <n v="5.0266138160000002"/>
    <n v="10.140591416000001"/>
  </r>
  <r>
    <n v="20210600050"/>
    <x v="93"/>
    <x v="6"/>
    <x v="1"/>
    <n v="1369759"/>
    <n v="200"/>
    <n v="0.2"/>
    <s v="POLE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2.6735712000000005"/>
    <n v="2.6278976919999999"/>
    <n v="5.3014688920000008"/>
  </r>
  <r>
    <n v="20210600050"/>
    <x v="93"/>
    <x v="6"/>
    <x v="1"/>
    <n v="1373074"/>
    <n v="400"/>
    <n v="0.4"/>
    <s v="POLE"/>
    <n v="158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5.113977600000001"/>
    <n v="5.0266138160000002"/>
    <n v="10.140591416000001"/>
  </r>
  <r>
    <n v="20210600050"/>
    <x v="93"/>
    <x v="6"/>
    <x v="1"/>
    <n v="1373073"/>
    <n v="200"/>
    <n v="0.2"/>
    <s v="POLE"/>
    <n v="196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5.1986496000000004"/>
    <n v="5.1098393359999994"/>
    <n v="10.308488936"/>
  </r>
  <r>
    <n v="20210600050"/>
    <x v="93"/>
    <x v="6"/>
    <x v="1"/>
    <n v="1373589"/>
    <n v="200"/>
    <n v="0.2"/>
    <s v="PAEX"/>
    <n v="228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4.958150400000001"/>
    <n v="4.8734486640000005"/>
    <n v="9.8315990640000024"/>
  </r>
  <r>
    <n v="20210600050"/>
    <x v="94"/>
    <x v="6"/>
    <x v="1"/>
    <n v="1374250"/>
    <n v="150"/>
    <n v="0.15"/>
    <s v="PAEX"/>
    <n v="158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1.8020015999999999"/>
    <n v="1.7712174059999999"/>
    <n v="3.5732190059999995"/>
  </r>
  <r>
    <n v="20210600050"/>
    <x v="95"/>
    <x v="6"/>
    <x v="1"/>
    <n v="1374639"/>
    <n v="300"/>
    <n v="0.3"/>
    <s v="PAEX"/>
    <n v="125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3.6276336000000002"/>
    <n v="3.565661526"/>
    <n v="7.1932951260000006"/>
  </r>
  <r>
    <n v="20210600050"/>
    <x v="95"/>
    <x v="6"/>
    <x v="1"/>
    <n v="1374125"/>
    <n v="200"/>
    <n v="0.2"/>
    <s v="POLE"/>
    <n v="200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3.6536256000000003"/>
    <n v="3.5912094960000003"/>
    <n v="7.244835096000001"/>
  </r>
  <r>
    <n v="20210600050"/>
    <x v="96"/>
    <x v="6"/>
    <x v="1"/>
    <n v="1375106"/>
    <n v="300"/>
    <n v="0.3"/>
    <s v="PAEX"/>
    <n v="158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3.6040031999999997"/>
    <n v="3.5424348119999998"/>
    <n v="7.1464380119999991"/>
  </r>
  <r>
    <n v="20210600050"/>
    <x v="96"/>
    <x v="6"/>
    <x v="1"/>
    <n v="1375107"/>
    <n v="300"/>
    <n v="0.3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4.0052879999999993"/>
    <n v="3.9368643299999997"/>
    <n v="7.942152329999999"/>
  </r>
  <r>
    <n v="20210600050"/>
    <x v="97"/>
    <x v="6"/>
    <x v="1"/>
    <n v="1376211"/>
    <n v="70"/>
    <n v="7.0000000000000007E-2"/>
    <s v="GV"/>
    <n v="80"/>
    <n v="91100"/>
    <s v="VILLABE"/>
    <n v="94240"/>
    <s v="HAYESLESROSES"/>
    <n v="28.577999999999999"/>
    <s v="PERINI"/>
    <s v="Fabricio"/>
    <n v="1690891543678"/>
    <n v="154098765"/>
    <s v="1"/>
    <s v="Homme"/>
    <s v="1969"/>
    <s v="1965-1970"/>
    <n v="1"/>
    <n v="0.24099999999999999"/>
    <n v="0"/>
    <n v="0"/>
    <n v="0.48211085999999997"/>
    <n v="0"/>
    <n v="0.48211085999999997"/>
  </r>
  <r>
    <n v="20210600050"/>
    <x v="97"/>
    <x v="6"/>
    <x v="1"/>
    <n v="1375108"/>
    <n v="300"/>
    <n v="0.3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10600050"/>
    <x v="97"/>
    <x v="6"/>
    <x v="1"/>
    <n v="1375702"/>
    <n v="300"/>
    <n v="0.3"/>
    <s v="PAEX"/>
    <n v="158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3.8354832000000001"/>
    <n v="3.769960362"/>
    <n v="7.6054435619999996"/>
  </r>
  <r>
    <n v="20210600050"/>
    <x v="98"/>
    <x v="6"/>
    <x v="1"/>
    <n v="1377064"/>
    <n v="300"/>
    <n v="0.3"/>
    <s v="PAEX"/>
    <n v="165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7.4372256000000005"/>
    <n v="7.3101729960000004"/>
    <n v="14.747398596"/>
  </r>
  <r>
    <n v="20210600050"/>
    <x v="98"/>
    <x v="6"/>
    <x v="1"/>
    <n v="1375701"/>
    <n v="300"/>
    <n v="0.3"/>
    <s v="POLE"/>
    <n v="196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7.7979743999999993"/>
    <n v="7.6647590039999995"/>
    <n v="15.462733403999998"/>
  </r>
  <r>
    <n v="20210600050"/>
    <x v="99"/>
    <x v="6"/>
    <x v="1"/>
    <n v="1377081"/>
    <n v="400"/>
    <n v="0.4"/>
    <s v="POLE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5.347142400000001"/>
    <n v="5.2557953839999998"/>
    <n v="10.602937784000002"/>
  </r>
  <r>
    <n v="20210600050"/>
    <x v="100"/>
    <x v="6"/>
    <x v="1"/>
    <n v="1377985"/>
    <n v="70"/>
    <n v="7.0000000000000007E-2"/>
    <s v="GV"/>
    <n v="80"/>
    <n v="91100"/>
    <s v="VILLABE"/>
    <n v="75018"/>
    <s v="PARIS18"/>
    <n v="49.744999999999997"/>
    <s v="PERINI"/>
    <s v="Fabricio"/>
    <n v="1690891543678"/>
    <n v="154098765"/>
    <s v="1"/>
    <s v="Homme"/>
    <s v="1969"/>
    <s v="1965-1970"/>
    <n v="1"/>
    <n v="0.24099999999999999"/>
    <n v="0"/>
    <n v="0"/>
    <n v="0.83919814999999998"/>
    <n v="0"/>
    <n v="0.83919814999999998"/>
  </r>
  <r>
    <n v="20210600050"/>
    <x v="100"/>
    <x v="6"/>
    <x v="1"/>
    <n v="1377988"/>
    <n v="90"/>
    <n v="0.09"/>
    <s v="GV"/>
    <n v="80"/>
    <n v="91100"/>
    <s v="VILLABE"/>
    <n v="92700"/>
    <s v="COLOMBES"/>
    <n v="54.753999999999998"/>
    <s v="PERINI"/>
    <s v="Fabricio"/>
    <n v="1690891543678"/>
    <n v="154098765"/>
    <s v="1"/>
    <s v="Homme"/>
    <s v="1969"/>
    <s v="1965-1970"/>
    <n v="1"/>
    <n v="0.24099999999999999"/>
    <n v="0"/>
    <n v="0"/>
    <n v="1.1876142599999999"/>
    <n v="0"/>
    <n v="1.1876142599999999"/>
  </r>
  <r>
    <n v="20210600050"/>
    <x v="100"/>
    <x v="6"/>
    <x v="1"/>
    <n v="1377990"/>
    <n v="120"/>
    <n v="0.12"/>
    <s v="GV"/>
    <n v="80"/>
    <n v="91100"/>
    <s v="VILLABE"/>
    <n v="75014"/>
    <s v="PARIS14"/>
    <n v="33.095999999999997"/>
    <s v="PERINI"/>
    <s v="Fabricio"/>
    <n v="1690891543678"/>
    <n v="154098765"/>
    <s v="1"/>
    <s v="Homme"/>
    <s v="1969"/>
    <s v="1965-1970"/>
    <n v="1"/>
    <n v="0.24099999999999999"/>
    <n v="0"/>
    <n v="0"/>
    <n v="0.95713631999999982"/>
    <n v="0"/>
    <n v="0.95713631999999982"/>
  </r>
  <r>
    <n v="20210600050"/>
    <x v="100"/>
    <x v="6"/>
    <x v="1"/>
    <n v="1376775"/>
    <n v="300"/>
    <n v="0.3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5.4804383999999997"/>
    <n v="5.386814244"/>
    <n v="10.867252644000001"/>
  </r>
  <r>
    <n v="20210600050"/>
    <x v="100"/>
    <x v="6"/>
    <x v="1"/>
    <n v="1378162"/>
    <n v="2800"/>
    <n v="2.8"/>
    <s v="AFF"/>
    <n v="800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1"/>
    <n v="6.7400000000000002E-2"/>
    <n v="0"/>
    <n v="0"/>
    <n v="50.266138160000004"/>
    <n v="0"/>
    <n v="50.266138160000004"/>
  </r>
  <r>
    <n v="20210600050"/>
    <x v="101"/>
    <x v="6"/>
    <x v="1"/>
    <n v="1377351"/>
    <n v="300"/>
    <n v="0.3"/>
    <s v="POLE"/>
    <n v="125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3.6276336000000002"/>
    <n v="3.565661526"/>
    <n v="7.1932951260000006"/>
  </r>
  <r>
    <n v="20210600050"/>
    <x v="101"/>
    <x v="6"/>
    <x v="1"/>
    <n v="1377816"/>
    <n v="300"/>
    <n v="0.3"/>
    <s v="PAEX"/>
    <n v="158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3.6040031999999997"/>
    <n v="3.5424348119999998"/>
    <n v="7.1464380119999991"/>
  </r>
  <r>
    <n v="20210600050"/>
    <x v="101"/>
    <x v="6"/>
    <x v="1"/>
    <n v="1377817"/>
    <n v="300"/>
    <n v="0.3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4.0052879999999993"/>
    <n v="3.9368643299999997"/>
    <n v="7.942152329999999"/>
  </r>
  <r>
    <n v="20210600050"/>
    <x v="102"/>
    <x v="6"/>
    <x v="1"/>
    <n v="1377818"/>
    <n v="300"/>
    <n v="0.3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10600050"/>
    <x v="102"/>
    <x v="6"/>
    <x v="1"/>
    <n v="1378407"/>
    <n v="300"/>
    <n v="0.3"/>
    <s v="PAEX"/>
    <n v="158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3.8354832000000001"/>
    <n v="3.769960362"/>
    <n v="7.6054435619999996"/>
  </r>
  <r>
    <n v="20210600050"/>
    <x v="102"/>
    <x v="6"/>
    <x v="1"/>
    <n v="1378766"/>
    <n v="300"/>
    <n v="0.3"/>
    <s v="POLE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4.0103568000000003"/>
    <n v="3.9418465380000001"/>
    <n v="7.9522033380000003"/>
  </r>
  <r>
    <n v="20210600050"/>
    <x v="103"/>
    <x v="6"/>
    <x v="1"/>
    <n v="1377815"/>
    <n v="300"/>
    <n v="0.3"/>
    <s v="POLE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4.0103568000000003"/>
    <n v="3.9418465380000001"/>
    <n v="7.9522033380000003"/>
  </r>
  <r>
    <n v="20210600050"/>
    <x v="103"/>
    <x v="6"/>
    <x v="1"/>
    <n v="1379751"/>
    <n v="1200"/>
    <n v="1.2"/>
    <s v="PAEX"/>
    <n v="218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15.3419328"/>
    <n v="15.079841448"/>
    <n v="30.421774247999998"/>
  </r>
  <r>
    <n v="20210600050"/>
    <x v="103"/>
    <x v="6"/>
    <x v="1"/>
    <n v="1378914"/>
    <n v="600"/>
    <n v="0.6"/>
    <s v="PAEX"/>
    <n v="228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14.874451200000001"/>
    <n v="14.620345992000001"/>
    <n v="29.494797192"/>
  </r>
  <r>
    <n v="20210600050"/>
    <x v="104"/>
    <x v="6"/>
    <x v="1"/>
    <n v="1380010"/>
    <n v="120"/>
    <n v="0.12"/>
    <s v="POLE"/>
    <n v="171"/>
    <n v="91100"/>
    <s v="VILLABE"/>
    <n v="6700"/>
    <s v="STLAURENTDUVA"/>
    <n v="889.42899999999997"/>
    <s v="PERINI"/>
    <s v="Fabricio"/>
    <n v="1690891543678"/>
    <n v="154098765"/>
    <s v="1"/>
    <s v="Homme"/>
    <s v="1969"/>
    <s v="1965-1970"/>
    <n v="0.3"/>
    <n v="0.16"/>
    <n v="0.7"/>
    <n v="6.7400000000000002E-2"/>
    <n v="5.1231110399999995"/>
    <n v="5.0355912264000002"/>
    <n v="10.158702266399999"/>
  </r>
  <r>
    <n v="20210600050"/>
    <x v="105"/>
    <x v="6"/>
    <x v="1"/>
    <n v="1379496"/>
    <n v="300"/>
    <n v="0.3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5.4804383999999997"/>
    <n v="5.386814244"/>
    <n v="10.867252644000001"/>
  </r>
  <r>
    <n v="20210600050"/>
    <x v="106"/>
    <x v="6"/>
    <x v="1"/>
    <n v="1380064"/>
    <n v="300"/>
    <n v="0.3"/>
    <s v="POLE"/>
    <n v="125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3.6276336000000002"/>
    <n v="3.565661526"/>
    <n v="7.1932951260000006"/>
  </r>
  <r>
    <n v="20210600077"/>
    <x v="106"/>
    <x v="6"/>
    <x v="1"/>
    <n v="1380614"/>
    <n v="300"/>
    <n v="0.3"/>
    <s v="PAEX"/>
    <n v="125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3.6040031999999997"/>
    <n v="3.5424348119999998"/>
    <n v="7.1464380119999991"/>
  </r>
  <r>
    <n v="20210600077"/>
    <x v="106"/>
    <x v="6"/>
    <x v="1"/>
    <n v="1380615"/>
    <n v="300"/>
    <n v="0.3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4.0052879999999993"/>
    <n v="3.9368643299999997"/>
    <n v="7.942152329999999"/>
  </r>
  <r>
    <n v="20210700031"/>
    <x v="107"/>
    <x v="6"/>
    <x v="1"/>
    <n v="1381197"/>
    <n v="300"/>
    <n v="0.3"/>
    <s v="PAEX"/>
    <n v="158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3.8354832000000001"/>
    <n v="3.769960362"/>
    <n v="7.6054435619999996"/>
  </r>
  <r>
    <n v="20210700031"/>
    <x v="108"/>
    <x v="7"/>
    <x v="1"/>
    <n v="1381767"/>
    <n v="300"/>
    <n v="0.3"/>
    <s v="PAEX"/>
    <n v="165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7.4372256000000005"/>
    <n v="7.3101729960000004"/>
    <n v="14.747398596"/>
  </r>
  <r>
    <n v="20210700031"/>
    <x v="108"/>
    <x v="7"/>
    <x v="1"/>
    <n v="1378406"/>
    <n v="400"/>
    <n v="0.4"/>
    <s v="POLE"/>
    <n v="239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10.397299200000001"/>
    <n v="10.219678671999999"/>
    <n v="20.616977872"/>
  </r>
  <r>
    <n v="20210700031"/>
    <x v="109"/>
    <x v="7"/>
    <x v="1"/>
    <n v="1382967"/>
    <n v="100"/>
    <n v="0.1"/>
    <s v="GV"/>
    <n v="130"/>
    <n v="91100"/>
    <s v="VILLABE"/>
    <n v="78200"/>
    <s v="MANTESLAJOLIE"/>
    <n v="86.658000000000001"/>
    <s v="PERINI"/>
    <s v="Fabricio"/>
    <n v="1690891543678"/>
    <n v="154098765"/>
    <s v="1"/>
    <s v="Homme"/>
    <s v="1969"/>
    <s v="1965-1970"/>
    <n v="1"/>
    <n v="0.24099999999999999"/>
    <n v="0"/>
    <n v="0"/>
    <n v="2.0884578"/>
    <n v="0"/>
    <n v="2.0884578"/>
  </r>
  <r>
    <n v="20210700031"/>
    <x v="109"/>
    <x v="7"/>
    <x v="1"/>
    <n v="1382822"/>
    <n v="200"/>
    <n v="0.2"/>
    <s v="POLE"/>
    <n v="159"/>
    <n v="91100"/>
    <s v="VILLABE"/>
    <n v="13000"/>
    <s v="MARSEILLE"/>
    <n v="740.44500000000005"/>
    <s v="PERINI"/>
    <s v="Fabricio"/>
    <n v="1690891543678"/>
    <n v="154098765"/>
    <s v="1"/>
    <s v="Homme"/>
    <s v="1969"/>
    <s v="1965-1970"/>
    <n v="0.3"/>
    <n v="0.16"/>
    <n v="0.7"/>
    <n v="6.7400000000000002E-2"/>
    <n v="7.1082720000000013"/>
    <n v="6.9868390200000006"/>
    <n v="14.095111020000001"/>
  </r>
  <r>
    <n v="20210700031"/>
    <x v="110"/>
    <x v="7"/>
    <x v="1"/>
    <n v="1382905"/>
    <n v="300"/>
    <n v="0.3"/>
    <s v="POLE"/>
    <n v="125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3.6276336000000002"/>
    <n v="3.565661526"/>
    <n v="7.1932951260000006"/>
  </r>
  <r>
    <n v="20210700031"/>
    <x v="110"/>
    <x v="7"/>
    <x v="1"/>
    <n v="1382305"/>
    <n v="300"/>
    <n v="0.3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5.4804383999999997"/>
    <n v="5.386814244"/>
    <n v="10.867252644000001"/>
  </r>
  <r>
    <n v="20210700031"/>
    <x v="111"/>
    <x v="7"/>
    <x v="1"/>
    <n v="1383358"/>
    <n v="300"/>
    <n v="0.3"/>
    <s v="PAEX"/>
    <n v="158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3.6040031999999997"/>
    <n v="3.5424348119999998"/>
    <n v="7.1464380119999991"/>
  </r>
  <r>
    <n v="20210700031"/>
    <x v="111"/>
    <x v="7"/>
    <x v="1"/>
    <n v="1383359"/>
    <n v="300"/>
    <n v="0.3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4.0052879999999993"/>
    <n v="3.9368643299999997"/>
    <n v="7.942152329999999"/>
  </r>
  <r>
    <n v="20210700031"/>
    <x v="112"/>
    <x v="7"/>
    <x v="1"/>
    <n v="1380616"/>
    <n v="300"/>
    <n v="0.3"/>
    <s v="POLE"/>
    <n v="158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10700031"/>
    <x v="112"/>
    <x v="7"/>
    <x v="1"/>
    <n v="1383889"/>
    <n v="300"/>
    <n v="0.3"/>
    <s v="PAEX"/>
    <n v="158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3.8354832000000001"/>
    <n v="3.769960362"/>
    <n v="7.6054435619999996"/>
  </r>
  <r>
    <n v="20210700031"/>
    <x v="113"/>
    <x v="7"/>
    <x v="1"/>
    <n v="1383357"/>
    <n v="300"/>
    <n v="0.3"/>
    <s v="POLE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4.0103568000000003"/>
    <n v="3.9418465380000001"/>
    <n v="7.9522033380000003"/>
  </r>
  <r>
    <n v="20210700031"/>
    <x v="113"/>
    <x v="7"/>
    <x v="1"/>
    <n v="1383888"/>
    <n v="300"/>
    <n v="0.3"/>
    <s v="POLE"/>
    <n v="196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7.7979743999999993"/>
    <n v="7.6647590039999995"/>
    <n v="15.462733403999998"/>
  </r>
  <r>
    <n v="20210700031"/>
    <x v="113"/>
    <x v="7"/>
    <x v="1"/>
    <n v="1384436"/>
    <n v="600"/>
    <n v="0.6"/>
    <s v="PAEX"/>
    <n v="228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14.874451200000001"/>
    <n v="14.620345992000001"/>
    <n v="29.494797192"/>
  </r>
  <r>
    <n v="20210700031"/>
    <x v="114"/>
    <x v="7"/>
    <x v="1"/>
    <n v="1386246"/>
    <n v="80"/>
    <n v="0.08"/>
    <s v="GV"/>
    <n v="80"/>
    <n v="91100"/>
    <s v="VILLABE"/>
    <n v="93410"/>
    <s v="VAUJOURS"/>
    <n v="61.704999999999998"/>
    <s v="PERINI"/>
    <s v="Fabricio"/>
    <n v="1690891543678"/>
    <n v="154098765"/>
    <s v="1"/>
    <s v="Homme"/>
    <s v="1969"/>
    <s v="1965-1970"/>
    <n v="1"/>
    <n v="0.24099999999999999"/>
    <n v="0"/>
    <n v="0"/>
    <n v="1.1896723999999999"/>
    <n v="0"/>
    <n v="1.1896723999999999"/>
  </r>
  <r>
    <n v="20210700031"/>
    <x v="114"/>
    <x v="7"/>
    <x v="1"/>
    <n v="1386243"/>
    <n v="200"/>
    <n v="0.2"/>
    <s v="POLE"/>
    <n v="159"/>
    <n v="91100"/>
    <s v="VILLABE"/>
    <n v="13000"/>
    <s v="MARSEILLE"/>
    <n v="740.44500000000005"/>
    <s v="PERINI"/>
    <s v="Fabricio"/>
    <n v="1690891543678"/>
    <n v="154098765"/>
    <s v="1"/>
    <s v="Homme"/>
    <s v="1969"/>
    <s v="1965-1970"/>
    <n v="0.3"/>
    <n v="0.16"/>
    <n v="0.7"/>
    <n v="6.7400000000000002E-2"/>
    <n v="7.1082720000000013"/>
    <n v="6.9868390200000006"/>
    <n v="14.095111020000001"/>
  </r>
  <r>
    <n v="20210700031"/>
    <x v="114"/>
    <x v="7"/>
    <x v="1"/>
    <n v="1385035"/>
    <n v="300"/>
    <n v="0.3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5.4804383999999997"/>
    <n v="5.386814244"/>
    <n v="10.867252644000001"/>
  </r>
  <r>
    <n v="20210700031"/>
    <x v="115"/>
    <x v="7"/>
    <x v="1"/>
    <n v="1385583"/>
    <n v="200"/>
    <n v="0.2"/>
    <s v="POLE"/>
    <n v="125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2.4184224000000003"/>
    <n v="2.3771076840000003"/>
    <n v="4.795530084000001"/>
  </r>
  <r>
    <n v="20210700031"/>
    <x v="115"/>
    <x v="7"/>
    <x v="1"/>
    <n v="1386106"/>
    <n v="300"/>
    <n v="0.3"/>
    <s v="PAEX"/>
    <n v="125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3.6040031999999997"/>
    <n v="3.5424348119999998"/>
    <n v="7.1464380119999991"/>
  </r>
  <r>
    <n v="20210700031"/>
    <x v="115"/>
    <x v="7"/>
    <x v="1"/>
    <n v="1386793"/>
    <n v="300"/>
    <n v="0.3"/>
    <s v="PAEX"/>
    <n v="125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3.8354832000000001"/>
    <n v="3.769960362"/>
    <n v="7.6054435619999996"/>
  </r>
  <r>
    <n v="20210700031"/>
    <x v="115"/>
    <x v="7"/>
    <x v="1"/>
    <n v="1386107"/>
    <n v="300"/>
    <n v="0.3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4.0052879999999993"/>
    <n v="3.9368643299999997"/>
    <n v="7.942152329999999"/>
  </r>
  <r>
    <n v="20210700031"/>
    <x v="116"/>
    <x v="7"/>
    <x v="1"/>
    <n v="1386802"/>
    <n v="300"/>
    <n v="0.3"/>
    <s v="PAEX"/>
    <n v="100"/>
    <n v="91100"/>
    <s v="VILLABE"/>
    <n v="62450"/>
    <s v="BAPAUME"/>
    <n v="190.116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.7376704000000003"/>
    <n v="2.6909018640000002"/>
    <n v="5.4285722640000005"/>
  </r>
  <r>
    <n v="20210700031"/>
    <x v="116"/>
    <x v="7"/>
    <x v="1"/>
    <n v="1386108"/>
    <n v="300"/>
    <n v="0.3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10700031"/>
    <x v="116"/>
    <x v="7"/>
    <x v="1"/>
    <n v="1386105"/>
    <n v="500"/>
    <n v="0.5"/>
    <s v="POLE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6.6839280000000008"/>
    <n v="6.5697442300000004"/>
    <n v="13.253672230000001"/>
  </r>
  <r>
    <n v="20210700031"/>
    <x v="116"/>
    <x v="7"/>
    <x v="1"/>
    <n v="1386595"/>
    <n v="300"/>
    <n v="0.3"/>
    <s v="PAEX"/>
    <n v="165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7.4372256000000005"/>
    <n v="7.3101729960000004"/>
    <n v="14.747398596"/>
  </r>
  <r>
    <n v="20210700031"/>
    <x v="116"/>
    <x v="7"/>
    <x v="1"/>
    <n v="1386797"/>
    <n v="300"/>
    <n v="0.3"/>
    <s v="POLE"/>
    <n v="196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7.7979743999999993"/>
    <n v="7.6647590039999995"/>
    <n v="15.462733403999998"/>
  </r>
  <r>
    <n v="20210700031"/>
    <x v="117"/>
    <x v="7"/>
    <x v="1"/>
    <n v="1387626"/>
    <n v="300"/>
    <n v="0.3"/>
    <s v="POLE"/>
    <n v="158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3.6276336000000002"/>
    <n v="3.565661526"/>
    <n v="7.1932951260000006"/>
  </r>
  <r>
    <n v="20210700062"/>
    <x v="117"/>
    <x v="7"/>
    <x v="1"/>
    <n v="1387051"/>
    <n v="300"/>
    <n v="0.3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5.4804383999999997"/>
    <n v="5.386814244"/>
    <n v="10.867252644000001"/>
  </r>
  <r>
    <n v="20210700031"/>
    <x v="118"/>
    <x v="7"/>
    <x v="1"/>
    <n v="1388075"/>
    <n v="300"/>
    <n v="0.3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10700031"/>
    <x v="118"/>
    <x v="7"/>
    <x v="1"/>
    <n v="1388338"/>
    <n v="210"/>
    <n v="0.21"/>
    <s v="PAEX"/>
    <n v="131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3.8349864"/>
    <n v="3.7694720489999995"/>
    <n v="7.6044584489999991"/>
  </r>
  <r>
    <n v="20210700031"/>
    <x v="118"/>
    <x v="7"/>
    <x v="1"/>
    <n v="1388072"/>
    <n v="600"/>
    <n v="0.6"/>
    <s v="PAEX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8.0207136000000006"/>
    <n v="7.8836930760000001"/>
    <n v="15.904406676000001"/>
  </r>
  <r>
    <n v="20210700031"/>
    <x v="118"/>
    <x v="7"/>
    <x v="1"/>
    <n v="1388073"/>
    <n v="300"/>
    <n v="0.3"/>
    <s v="PAEX"/>
    <n v="158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3.6040031999999997"/>
    <n v="3.5424348119999998"/>
    <n v="7.1464380119999991"/>
  </r>
  <r>
    <n v="20210700031"/>
    <x v="118"/>
    <x v="7"/>
    <x v="1"/>
    <n v="1388074"/>
    <n v="300"/>
    <n v="0.3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4.0052879999999993"/>
    <n v="3.9368643299999997"/>
    <n v="7.942152329999999"/>
  </r>
  <r>
    <n v="20210700031"/>
    <x v="119"/>
    <x v="7"/>
    <x v="1"/>
    <n v="1388636"/>
    <n v="300"/>
    <n v="0.3"/>
    <s v="PAEX"/>
    <n v="158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3.8354832000000001"/>
    <n v="3.769960362"/>
    <n v="7.6054435619999996"/>
  </r>
  <r>
    <n v="20210700062"/>
    <x v="119"/>
    <x v="7"/>
    <x v="1"/>
    <n v="1388635"/>
    <n v="300"/>
    <n v="0.3"/>
    <s v="POLE"/>
    <n v="196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7.7979743999999993"/>
    <n v="7.6647590039999995"/>
    <n v="15.462733403999998"/>
  </r>
  <r>
    <n v="20210700031"/>
    <x v="120"/>
    <x v="7"/>
    <x v="1"/>
    <n v="1389155"/>
    <n v="300"/>
    <n v="0.3"/>
    <s v="PAEX"/>
    <n v="228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7.4372256000000005"/>
    <n v="7.3101729960000004"/>
    <n v="14.747398596"/>
  </r>
  <r>
    <n v="20210700031"/>
    <x v="121"/>
    <x v="7"/>
    <x v="1"/>
    <n v="1389649"/>
    <n v="300"/>
    <n v="0.3"/>
    <s v="POLE"/>
    <n v="200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5.4804383999999997"/>
    <n v="5.386814244"/>
    <n v="10.867252644000001"/>
  </r>
  <r>
    <n v="20210700031"/>
    <x v="122"/>
    <x v="7"/>
    <x v="1"/>
    <n v="1390118"/>
    <n v="300"/>
    <n v="0.3"/>
    <s v="POLE"/>
    <n v="125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3.6276336000000002"/>
    <n v="3.565661526"/>
    <n v="7.1932951260000006"/>
  </r>
  <r>
    <n v="20210700031"/>
    <x v="122"/>
    <x v="7"/>
    <x v="1"/>
    <n v="1390467"/>
    <n v="300"/>
    <n v="0.3"/>
    <s v="PAEX"/>
    <n v="140"/>
    <n v="91100"/>
    <s v="VILLABE"/>
    <n v="59243"/>
    <s v="QUAROUBLE"/>
    <n v="250.57900000000001"/>
    <s v="PERINI"/>
    <s v="Fabricio"/>
    <n v="1690891543678"/>
    <n v="154098765"/>
    <s v="1"/>
    <s v="Homme"/>
    <s v="1969"/>
    <s v="1965-1970"/>
    <n v="0.3"/>
    <n v="0.16"/>
    <n v="0.7"/>
    <n v="6.7400000000000002E-2"/>
    <n v="3.6083376"/>
    <n v="3.5466951660000001"/>
    <n v="7.1550327659999997"/>
  </r>
  <r>
    <n v="20210700031"/>
    <x v="122"/>
    <x v="7"/>
    <x v="1"/>
    <n v="1390468"/>
    <n v="400"/>
    <n v="0.4"/>
    <s v="PAEX"/>
    <n v="140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5.1103872000000008"/>
    <n v="5.0230847519999999"/>
    <n v="10.133471952000001"/>
  </r>
  <r>
    <n v="20210700031"/>
    <x v="123"/>
    <x v="7"/>
    <x v="1"/>
    <n v="1390542"/>
    <n v="300"/>
    <n v="0.3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10700031"/>
    <x v="123"/>
    <x v="7"/>
    <x v="1"/>
    <n v="1390540"/>
    <n v="300"/>
    <n v="0.3"/>
    <s v="PAEX"/>
    <n v="158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3.6040031999999997"/>
    <n v="3.5424348119999998"/>
    <n v="7.1464380119999991"/>
  </r>
  <r>
    <n v="20210800045"/>
    <x v="123"/>
    <x v="7"/>
    <x v="1"/>
    <n v="1390541"/>
    <n v="300"/>
    <n v="0.3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4.0052879999999993"/>
    <n v="3.9368643299999997"/>
    <n v="7.942152329999999"/>
  </r>
  <r>
    <n v="20210800095"/>
    <x v="123"/>
    <x v="7"/>
    <x v="1"/>
    <n v="1390539"/>
    <n v="300"/>
    <n v="0.3"/>
    <s v="PAEX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4.0103568000000003"/>
    <n v="3.9418465380000001"/>
    <n v="7.9522033380000003"/>
  </r>
  <r>
    <n v="20210700031"/>
    <x v="124"/>
    <x v="7"/>
    <x v="1"/>
    <n v="1391679"/>
    <n v="250"/>
    <n v="0.25"/>
    <s v="GV"/>
    <n v="80"/>
    <n v="91100"/>
    <s v="VILLABE"/>
    <n v="94440"/>
    <s v="MAROLLESENBRI"/>
    <n v="34.085999999999999"/>
    <s v="PERINI"/>
    <s v="Fabricio"/>
    <n v="1690891543678"/>
    <n v="154098765"/>
    <s v="1"/>
    <s v="Homme"/>
    <s v="1969"/>
    <s v="1965-1970"/>
    <n v="1"/>
    <n v="0.24099999999999999"/>
    <n v="0"/>
    <n v="0"/>
    <n v="2.0536814999999997"/>
    <n v="0"/>
    <n v="2.0536814999999997"/>
  </r>
  <r>
    <n v="20210800045"/>
    <x v="124"/>
    <x v="7"/>
    <x v="1"/>
    <n v="1391084"/>
    <n v="300"/>
    <n v="0.3"/>
    <s v="PAEX"/>
    <n v="158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3.8354832000000001"/>
    <n v="3.769960362"/>
    <n v="7.6054435619999996"/>
  </r>
  <r>
    <n v="20210800045"/>
    <x v="124"/>
    <x v="7"/>
    <x v="1"/>
    <n v="1391083"/>
    <n v="300"/>
    <n v="0.3"/>
    <s v="POLE"/>
    <n v="239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7.7979743999999993"/>
    <n v="7.6647590039999995"/>
    <n v="15.462733403999998"/>
  </r>
  <r>
    <n v="20210800045"/>
    <x v="125"/>
    <x v="7"/>
    <x v="1"/>
    <n v="1392212"/>
    <n v="210"/>
    <n v="0.21"/>
    <s v="POLE"/>
    <n v="131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3.8349864"/>
    <n v="3.7694720489999995"/>
    <n v="7.6044584489999991"/>
  </r>
  <r>
    <n v="20210800045"/>
    <x v="125"/>
    <x v="7"/>
    <x v="1"/>
    <n v="1392223"/>
    <n v="90"/>
    <n v="0.09"/>
    <s v="PAEX"/>
    <n v="160"/>
    <n v="91100"/>
    <s v="VILLABE"/>
    <n v="35330"/>
    <s v="CAMPEL"/>
    <n v="379.31099999999998"/>
    <s v="PERINI"/>
    <s v="Fabricio"/>
    <n v="1690891543678"/>
    <n v="154098765"/>
    <s v="1"/>
    <s v="Homme"/>
    <s v="1969"/>
    <s v="1965-1970"/>
    <n v="0.3"/>
    <n v="0.16"/>
    <n v="0.7"/>
    <n v="6.7400000000000002E-2"/>
    <n v="1.6386235199999999"/>
    <n v="1.6106303681999996"/>
    <n v="3.2492538881999993"/>
  </r>
  <r>
    <n v="20210800045"/>
    <x v="125"/>
    <x v="7"/>
    <x v="1"/>
    <n v="1391590"/>
    <n v="300"/>
    <n v="0.3"/>
    <s v="PAEX"/>
    <n v="228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7.4372256000000005"/>
    <n v="7.3101729960000004"/>
    <n v="14.747398596"/>
  </r>
  <r>
    <n v="20210800045"/>
    <x v="126"/>
    <x v="7"/>
    <x v="1"/>
    <n v="1392032"/>
    <n v="300"/>
    <n v="0.3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5.4804383999999997"/>
    <n v="5.386814244"/>
    <n v="10.867252644000001"/>
  </r>
  <r>
    <n v="20210800045"/>
    <x v="127"/>
    <x v="8"/>
    <x v="1"/>
    <n v="1392477"/>
    <n v="300"/>
    <n v="0.3"/>
    <s v="POLE"/>
    <n v="125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3.6276336000000002"/>
    <n v="3.565661526"/>
    <n v="7.1932951260000006"/>
  </r>
  <r>
    <n v="20210800045"/>
    <x v="127"/>
    <x v="8"/>
    <x v="1"/>
    <n v="1392890"/>
    <n v="300"/>
    <n v="0.3"/>
    <s v="PAEX"/>
    <n v="125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3.6040031999999997"/>
    <n v="3.5424348119999998"/>
    <n v="7.1464380119999991"/>
  </r>
  <r>
    <n v="20210800045"/>
    <x v="128"/>
    <x v="8"/>
    <x v="1"/>
    <n v="1393348"/>
    <n v="300"/>
    <n v="0.3"/>
    <s v="PAEX"/>
    <n v="125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3.8354832000000001"/>
    <n v="3.769960362"/>
    <n v="7.6054435619999996"/>
  </r>
  <r>
    <n v="20210800045"/>
    <x v="128"/>
    <x v="8"/>
    <x v="1"/>
    <n v="1394028"/>
    <n v="150"/>
    <n v="0.15"/>
    <s v="PAEX"/>
    <n v="125"/>
    <n v="59100"/>
    <s v="ROUBAIX"/>
    <n v="93100"/>
    <s v="MONTREUIL"/>
    <n v="225.999"/>
    <s v="XIA"/>
    <s v="Phong"/>
    <n v="1870459678987"/>
    <n v="332987687"/>
    <s v="1"/>
    <s v="Homme"/>
    <s v="1987"/>
    <s v="1985-1990"/>
    <n v="0.3"/>
    <n v="0.16"/>
    <n v="0.7"/>
    <n v="6.7400000000000002E-2"/>
    <n v="1.6271928"/>
    <n v="1.599394923"/>
    <n v="3.2265877229999997"/>
  </r>
  <r>
    <n v="20210800045"/>
    <x v="128"/>
    <x v="8"/>
    <x v="1"/>
    <n v="1392892"/>
    <n v="300"/>
    <n v="0.3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10800045"/>
    <x v="128"/>
    <x v="8"/>
    <x v="1"/>
    <n v="1393857"/>
    <n v="300"/>
    <n v="0.3"/>
    <s v="PAEX"/>
    <n v="180"/>
    <n v="91100"/>
    <s v="VILLABE"/>
    <n v="62780"/>
    <s v="CUCQ"/>
    <n v="280.69799999999998"/>
    <s v="PERINI"/>
    <s v="Fabricio"/>
    <n v="1690891543678"/>
    <n v="154098765"/>
    <s v="1"/>
    <s v="Homme"/>
    <s v="1969"/>
    <s v="1965-1970"/>
    <n v="0.3"/>
    <n v="0.16"/>
    <n v="0.7"/>
    <n v="6.7400000000000002E-2"/>
    <n v="4.0420511999999995"/>
    <n v="3.9729994919999996"/>
    <n v="8.0150506919999991"/>
  </r>
  <r>
    <n v="20210800045"/>
    <x v="129"/>
    <x v="8"/>
    <x v="1"/>
    <n v="1393347"/>
    <n v="300"/>
    <n v="0.3"/>
    <s v="POLE"/>
    <n v="196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7.7979743999999993"/>
    <n v="7.6647590039999995"/>
    <n v="15.462733403999998"/>
  </r>
  <r>
    <n v="20210800045"/>
    <x v="129"/>
    <x v="8"/>
    <x v="1"/>
    <n v="1393778"/>
    <n v="700"/>
    <n v="0.7"/>
    <s v="PAEX"/>
    <n v="228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17.3535264"/>
    <n v="17.057070324000001"/>
    <n v="34.410596724000001"/>
  </r>
  <r>
    <n v="20210800045"/>
    <x v="130"/>
    <x v="8"/>
    <x v="1"/>
    <n v="1394313"/>
    <n v="20"/>
    <n v="0.02"/>
    <s v="PAEX"/>
    <n v="95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0.25551936000000003"/>
    <n v="0.2511542376"/>
    <n v="0.50667359760000008"/>
  </r>
  <r>
    <n v="20210800045"/>
    <x v="130"/>
    <x v="8"/>
    <x v="1"/>
    <n v="1394609"/>
    <n v="380"/>
    <n v="0.38"/>
    <s v="PAEX"/>
    <n v="95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4.8548678399999998"/>
    <n v="4.7719305144000002"/>
    <n v="9.6267983544"/>
  </r>
  <r>
    <n v="20210800045"/>
    <x v="131"/>
    <x v="8"/>
    <x v="1"/>
    <n v="1394175"/>
    <n v="300"/>
    <n v="0.3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5.4804383999999997"/>
    <n v="5.386814244"/>
    <n v="10.867252644000001"/>
  </r>
  <r>
    <n v="20210800045"/>
    <x v="132"/>
    <x v="8"/>
    <x v="1"/>
    <n v="1394517"/>
    <n v="300"/>
    <n v="0.3"/>
    <s v="POLE"/>
    <n v="158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3.6276336000000002"/>
    <n v="3.565661526"/>
    <n v="7.1932951260000006"/>
  </r>
  <r>
    <n v="20210800045"/>
    <x v="132"/>
    <x v="8"/>
    <x v="1"/>
    <n v="1394828"/>
    <n v="1200"/>
    <n v="1.2"/>
    <s v="PAEX"/>
    <n v="21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16.041427200000001"/>
    <n v="15.767386152"/>
    <n v="31.808813352000001"/>
  </r>
  <r>
    <n v="20210800045"/>
    <x v="133"/>
    <x v="8"/>
    <x v="1"/>
    <n v="1395221"/>
    <n v="300"/>
    <n v="0.3"/>
    <s v="PAEX"/>
    <n v="157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3.8354832000000001"/>
    <n v="3.769960362"/>
    <n v="7.6054435619999996"/>
  </r>
  <r>
    <n v="20210800045"/>
    <x v="133"/>
    <x v="8"/>
    <x v="1"/>
    <n v="1395922"/>
    <n v="810"/>
    <n v="0.81"/>
    <s v="PAEX"/>
    <n v="165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10.34853408"/>
    <n v="10.171746622800001"/>
    <n v="20.520280702800001"/>
  </r>
  <r>
    <n v="20210800045"/>
    <x v="133"/>
    <x v="8"/>
    <x v="1"/>
    <n v="1395632"/>
    <n v="200"/>
    <n v="0.2"/>
    <s v="PAEX"/>
    <n v="170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3.6523680000000001"/>
    <n v="3.58997338"/>
    <n v="7.2423413800000001"/>
  </r>
  <r>
    <n v="20210800045"/>
    <x v="133"/>
    <x v="8"/>
    <x v="1"/>
    <n v="1395637"/>
    <n v="200"/>
    <n v="0.2"/>
    <s v="PAEX"/>
    <n v="182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4.9516608000000009"/>
    <n v="4.8670699280000003"/>
    <n v="9.818730728000002"/>
  </r>
  <r>
    <n v="20210800045"/>
    <x v="134"/>
    <x v="8"/>
    <x v="1"/>
    <n v="1395860"/>
    <n v="150"/>
    <n v="0.15"/>
    <s v="GV"/>
    <n v="80"/>
    <n v="91100"/>
    <s v="VILLABE"/>
    <n v="94440"/>
    <s v="MAROLLESENBRI"/>
    <n v="34.085999999999999"/>
    <s v="PERINI"/>
    <s v="Fabricio"/>
    <n v="1690891543678"/>
    <n v="154098765"/>
    <s v="1"/>
    <s v="Homme"/>
    <s v="1969"/>
    <s v="1965-1970"/>
    <n v="1"/>
    <n v="0.24099999999999999"/>
    <n v="0"/>
    <n v="0"/>
    <n v="1.2322088999999998"/>
    <n v="0"/>
    <n v="1.2322088999999998"/>
  </r>
  <r>
    <n v="20210800045"/>
    <x v="134"/>
    <x v="8"/>
    <x v="1"/>
    <n v="1395861"/>
    <n v="290"/>
    <n v="0.28999999999999998"/>
    <s v="PAEX"/>
    <n v="92"/>
    <n v="91100"/>
    <s v="VILLABE"/>
    <n v="59243"/>
    <s v="QUAROUBLE"/>
    <n v="250.57900000000001"/>
    <s v="PERINI"/>
    <s v="Fabricio"/>
    <n v="1690891543678"/>
    <n v="154098765"/>
    <s v="1"/>
    <s v="Homme"/>
    <s v="1969"/>
    <s v="1965-1970"/>
    <n v="0.3"/>
    <n v="0.16"/>
    <n v="0.7"/>
    <n v="6.7400000000000002E-2"/>
    <n v="3.4880596800000001"/>
    <n v="3.4284719937999997"/>
    <n v="6.9165316737999998"/>
  </r>
  <r>
    <n v="20210800045"/>
    <x v="134"/>
    <x v="8"/>
    <x v="1"/>
    <n v="1395727"/>
    <n v="300"/>
    <n v="0.3"/>
    <s v="PAEX"/>
    <n v="132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3.5826767999999998"/>
    <n v="3.5214727379999999"/>
    <n v="7.1041495379999997"/>
  </r>
  <r>
    <n v="20210800045"/>
    <x v="134"/>
    <x v="8"/>
    <x v="1"/>
    <n v="1395725"/>
    <n v="95"/>
    <n v="9.5000000000000001E-2"/>
    <s v="POLE"/>
    <n v="245"/>
    <n v="91100"/>
    <s v="VILLABE"/>
    <n v="1868"/>
    <s v="COLLOMBEY"/>
    <n v="539.096"/>
    <s v="PERINI"/>
    <s v="Fabricio"/>
    <n v="1690891543678"/>
    <n v="154098765"/>
    <s v="1"/>
    <s v="Homme"/>
    <s v="1969"/>
    <s v="1965-1970"/>
    <n v="0.3"/>
    <n v="0.16"/>
    <n v="0.7"/>
    <n v="6.7400000000000002E-2"/>
    <n v="2.4582777600000001"/>
    <n v="2.4162821816000002"/>
    <n v="4.8745599416000003"/>
  </r>
  <r>
    <n v="20210800045"/>
    <x v="135"/>
    <x v="8"/>
    <x v="1"/>
    <n v="1395532"/>
    <n v="800"/>
    <n v="0.8"/>
    <s v="PAEX"/>
    <n v="253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19.832601600000004"/>
    <n v="19.493794656000002"/>
    <n v="39.32639625600001"/>
  </r>
  <r>
    <n v="20210800045"/>
    <x v="136"/>
    <x v="8"/>
    <x v="1"/>
    <n v="1395822"/>
    <n v="300"/>
    <n v="0.3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5.4804383999999997"/>
    <n v="5.386814244"/>
    <n v="10.867252644000001"/>
  </r>
  <r>
    <n v="20210800045"/>
    <x v="137"/>
    <x v="8"/>
    <x v="1"/>
    <n v="1396870"/>
    <n v="135"/>
    <n v="0.13500000000000001"/>
    <s v="PAEX"/>
    <n v="95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1.7247556800000001"/>
    <n v="1.6952911038"/>
    <n v="3.4200467838000002"/>
  </r>
  <r>
    <n v="20210800045"/>
    <x v="137"/>
    <x v="8"/>
    <x v="1"/>
    <n v="1396873"/>
    <n v="175"/>
    <n v="0.17499999999999999"/>
    <s v="PAEX"/>
    <n v="105"/>
    <n v="91100"/>
    <s v="VILLABE"/>
    <n v="21300"/>
    <s v="CHENOVE"/>
    <n v="279.79899999999998"/>
    <s v="PERINI"/>
    <s v="Fabricio"/>
    <n v="1690891543678"/>
    <n v="154098765"/>
    <s v="1"/>
    <s v="Homme"/>
    <s v="1969"/>
    <s v="1965-1970"/>
    <n v="0.3"/>
    <n v="0.16"/>
    <n v="0.7"/>
    <n v="6.7400000000000002E-2"/>
    <n v="2.3503115999999995"/>
    <n v="2.3101604434999996"/>
    <n v="4.6604720434999987"/>
  </r>
  <r>
    <n v="20210800045"/>
    <x v="137"/>
    <x v="8"/>
    <x v="1"/>
    <n v="1396137"/>
    <n v="300"/>
    <n v="0.3"/>
    <s v="POLE"/>
    <n v="125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3.6276336000000002"/>
    <n v="3.565661526"/>
    <n v="7.1932951260000006"/>
  </r>
  <r>
    <n v="20210800045"/>
    <x v="137"/>
    <x v="8"/>
    <x v="1"/>
    <n v="1396367"/>
    <n v="300"/>
    <n v="0.3"/>
    <s v="PAEX"/>
    <n v="131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4.0103568000000003"/>
    <n v="3.9418465380000001"/>
    <n v="7.9522033380000003"/>
  </r>
  <r>
    <n v="20210800045"/>
    <x v="138"/>
    <x v="8"/>
    <x v="1"/>
    <n v="1396338"/>
    <n v="150"/>
    <n v="0.15"/>
    <s v="POLE"/>
    <n v="60"/>
    <n v="62620"/>
    <s v="RUITZ"/>
    <n v="91100"/>
    <s v="VILLABE"/>
    <n v="247.535"/>
    <s v="POINT"/>
    <s v="Nadia"/>
    <n v="2830362987654"/>
    <n v="634450923"/>
    <s v="2"/>
    <s v="Femme"/>
    <s v="1983"/>
    <s v="1980-1985"/>
    <n v="0.3"/>
    <n v="0.16"/>
    <n v="0.7"/>
    <n v="6.7400000000000002E-2"/>
    <n v="1.7822519999999999"/>
    <n v="1.751805195"/>
    <n v="3.5340571949999999"/>
  </r>
  <r>
    <n v="20210800045"/>
    <x v="138"/>
    <x v="8"/>
    <x v="1"/>
    <n v="1396738"/>
    <n v="300"/>
    <n v="0.3"/>
    <s v="PAEX"/>
    <n v="125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3.8354832000000001"/>
    <n v="3.769960362"/>
    <n v="7.6054435619999996"/>
  </r>
  <r>
    <n v="20210800045"/>
    <x v="138"/>
    <x v="8"/>
    <x v="1"/>
    <n v="1396369"/>
    <n v="300"/>
    <n v="0.3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4.0052879999999993"/>
    <n v="3.9368643299999997"/>
    <n v="7.942152329999999"/>
  </r>
  <r>
    <n v="20210800045"/>
    <x v="138"/>
    <x v="8"/>
    <x v="1"/>
    <n v="1396913"/>
    <n v="150"/>
    <n v="0.15"/>
    <s v="PAEX"/>
    <n v="175"/>
    <n v="40300"/>
    <s v="PEYREHORADE"/>
    <n v="59100"/>
    <s v="ROUBAIX"/>
    <n v="986.75599999999997"/>
    <s v="ZOI"/>
    <s v="Elsa"/>
    <n v="2731140567876"/>
    <n v="566980986"/>
    <s v="2"/>
    <s v="Femme"/>
    <s v="1973"/>
    <s v="1970-1975"/>
    <n v="0.3"/>
    <n v="0.16"/>
    <n v="0.7"/>
    <n v="6.7400000000000002E-2"/>
    <n v="7.1046431999999999"/>
    <n v="6.9832722120000001"/>
    <n v="14.087915412000001"/>
  </r>
  <r>
    <n v="20210800045"/>
    <x v="139"/>
    <x v="8"/>
    <x v="1"/>
    <n v="1397311"/>
    <n v="255"/>
    <n v="0.255"/>
    <s v="POLE"/>
    <n v="147"/>
    <n v="91100"/>
    <s v="VILLABE"/>
    <n v="66000"/>
    <s v="PERPIGNAN"/>
    <n v="837.413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0.249935120000002"/>
    <n v="10.0748320617"/>
    <n v="20.324767181700004"/>
  </r>
  <r>
    <n v="20210800045"/>
    <x v="139"/>
    <x v="8"/>
    <x v="1"/>
    <n v="1397099"/>
    <n v="300"/>
    <n v="0.3"/>
    <s v="PAEX"/>
    <n v="228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7.4372256000000005"/>
    <n v="7.3101729960000004"/>
    <n v="14.747398596"/>
  </r>
  <r>
    <n v="20210800045"/>
    <x v="140"/>
    <x v="8"/>
    <x v="1"/>
    <n v="1397665"/>
    <n v="1170"/>
    <n v="1.17"/>
    <s v="PAEX"/>
    <n v="287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28.967215679999999"/>
    <n v="28.472359078799997"/>
    <n v="57.439574758799992"/>
  </r>
  <r>
    <n v="20210800045"/>
    <x v="141"/>
    <x v="8"/>
    <x v="1"/>
    <n v="1398101"/>
    <n v="275"/>
    <n v="0.27500000000000002"/>
    <s v="PAEX"/>
    <n v="105"/>
    <n v="91100"/>
    <s v="VILLABE"/>
    <n v="21300"/>
    <s v="CHENOVE"/>
    <n v="279.79899999999998"/>
    <s v="PERINI"/>
    <s v="Fabricio"/>
    <n v="1690891543678"/>
    <n v="154098765"/>
    <s v="1"/>
    <s v="Homme"/>
    <s v="1969"/>
    <s v="1965-1970"/>
    <n v="0.3"/>
    <n v="0.16"/>
    <n v="0.7"/>
    <n v="6.7400000000000002E-2"/>
    <n v="3.6933468"/>
    <n v="3.6302521255000002"/>
    <n v="7.3235989255000007"/>
  </r>
  <r>
    <n v="20210800045"/>
    <x v="141"/>
    <x v="8"/>
    <x v="1"/>
    <n v="1397664"/>
    <n v="150"/>
    <n v="0.15"/>
    <s v="PAEX"/>
    <n v="114.22"/>
    <n v="62450"/>
    <s v="BAPAUME"/>
    <n v="91100"/>
    <s v="VILLABE"/>
    <n v="190.54599999999999"/>
    <s v="GRIS"/>
    <s v="Karine"/>
    <n v="2840262345678"/>
    <n v="609080305"/>
    <s v="2"/>
    <s v="Femme"/>
    <s v="1984"/>
    <s v="1980-1985"/>
    <n v="0.3"/>
    <n v="0.16"/>
    <n v="0.7"/>
    <n v="6.7400000000000002E-2"/>
    <n v="1.3719311999999999"/>
    <n v="1.348494042"/>
    <n v="2.7204252420000001"/>
  </r>
  <r>
    <n v="20210800045"/>
    <x v="141"/>
    <x v="8"/>
    <x v="1"/>
    <n v="1398110"/>
    <n v="860"/>
    <n v="0.86"/>
    <s v="PAEX"/>
    <n v="145"/>
    <n v="91100"/>
    <s v="VILLABE"/>
    <n v="62780"/>
    <s v="CUCQ"/>
    <n v="280.69799999999998"/>
    <s v="PERINI"/>
    <s v="Fabricio"/>
    <n v="1690891543678"/>
    <n v="154098765"/>
    <s v="1"/>
    <s v="Homme"/>
    <s v="1969"/>
    <s v="1965-1970"/>
    <n v="0.3"/>
    <n v="0.16"/>
    <n v="0.7"/>
    <n v="6.7400000000000002E-2"/>
    <n v="11.587213439999998"/>
    <n v="11.3892652104"/>
    <n v="22.976478650399997"/>
  </r>
  <r>
    <n v="20210800045"/>
    <x v="141"/>
    <x v="8"/>
    <x v="1"/>
    <n v="1397848"/>
    <n v="780"/>
    <n v="0.78"/>
    <s v="PAEX"/>
    <n v="165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9.9652550400000006"/>
    <n v="9.7950152664000001"/>
    <n v="19.760270306400002"/>
  </r>
  <r>
    <n v="20210800045"/>
    <x v="141"/>
    <x v="8"/>
    <x v="1"/>
    <n v="1397408"/>
    <n v="300"/>
    <n v="0.3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5.4804383999999997"/>
    <n v="5.386814244"/>
    <n v="10.867252644000001"/>
  </r>
  <r>
    <n v="20210800045"/>
    <x v="141"/>
    <x v="8"/>
    <x v="1"/>
    <n v="1397920"/>
    <n v="600"/>
    <n v="0.6"/>
    <s v="PAEX"/>
    <n v="182"/>
    <n v="21300"/>
    <s v="CHENOVE"/>
    <n v="59100"/>
    <s v="ROUBAIX"/>
    <n v="520.61199999999997"/>
    <s v="THRIS"/>
    <s v="Sabrina"/>
    <n v="2950121987654"/>
    <n v="398989710"/>
    <s v="2"/>
    <s v="Femme"/>
    <s v="1995"/>
    <s v="1995-2000"/>
    <n v="0.3"/>
    <n v="0.16"/>
    <n v="0.7"/>
    <n v="6.7400000000000002E-2"/>
    <n v="14.993625599999998"/>
    <n v="14.737484495999999"/>
    <n v="29.731110095999995"/>
  </r>
  <r>
    <n v="20210800045"/>
    <x v="142"/>
    <x v="8"/>
    <x v="1"/>
    <n v="1397734"/>
    <n v="300"/>
    <n v="0.3"/>
    <s v="POLE"/>
    <n v="125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3.6276336000000002"/>
    <n v="3.565661526"/>
    <n v="7.1932951260000006"/>
  </r>
  <r>
    <n v="20210800045"/>
    <x v="142"/>
    <x v="8"/>
    <x v="1"/>
    <n v="1398509"/>
    <n v="270"/>
    <n v="0.27"/>
    <s v="PAEX"/>
    <n v="131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4.9306967999999998"/>
    <n v="4.846464063"/>
    <n v="9.7771608629999989"/>
  </r>
  <r>
    <n v="20210800045"/>
    <x v="142"/>
    <x v="8"/>
    <x v="1"/>
    <n v="1397986"/>
    <n v="300"/>
    <n v="0.3"/>
    <s v="PAEX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4.0103568000000003"/>
    <n v="3.9418465380000001"/>
    <n v="7.9522033380000003"/>
  </r>
  <r>
    <n v="20210800045"/>
    <x v="142"/>
    <x v="8"/>
    <x v="1"/>
    <n v="1397988"/>
    <n v="300"/>
    <n v="0.3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4.0052879999999993"/>
    <n v="3.9368643299999997"/>
    <n v="7.942152329999999"/>
  </r>
  <r>
    <n v="20210900038"/>
    <x v="142"/>
    <x v="8"/>
    <x v="1"/>
    <n v="1397987"/>
    <n v="300"/>
    <n v="0.3"/>
    <s v="PAEX"/>
    <n v="158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3.6040031999999997"/>
    <n v="3.5424348119999998"/>
    <n v="7.1464380119999991"/>
  </r>
  <r>
    <n v="20210900038"/>
    <x v="143"/>
    <x v="8"/>
    <x v="1"/>
    <n v="1398455"/>
    <n v="300"/>
    <n v="0.3"/>
    <s v="PAEX"/>
    <n v="125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3.8354832000000001"/>
    <n v="3.769960362"/>
    <n v="7.6054435619999996"/>
  </r>
  <r>
    <n v="20210800045"/>
    <x v="144"/>
    <x v="8"/>
    <x v="1"/>
    <n v="1397989"/>
    <n v="300"/>
    <n v="0.3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10900038"/>
    <x v="144"/>
    <x v="8"/>
    <x v="1"/>
    <n v="1398454"/>
    <n v="500"/>
    <n v="0.5"/>
    <s v="POLE"/>
    <n v="196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12.996623999999999"/>
    <n v="12.774598339999999"/>
    <n v="25.771222339999998"/>
  </r>
  <r>
    <n v="20210800045"/>
    <x v="144"/>
    <x v="8"/>
    <x v="1"/>
    <n v="1398956"/>
    <n v="300"/>
    <n v="0.3"/>
    <s v="PAEX"/>
    <n v="228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7.4372256000000005"/>
    <n v="7.3101729960000004"/>
    <n v="14.747398596"/>
  </r>
  <r>
    <n v="20210900038"/>
    <x v="145"/>
    <x v="8"/>
    <x v="1"/>
    <n v="1400050"/>
    <n v="305"/>
    <n v="0.30499999999999999"/>
    <s v="PAEX"/>
    <n v="92"/>
    <n v="91100"/>
    <s v="VILLABE"/>
    <n v="59243"/>
    <s v="QUAROUBLE"/>
    <n v="250.57900000000001"/>
    <s v="PERINI"/>
    <s v="Fabricio"/>
    <n v="1690891543678"/>
    <n v="154098765"/>
    <s v="1"/>
    <s v="Homme"/>
    <s v="1969"/>
    <s v="1965-1970"/>
    <n v="0.3"/>
    <n v="0.16"/>
    <n v="0.7"/>
    <n v="6.7400000000000002E-2"/>
    <n v="3.6684765600000002"/>
    <n v="3.6058067520999999"/>
    <n v="7.2742833120999997"/>
  </r>
  <r>
    <n v="20210900038"/>
    <x v="145"/>
    <x v="8"/>
    <x v="1"/>
    <n v="1400054"/>
    <n v="150"/>
    <n v="0.15"/>
    <s v="PAEX"/>
    <n v="100"/>
    <n v="91100"/>
    <s v="VILLABE"/>
    <n v="62450"/>
    <s v="BAPAUME"/>
    <n v="190.116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3688352000000001"/>
    <n v="1.3454509320000001"/>
    <n v="2.7142861320000002"/>
  </r>
  <r>
    <n v="20210900038"/>
    <x v="145"/>
    <x v="8"/>
    <x v="1"/>
    <n v="1400047"/>
    <n v="305"/>
    <n v="0.30499999999999999"/>
    <s v="PAEX"/>
    <n v="131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5.5698612000000001"/>
    <n v="5.4747094044999995"/>
    <n v="11.044570604499999"/>
  </r>
  <r>
    <n v="20210900038"/>
    <x v="145"/>
    <x v="8"/>
    <x v="1"/>
    <n v="1399390"/>
    <n v="300"/>
    <n v="0.3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5.4804383999999997"/>
    <n v="5.386814244"/>
    <n v="10.867252644000001"/>
  </r>
  <r>
    <n v="20210900038"/>
    <x v="145"/>
    <x v="8"/>
    <x v="1"/>
    <n v="1399697"/>
    <n v="1000"/>
    <n v="1"/>
    <s v="AFF"/>
    <n v="435.5"/>
    <n v="62138"/>
    <s v="HAISNES"/>
    <n v="59810"/>
    <s v="LESQUIN"/>
    <n v="34.805999999999997"/>
    <s v="MOINT"/>
    <s v="Manu"/>
    <n v="1910162678543"/>
    <n v="201019888"/>
    <s v="1"/>
    <s v="Homme"/>
    <s v="1991"/>
    <s v="1990-1995"/>
    <n v="1"/>
    <n v="6.7400000000000002E-2"/>
    <n v="0"/>
    <n v="0"/>
    <n v="2.3459243999999999"/>
    <n v="0"/>
    <n v="2.3459243999999999"/>
  </r>
  <r>
    <n v="20210900038"/>
    <x v="146"/>
    <x v="8"/>
    <x v="1"/>
    <n v="1399772"/>
    <n v="300"/>
    <n v="0.3"/>
    <s v="POLE"/>
    <n v="125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3.6276336000000002"/>
    <n v="3.565661526"/>
    <n v="7.1932951260000006"/>
  </r>
  <r>
    <n v="20210900038"/>
    <x v="146"/>
    <x v="8"/>
    <x v="1"/>
    <n v="1400106"/>
    <n v="300"/>
    <n v="0.3"/>
    <s v="PAEX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4.0103568000000003"/>
    <n v="3.9418465380000001"/>
    <n v="7.9522033380000003"/>
  </r>
  <r>
    <n v="20210900038"/>
    <x v="147"/>
    <x v="9"/>
    <x v="1"/>
    <n v="1400109"/>
    <n v="300"/>
    <n v="0.3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10900038"/>
    <x v="147"/>
    <x v="9"/>
    <x v="1"/>
    <n v="1400107"/>
    <n v="300"/>
    <n v="0.3"/>
    <s v="PAEX"/>
    <n v="158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3.6040031999999997"/>
    <n v="3.5424348119999998"/>
    <n v="7.1464380119999991"/>
  </r>
  <r>
    <n v="20210900038"/>
    <x v="147"/>
    <x v="9"/>
    <x v="1"/>
    <n v="1400108"/>
    <n v="300"/>
    <n v="0.3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4.0052879999999993"/>
    <n v="3.9368643299999997"/>
    <n v="7.942152329999999"/>
  </r>
  <r>
    <n v="20210900038"/>
    <x v="147"/>
    <x v="9"/>
    <x v="1"/>
    <n v="1400591"/>
    <n v="300"/>
    <n v="0.3"/>
    <s v="PAEX"/>
    <n v="158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3.8354832000000001"/>
    <n v="3.769960362"/>
    <n v="7.6054435619999996"/>
  </r>
  <r>
    <n v="20210900038"/>
    <x v="147"/>
    <x v="9"/>
    <x v="1"/>
    <n v="1400643"/>
    <n v="500"/>
    <n v="0.5"/>
    <s v="POLE"/>
    <n v="280"/>
    <n v="62138"/>
    <s v="HAISNES"/>
    <n v="21300"/>
    <s v="CHENOVE"/>
    <n v="497.73500000000001"/>
    <s v="MOINT"/>
    <s v="Manu"/>
    <n v="1910162678543"/>
    <n v="201019888"/>
    <s v="1"/>
    <s v="Homme"/>
    <s v="1991"/>
    <s v="1990-1995"/>
    <n v="0.3"/>
    <n v="0.16"/>
    <n v="0.7"/>
    <n v="6.7400000000000002E-2"/>
    <n v="11.945640000000001"/>
    <n v="11.74156865"/>
    <n v="23.687208650000002"/>
  </r>
  <r>
    <n v="20210900038"/>
    <x v="148"/>
    <x v="9"/>
    <x v="1"/>
    <n v="1400590"/>
    <n v="300"/>
    <n v="0.3"/>
    <s v="POLE"/>
    <n v="196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7.7979743999999993"/>
    <n v="7.6647590039999995"/>
    <n v="15.462733403999998"/>
  </r>
  <r>
    <n v="20210900038"/>
    <x v="148"/>
    <x v="9"/>
    <x v="1"/>
    <n v="1401066"/>
    <n v="300"/>
    <n v="0.3"/>
    <s v="PAEX"/>
    <n v="228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7.4372256000000005"/>
    <n v="7.3101729960000004"/>
    <n v="14.747398596"/>
  </r>
  <r>
    <n v="20210900038"/>
    <x v="149"/>
    <x v="9"/>
    <x v="1"/>
    <n v="1401377"/>
    <n v="200"/>
    <n v="0.2"/>
    <s v="GV"/>
    <n v="110"/>
    <n v="93000"/>
    <s v="BOBIGNY"/>
    <n v="91100"/>
    <s v="VILLABE"/>
    <n v="52.249000000000002"/>
    <s v="TREZ"/>
    <s v="Borys"/>
    <n v="1710993765987"/>
    <n v="145096532"/>
    <s v="1"/>
    <s v="Homme"/>
    <s v="1971"/>
    <s v="1970-1975"/>
    <n v="1"/>
    <n v="0.24099999999999999"/>
    <n v="0"/>
    <n v="0"/>
    <n v="2.5184017999999999"/>
    <n v="0"/>
    <n v="2.5184017999999999"/>
  </r>
  <r>
    <n v="20210900038"/>
    <x v="150"/>
    <x v="9"/>
    <x v="1"/>
    <n v="1402212"/>
    <n v="150"/>
    <n v="0.15"/>
    <s v="PAEX"/>
    <n v="105"/>
    <n v="91100"/>
    <s v="VILLABE"/>
    <n v="21300"/>
    <s v="CHENOVE"/>
    <n v="279.79899999999998"/>
    <s v="PERINI"/>
    <s v="Fabricio"/>
    <n v="1690891543678"/>
    <n v="154098765"/>
    <s v="1"/>
    <s v="Homme"/>
    <s v="1969"/>
    <s v="1965-1970"/>
    <n v="0.3"/>
    <n v="0.16"/>
    <n v="0.7"/>
    <n v="6.7400000000000002E-2"/>
    <n v="2.0145527999999997"/>
    <n v="1.9801375229999998"/>
    <n v="3.9946903229999995"/>
  </r>
  <r>
    <n v="20210900038"/>
    <x v="150"/>
    <x v="9"/>
    <x v="1"/>
    <n v="1400839"/>
    <n v="220"/>
    <n v="0.22"/>
    <s v="PAEX"/>
    <n v="120"/>
    <n v="62138"/>
    <s v="HAISNES"/>
    <n v="62780"/>
    <s v="CUCQ"/>
    <n v="109.33"/>
    <s v="MOINT"/>
    <s v="Manu"/>
    <n v="1910162678543"/>
    <n v="201019888"/>
    <s v="1"/>
    <s v="Homme"/>
    <s v="1991"/>
    <s v="1990-1995"/>
    <n v="0.3"/>
    <n v="0.16"/>
    <n v="0.7"/>
    <n v="6.7400000000000002E-2"/>
    <n v="1.1545247999999999"/>
    <n v="1.1348016679999999"/>
    <n v="2.2893264679999996"/>
  </r>
  <r>
    <n v="20210900038"/>
    <x v="151"/>
    <x v="9"/>
    <x v="1"/>
    <n v="1402057"/>
    <n v="300"/>
    <n v="0.3"/>
    <s v="POLE"/>
    <n v="125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3.6276336000000002"/>
    <n v="3.565661526"/>
    <n v="7.1932951260000006"/>
  </r>
  <r>
    <n v="20210900038"/>
    <x v="151"/>
    <x v="9"/>
    <x v="1"/>
    <n v="1402476"/>
    <n v="300"/>
    <n v="0.3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4.0052879999999993"/>
    <n v="3.9368643299999997"/>
    <n v="7.942152329999999"/>
  </r>
  <r>
    <n v="20210900038"/>
    <x v="151"/>
    <x v="9"/>
    <x v="1"/>
    <n v="1401606"/>
    <n v="300"/>
    <n v="0.3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5.4804383999999997"/>
    <n v="5.386814244"/>
    <n v="10.867252644000001"/>
  </r>
  <r>
    <n v="20210900038"/>
    <x v="152"/>
    <x v="9"/>
    <x v="1"/>
    <n v="1403076"/>
    <n v="300"/>
    <n v="0.3"/>
    <s v="PAEX"/>
    <n v="125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3.8354832000000001"/>
    <n v="3.769960362"/>
    <n v="7.6054435619999996"/>
  </r>
  <r>
    <n v="20210900038"/>
    <x v="152"/>
    <x v="9"/>
    <x v="1"/>
    <n v="1402477"/>
    <n v="300"/>
    <n v="0.3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10900038"/>
    <x v="152"/>
    <x v="9"/>
    <x v="1"/>
    <n v="1402208"/>
    <n v="250"/>
    <n v="0.25"/>
    <s v="POLE"/>
    <n v="155"/>
    <n v="62138"/>
    <s v="HAISNES"/>
    <n v="67100"/>
    <s v="STRASBOURG"/>
    <n v="549.995"/>
    <s v="MOINT"/>
    <s v="Manu"/>
    <n v="1910162678543"/>
    <n v="201019888"/>
    <s v="1"/>
    <s v="Homme"/>
    <s v="1991"/>
    <s v="1990-1995"/>
    <n v="0.3"/>
    <n v="0.16"/>
    <n v="0.7"/>
    <n v="6.7400000000000002E-2"/>
    <n v="6.5999400000000001"/>
    <n v="6.4871910250000004"/>
    <n v="13.087131025000001"/>
  </r>
  <r>
    <n v="20210900038"/>
    <x v="152"/>
    <x v="9"/>
    <x v="1"/>
    <n v="1402475"/>
    <n v="300"/>
    <n v="0.3"/>
    <s v="POLE"/>
    <n v="158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3.6040031999999997"/>
    <n v="3.5424348119999998"/>
    <n v="7.1464380119999991"/>
  </r>
  <r>
    <n v="20210900038"/>
    <x v="153"/>
    <x v="9"/>
    <x v="1"/>
    <n v="1404080"/>
    <n v="180"/>
    <n v="0.18"/>
    <s v="PAEX"/>
    <n v="111"/>
    <n v="91100"/>
    <s v="VILLABE"/>
    <n v="72000"/>
    <s v="MANS/LE"/>
    <n v="203.899"/>
    <s v="PERINI"/>
    <s v="Fabricio"/>
    <n v="1690891543678"/>
    <n v="154098765"/>
    <s v="1"/>
    <s v="Homme"/>
    <s v="1969"/>
    <s v="1965-1970"/>
    <n v="0.3"/>
    <n v="0.16"/>
    <n v="0.7"/>
    <n v="6.7400000000000002E-2"/>
    <n v="1.76168736"/>
    <n v="1.7315918675999997"/>
    <n v="3.4932792275999995"/>
  </r>
  <r>
    <n v="20210900038"/>
    <x v="153"/>
    <x v="9"/>
    <x v="1"/>
    <n v="1403597"/>
    <n v="300"/>
    <n v="0.3"/>
    <s v="PAEX"/>
    <n v="228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7.4372256000000005"/>
    <n v="7.3101729960000004"/>
    <n v="14.747398596"/>
  </r>
  <r>
    <n v="20210900038"/>
    <x v="154"/>
    <x v="9"/>
    <x v="1"/>
    <n v="1405348"/>
    <n v="185"/>
    <n v="0.185"/>
    <s v="POLE"/>
    <n v="105"/>
    <n v="91100"/>
    <s v="VILLABE"/>
    <n v="37220"/>
    <s v="ILEBOUCHARD/L''"/>
    <n v="278.336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.4716236800000004"/>
    <n v="2.4294001087999999"/>
    <n v="4.9010237887999999"/>
  </r>
  <r>
    <n v="20210900038"/>
    <x v="154"/>
    <x v="9"/>
    <x v="1"/>
    <n v="1405216"/>
    <n v="440"/>
    <n v="0.44"/>
    <s v="PAEX"/>
    <n v="132"/>
    <n v="91100"/>
    <s v="VILLABE"/>
    <n v="62780"/>
    <s v="CUCQ"/>
    <n v="280.69799999999998"/>
    <s v="PERINI"/>
    <s v="Fabricio"/>
    <n v="1690891543678"/>
    <n v="154098765"/>
    <s v="1"/>
    <s v="Homme"/>
    <s v="1969"/>
    <s v="1965-1970"/>
    <n v="0.3"/>
    <n v="0.16"/>
    <n v="0.7"/>
    <n v="6.7400000000000002E-2"/>
    <n v="5.9283417599999995"/>
    <n v="5.8270659215999991"/>
    <n v="11.755407681599998"/>
  </r>
  <r>
    <n v="20210900038"/>
    <x v="155"/>
    <x v="9"/>
    <x v="1"/>
    <n v="1404765"/>
    <n v="300"/>
    <n v="0.3"/>
    <s v="POLE"/>
    <n v="125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3.6276336000000002"/>
    <n v="3.565661526"/>
    <n v="7.1932951260000006"/>
  </r>
  <r>
    <n v="20210900038"/>
    <x v="155"/>
    <x v="9"/>
    <x v="1"/>
    <n v="1405321"/>
    <n v="300"/>
    <n v="0.3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4.0052879999999993"/>
    <n v="3.9368643299999997"/>
    <n v="7.942152329999999"/>
  </r>
  <r>
    <n v="20210900038"/>
    <x v="156"/>
    <x v="9"/>
    <x v="1"/>
    <n v="1405910"/>
    <n v="300"/>
    <n v="0.3"/>
    <s v="PAEX"/>
    <n v="125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3.8354832000000001"/>
    <n v="3.769960362"/>
    <n v="7.6054435619999996"/>
  </r>
  <r>
    <n v="20210900038"/>
    <x v="156"/>
    <x v="9"/>
    <x v="1"/>
    <n v="1405322"/>
    <n v="300"/>
    <n v="0.3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10900038"/>
    <x v="156"/>
    <x v="9"/>
    <x v="1"/>
    <n v="1405320"/>
    <n v="300"/>
    <n v="0.3"/>
    <s v="POLE"/>
    <n v="158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3.6040031999999997"/>
    <n v="3.5424348119999998"/>
    <n v="7.1464380119999991"/>
  </r>
  <r>
    <n v="20210900038"/>
    <x v="157"/>
    <x v="9"/>
    <x v="1"/>
    <n v="1402474"/>
    <n v="300"/>
    <n v="0.3"/>
    <s v="PAEX"/>
    <n v="206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4.0103568000000003"/>
    <n v="3.9418465380000001"/>
    <n v="7.9522033380000003"/>
  </r>
  <r>
    <n v="20210900038"/>
    <x v="157"/>
    <x v="9"/>
    <x v="1"/>
    <n v="1403075"/>
    <n v="300"/>
    <n v="0.3"/>
    <s v="POLE"/>
    <n v="239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7.7979743999999993"/>
    <n v="7.6647590039999995"/>
    <n v="15.462733403999998"/>
  </r>
  <r>
    <n v="20210900038"/>
    <x v="157"/>
    <x v="9"/>
    <x v="1"/>
    <n v="1406506"/>
    <n v="600"/>
    <n v="0.6"/>
    <s v="PAEX"/>
    <n v="253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14.874451200000001"/>
    <n v="14.620345992000001"/>
    <n v="29.494797192"/>
  </r>
  <r>
    <n v="20210900038"/>
    <x v="158"/>
    <x v="9"/>
    <x v="1"/>
    <n v="1408407"/>
    <n v="800"/>
    <n v="0.8"/>
    <s v="PAEX"/>
    <n v="132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10.220774400000002"/>
    <n v="10.046169504"/>
    <n v="20.266943904000001"/>
  </r>
  <r>
    <n v="20210900038"/>
    <x v="158"/>
    <x v="9"/>
    <x v="1"/>
    <n v="1404190"/>
    <n v="600"/>
    <n v="0.6"/>
    <s v="POLE"/>
    <n v="200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10.960876799999999"/>
    <n v="10.773628488"/>
    <n v="21.734505288000001"/>
  </r>
  <r>
    <n v="20210900038"/>
    <x v="159"/>
    <x v="9"/>
    <x v="1"/>
    <n v="1407973"/>
    <n v="300"/>
    <n v="0.3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10900038"/>
    <x v="159"/>
    <x v="9"/>
    <x v="1"/>
    <n v="1407972"/>
    <n v="300"/>
    <n v="0.3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4.0052879999999993"/>
    <n v="3.9368643299999997"/>
    <n v="7.942152329999999"/>
  </r>
  <r>
    <n v="20211000042"/>
    <x v="159"/>
    <x v="9"/>
    <x v="1"/>
    <n v="1407971"/>
    <n v="300"/>
    <n v="0.3"/>
    <s v="PAEX"/>
    <n v="158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3.6040031999999997"/>
    <n v="3.5424348119999998"/>
    <n v="7.1464380119999991"/>
  </r>
  <r>
    <n v="20210900038"/>
    <x v="159"/>
    <x v="9"/>
    <x v="1"/>
    <n v="1408874"/>
    <n v="150"/>
    <n v="0.15"/>
    <s v="PAEX"/>
    <n v="175"/>
    <n v="40300"/>
    <s v="PEYREHORADE"/>
    <n v="91100"/>
    <s v="VILLABE"/>
    <n v="752.09199999999998"/>
    <s v="ZOI"/>
    <s v="Elsa"/>
    <n v="2731140567876"/>
    <n v="566980986"/>
    <s v="2"/>
    <s v="Femme"/>
    <s v="1973"/>
    <s v="1970-1975"/>
    <n v="0.3"/>
    <n v="0.16"/>
    <n v="0.7"/>
    <n v="6.7400000000000002E-2"/>
    <n v="5.4150624000000001"/>
    <n v="5.3225550840000002"/>
    <n v="10.737617484000001"/>
  </r>
  <r>
    <n v="20210900038"/>
    <x v="160"/>
    <x v="9"/>
    <x v="1"/>
    <n v="1409229"/>
    <n v="150"/>
    <n v="0.15"/>
    <s v="GV"/>
    <n v="60"/>
    <n v="91100"/>
    <s v="VILLABE"/>
    <n v="91380"/>
    <s v="CHILLYMAZARIN"/>
    <n v="18.661000000000001"/>
    <s v="PERINI"/>
    <s v="Fabricio"/>
    <n v="1690891543678"/>
    <n v="154098765"/>
    <s v="1"/>
    <s v="Homme"/>
    <s v="1969"/>
    <s v="1965-1970"/>
    <n v="1"/>
    <n v="0.24099999999999999"/>
    <n v="0"/>
    <n v="0"/>
    <n v="0.67459514999999992"/>
    <n v="0"/>
    <n v="0.67459514999999992"/>
  </r>
  <r>
    <n v="20210900038"/>
    <x v="160"/>
    <x v="9"/>
    <x v="1"/>
    <n v="1408379"/>
    <n v="3200"/>
    <n v="3.2"/>
    <s v="AFF"/>
    <n v="410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1"/>
    <n v="6.7400000000000002E-2"/>
    <n v="0"/>
    <n v="0"/>
    <n v="57.447015040000004"/>
    <n v="0"/>
    <n v="57.447015040000004"/>
  </r>
  <r>
    <n v="20210900038"/>
    <x v="161"/>
    <x v="9"/>
    <x v="1"/>
    <n v="1410110"/>
    <n v="200"/>
    <n v="0.2"/>
    <s v="PAEX"/>
    <n v="125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2.5569888000000005"/>
    <n v="2.5133069080000001"/>
    <n v="5.0702957080000006"/>
  </r>
  <r>
    <n v="20210900038"/>
    <x v="161"/>
    <x v="9"/>
    <x v="1"/>
    <n v="1409327"/>
    <n v="300"/>
    <n v="0.3"/>
    <s v="PAEX"/>
    <n v="165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7.4372256000000005"/>
    <n v="7.3101729960000004"/>
    <n v="14.747398596"/>
  </r>
  <r>
    <n v="20210900038"/>
    <x v="162"/>
    <x v="9"/>
    <x v="1"/>
    <n v="1410529"/>
    <n v="200"/>
    <n v="0.2"/>
    <s v="GV"/>
    <n v="80"/>
    <n v="91100"/>
    <s v="VILLABE"/>
    <n v="75001"/>
    <s v="PARIS01"/>
    <n v="44.951000000000001"/>
    <s v="PERINI"/>
    <s v="Fabricio"/>
    <n v="1690891543678"/>
    <n v="154098765"/>
    <s v="1"/>
    <s v="Homme"/>
    <s v="1969"/>
    <s v="1965-1970"/>
    <n v="1"/>
    <n v="0.24099999999999999"/>
    <n v="0"/>
    <n v="0"/>
    <n v="2.1666382"/>
    <n v="0"/>
    <n v="2.1666382"/>
  </r>
  <r>
    <n v="20210900038"/>
    <x v="162"/>
    <x v="9"/>
    <x v="1"/>
    <n v="1410827"/>
    <n v="200"/>
    <n v="0.2"/>
    <s v="PAEX"/>
    <n v="125"/>
    <n v="91100"/>
    <s v="VILLABE"/>
    <n v="59220"/>
    <s v="ROUVIGNIES"/>
    <n v="234.452"/>
    <s v="PERINI"/>
    <s v="Fabricio"/>
    <n v="1690891543678"/>
    <n v="154098765"/>
    <s v="1"/>
    <s v="Homme"/>
    <s v="1969"/>
    <s v="1965-1970"/>
    <n v="0.3"/>
    <n v="0.16"/>
    <n v="0.7"/>
    <n v="6.7400000000000002E-2"/>
    <n v="2.2507392000000004"/>
    <n v="2.2122890719999999"/>
    <n v="4.4630282720000007"/>
  </r>
  <r>
    <n v="20211000042"/>
    <x v="162"/>
    <x v="9"/>
    <x v="1"/>
    <n v="1411021"/>
    <n v="200"/>
    <n v="0.2"/>
    <s v="PAEX"/>
    <n v="145"/>
    <n v="91100"/>
    <s v="VILLABE"/>
    <n v="33800"/>
    <s v="BORDEAUX"/>
    <n v="581.822"/>
    <s v="PERINI"/>
    <s v="Fabricio"/>
    <n v="1690891543678"/>
    <n v="154098765"/>
    <s v="1"/>
    <s v="Homme"/>
    <s v="1969"/>
    <s v="1965-1970"/>
    <n v="0.3"/>
    <n v="0.16"/>
    <n v="0.7"/>
    <n v="6.7400000000000002E-2"/>
    <n v="5.5854912000000008"/>
    <n v="5.4900723920000001"/>
    <n v="11.075563592000002"/>
  </r>
  <r>
    <n v="20211000042"/>
    <x v="163"/>
    <x v="9"/>
    <x v="1"/>
    <n v="1411640"/>
    <n v="800"/>
    <n v="0.8"/>
    <s v="GV"/>
    <n v="154"/>
    <n v="91100"/>
    <s v="VILLABE"/>
    <n v="77230"/>
    <s v="MOUSSYLENEUF"/>
    <n v="74.748999999999995"/>
    <s v="PERINI"/>
    <s v="Fabricio"/>
    <n v="1690891543678"/>
    <n v="154098765"/>
    <s v="1"/>
    <s v="Homme"/>
    <s v="1969"/>
    <s v="1965-1970"/>
    <n v="1"/>
    <n v="0.24099999999999999"/>
    <n v="0"/>
    <n v="0"/>
    <n v="14.411607199999999"/>
    <n v="0"/>
    <n v="14.411607199999999"/>
  </r>
  <r>
    <n v="20211000042"/>
    <x v="163"/>
    <x v="9"/>
    <x v="1"/>
    <n v="1411641"/>
    <n v="500"/>
    <n v="0.5"/>
    <s v="GV"/>
    <n v="154"/>
    <n v="91100"/>
    <s v="VILLABE"/>
    <n v="77230"/>
    <s v="MOUSSYLENEUF"/>
    <n v="74.748999999999995"/>
    <s v="PERINI"/>
    <s v="Fabricio"/>
    <n v="1690891543678"/>
    <n v="154098765"/>
    <s v="1"/>
    <s v="Homme"/>
    <s v="1969"/>
    <s v="1965-1970"/>
    <n v="1"/>
    <n v="0.24099999999999999"/>
    <n v="0"/>
    <n v="0"/>
    <n v="9.0072544999999984"/>
    <n v="0"/>
    <n v="9.0072544999999984"/>
  </r>
  <r>
    <n v="20210900038"/>
    <x v="163"/>
    <x v="9"/>
    <x v="1"/>
    <n v="1410398"/>
    <n v="300"/>
    <n v="0.3"/>
    <s v="POLE"/>
    <n v="158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3.6276336000000002"/>
    <n v="3.565661526"/>
    <n v="7.1932951260000006"/>
  </r>
  <r>
    <n v="20211000042"/>
    <x v="163"/>
    <x v="9"/>
    <x v="1"/>
    <n v="1411644"/>
    <n v="500"/>
    <n v="0.5"/>
    <s v="GV"/>
    <n v="174"/>
    <n v="91100"/>
    <s v="VILLABE"/>
    <n v="77230"/>
    <s v="MOUSSYLENEUF"/>
    <n v="74.748999999999995"/>
    <s v="PERINI"/>
    <s v="Fabricio"/>
    <n v="1690891543678"/>
    <n v="154098765"/>
    <s v="1"/>
    <s v="Homme"/>
    <s v="1969"/>
    <s v="1965-1970"/>
    <n v="1"/>
    <n v="0.24099999999999999"/>
    <n v="0"/>
    <n v="0"/>
    <n v="9.0072544999999984"/>
    <n v="0"/>
    <n v="9.0072544999999984"/>
  </r>
  <r>
    <n v="20211000042"/>
    <x v="164"/>
    <x v="9"/>
    <x v="1"/>
    <n v="1411440"/>
    <n v="300"/>
    <n v="0.3"/>
    <s v="PAEX"/>
    <n v="125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3.8354832000000001"/>
    <n v="3.769960362"/>
    <n v="7.6054435619999996"/>
  </r>
  <r>
    <n v="20211000042"/>
    <x v="164"/>
    <x v="9"/>
    <x v="1"/>
    <n v="1411969"/>
    <n v="300"/>
    <n v="0.3"/>
    <s v="PAEX"/>
    <n v="228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7.4372256000000005"/>
    <n v="7.3101729960000004"/>
    <n v="14.747398596"/>
  </r>
  <r>
    <n v="20211000042"/>
    <x v="165"/>
    <x v="10"/>
    <x v="1"/>
    <n v="1412541"/>
    <n v="300"/>
    <n v="0.3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5.4804383999999997"/>
    <n v="5.386814244"/>
    <n v="10.867252644000001"/>
  </r>
  <r>
    <n v="20211000042"/>
    <x v="165"/>
    <x v="10"/>
    <x v="1"/>
    <n v="1413095"/>
    <n v="225"/>
    <n v="0.22500000000000001"/>
    <s v="POLE"/>
    <n v="192"/>
    <n v="26750"/>
    <s v="ROMANS SUR ISER"/>
    <n v="59100"/>
    <s v="ROUBAIX"/>
    <n v="814.52200000000005"/>
    <s v="TRUZ"/>
    <s v="Rachel"/>
    <n v="2980326876789"/>
    <n v="435298691"/>
    <s v="2"/>
    <s v="Femme"/>
    <s v="1998"/>
    <s v="1995-2000"/>
    <n v="0.3"/>
    <n v="0.16"/>
    <n v="0.7"/>
    <n v="6.7400000000000002E-2"/>
    <n v="8.7968376000000017"/>
    <n v="8.6465582909999998"/>
    <n v="17.443395891000002"/>
  </r>
  <r>
    <n v="20211000042"/>
    <x v="165"/>
    <x v="10"/>
    <x v="1"/>
    <n v="1410778"/>
    <n v="1750"/>
    <n v="1.75"/>
    <s v="AFF"/>
    <n v="200"/>
    <n v="59510"/>
    <s v="HEM"/>
    <n v="62110"/>
    <s v="HENINBEAUMONT"/>
    <n v="40.340000000000003"/>
    <s v="HUI"/>
    <s v="Marie"/>
    <n v="2780859654278"/>
    <n v="965433298"/>
    <s v="2"/>
    <s v="Femme"/>
    <s v="1978"/>
    <s v="1975-1980"/>
    <n v="1"/>
    <n v="6.7400000000000002E-2"/>
    <n v="0"/>
    <n v="0"/>
    <n v="4.7581030000000002"/>
    <n v="0"/>
    <n v="4.7581030000000002"/>
  </r>
  <r>
    <n v="20211000042"/>
    <x v="166"/>
    <x v="10"/>
    <x v="1"/>
    <n v="1415539"/>
    <n v="300"/>
    <n v="0.3"/>
    <s v="PAEX"/>
    <n v="125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3.8354832000000001"/>
    <n v="3.769960362"/>
    <n v="7.6054435619999996"/>
  </r>
  <r>
    <n v="20211000042"/>
    <x v="166"/>
    <x v="10"/>
    <x v="1"/>
    <n v="1413620"/>
    <n v="300"/>
    <n v="0.3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11000042"/>
    <x v="167"/>
    <x v="10"/>
    <x v="1"/>
    <n v="1416012"/>
    <n v="200"/>
    <n v="0.2"/>
    <s v="GV"/>
    <n v="110"/>
    <n v="93000"/>
    <s v="BOBIGNY"/>
    <n v="91100"/>
    <s v="VILLABE"/>
    <n v="52.249000000000002"/>
    <s v="TREZ"/>
    <s v="Borys"/>
    <n v="1710993765987"/>
    <n v="145096532"/>
    <s v="1"/>
    <s v="Homme"/>
    <s v="1971"/>
    <s v="1970-1975"/>
    <n v="1"/>
    <n v="0.24099999999999999"/>
    <n v="0"/>
    <n v="0"/>
    <n v="2.5184017999999999"/>
    <n v="0"/>
    <n v="2.5184017999999999"/>
  </r>
  <r>
    <n v="20211000042"/>
    <x v="167"/>
    <x v="10"/>
    <x v="1"/>
    <n v="1416129"/>
    <n v="300"/>
    <n v="0.3"/>
    <s v="PAEX"/>
    <n v="228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7.4372256000000005"/>
    <n v="7.3101729960000004"/>
    <n v="14.747398596"/>
  </r>
  <r>
    <n v="20211000042"/>
    <x v="167"/>
    <x v="10"/>
    <x v="1"/>
    <n v="1415538"/>
    <n v="300"/>
    <n v="0.3"/>
    <s v="POLE"/>
    <n v="239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7.7979743999999993"/>
    <n v="7.6647590039999995"/>
    <n v="15.462733403999998"/>
  </r>
  <r>
    <n v="20211000042"/>
    <x v="168"/>
    <x v="10"/>
    <x v="1"/>
    <n v="1416704"/>
    <n v="300"/>
    <n v="0.3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5.4804383999999997"/>
    <n v="5.386814244"/>
    <n v="10.867252644000001"/>
  </r>
  <r>
    <n v="20211000042"/>
    <x v="169"/>
    <x v="10"/>
    <x v="1"/>
    <n v="1419584"/>
    <n v="600"/>
    <n v="0.6"/>
    <s v="PAEX"/>
    <n v="189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8.0105759999999986"/>
    <n v="7.8737286599999994"/>
    <n v="15.884304659999998"/>
  </r>
  <r>
    <n v="20211000042"/>
    <x v="170"/>
    <x v="10"/>
    <x v="1"/>
    <n v="1419608"/>
    <n v="600"/>
    <n v="0.6"/>
    <s v="PAEX"/>
    <n v="285.60000000000002"/>
    <n v="21300"/>
    <s v="CHENOVE"/>
    <n v="59100"/>
    <s v="ROUBAIX"/>
    <n v="520.61199999999997"/>
    <s v="THRIS"/>
    <s v="Sabrina"/>
    <n v="2950121987654"/>
    <n v="398989710"/>
    <s v="2"/>
    <s v="Femme"/>
    <s v="1995"/>
    <s v="1995-2000"/>
    <n v="0.3"/>
    <n v="0.16"/>
    <n v="0.7"/>
    <n v="6.7400000000000002E-2"/>
    <n v="14.993625599999998"/>
    <n v="14.737484495999999"/>
    <n v="29.731110095999995"/>
  </r>
  <r>
    <n v="20211000042"/>
    <x v="171"/>
    <x v="10"/>
    <x v="1"/>
    <n v="1418423"/>
    <n v="300"/>
    <n v="0.3"/>
    <s v="PAEX"/>
    <n v="158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3.8354832000000001"/>
    <n v="3.769960362"/>
    <n v="7.6054435619999996"/>
  </r>
  <r>
    <n v="20211000042"/>
    <x v="171"/>
    <x v="10"/>
    <x v="1"/>
    <n v="1419880"/>
    <n v="900"/>
    <n v="0.9"/>
    <s v="PAEX"/>
    <n v="165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22.311676800000004"/>
    <n v="21.930518988000003"/>
    <n v="44.242195788000004"/>
  </r>
  <r>
    <n v="20211000042"/>
    <x v="171"/>
    <x v="10"/>
    <x v="1"/>
    <n v="1420405"/>
    <n v="300"/>
    <n v="0.3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5.4804383999999997"/>
    <n v="5.386814244"/>
    <n v="10.867252644000001"/>
  </r>
  <r>
    <n v="20211000042"/>
    <x v="172"/>
    <x v="10"/>
    <x v="1"/>
    <n v="1419847"/>
    <n v="300"/>
    <n v="0.3"/>
    <s v="POLE"/>
    <n v="125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3.6276336000000002"/>
    <n v="3.565661526"/>
    <n v="7.1932951260000006"/>
  </r>
  <r>
    <n v="20211000042"/>
    <x v="173"/>
    <x v="10"/>
    <x v="1"/>
    <n v="1422131"/>
    <n v="300"/>
    <n v="0.3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4.0052879999999993"/>
    <n v="3.9368643299999997"/>
    <n v="7.942152329999999"/>
  </r>
  <r>
    <n v="20211000042"/>
    <x v="173"/>
    <x v="10"/>
    <x v="1"/>
    <n v="1420661"/>
    <n v="612"/>
    <n v="0.61199999999999999"/>
    <s v="POLE"/>
    <n v="440"/>
    <n v="91100"/>
    <s v="VILLABE"/>
    <n v="1868"/>
    <s v="COLLOMBEY"/>
    <n v="539.096"/>
    <s v="PERINI"/>
    <s v="Fabricio"/>
    <n v="1690891543678"/>
    <n v="154098765"/>
    <s v="1"/>
    <s v="Homme"/>
    <s v="1969"/>
    <s v="1965-1970"/>
    <n v="0.3"/>
    <n v="0.16"/>
    <n v="0.7"/>
    <n v="6.7400000000000002E-2"/>
    <n v="15.836484096"/>
    <n v="15.565944159359999"/>
    <n v="31.40242825536"/>
  </r>
  <r>
    <n v="20211000042"/>
    <x v="174"/>
    <x v="10"/>
    <x v="1"/>
    <n v="1422248"/>
    <n v="300"/>
    <n v="0.3"/>
    <s v="POLE"/>
    <n v="168"/>
    <n v="62138"/>
    <s v="HAISNES"/>
    <n v="66000"/>
    <s v="PERPIGNAN"/>
    <n v="1.052168"/>
    <s v="MOINT"/>
    <s v="Manu"/>
    <n v="1910162678543"/>
    <n v="201019888"/>
    <s v="1"/>
    <s v="Homme"/>
    <s v="1991"/>
    <s v="1990-1995"/>
    <n v="0.3"/>
    <n v="0.16"/>
    <n v="0.7"/>
    <n v="6.7400000000000002E-2"/>
    <n v="1.51512192E-2"/>
    <n v="1.4892385871999999E-2"/>
    <n v="3.0043605071999997E-2"/>
  </r>
  <r>
    <n v="20211000042"/>
    <x v="174"/>
    <x v="10"/>
    <x v="1"/>
    <n v="1421136"/>
    <n v="600"/>
    <n v="0.6"/>
    <s v="POLE"/>
    <n v="21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8.0207136000000006"/>
    <n v="7.8836930760000001"/>
    <n v="15.904406676000001"/>
  </r>
  <r>
    <n v="20211000042"/>
    <x v="174"/>
    <x v="10"/>
    <x v="1"/>
    <n v="1421129"/>
    <n v="150"/>
    <n v="0.15"/>
    <s v="POLE"/>
    <n v="239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3.8989871999999997"/>
    <n v="3.8323795019999998"/>
    <n v="7.731366701999999"/>
  </r>
  <r>
    <n v="20211000042"/>
    <x v="174"/>
    <x v="10"/>
    <x v="1"/>
    <n v="1421124"/>
    <n v="400"/>
    <n v="0.4"/>
    <s v="POLE"/>
    <n v="288"/>
    <n v="26750"/>
    <s v="ROMANS SUR ISER"/>
    <n v="59100"/>
    <s v="ROUBAIX"/>
    <n v="814.52200000000005"/>
    <s v="TRUZ"/>
    <s v="Rachel"/>
    <n v="2980326876789"/>
    <n v="435298691"/>
    <s v="2"/>
    <s v="Femme"/>
    <s v="1998"/>
    <s v="1995-2000"/>
    <n v="0.3"/>
    <n v="0.16"/>
    <n v="0.7"/>
    <n v="6.7400000000000002E-2"/>
    <n v="15.638822400000002"/>
    <n v="15.371659184"/>
    <n v="31.010481584000004"/>
  </r>
  <r>
    <n v="20211000042"/>
    <x v="175"/>
    <x v="10"/>
    <x v="1"/>
    <n v="1422448"/>
    <n v="1000"/>
    <n v="1"/>
    <s v="AFF"/>
    <n v="238"/>
    <n v="93120"/>
    <s v="COURNEUVE/LA"/>
    <n v="59100"/>
    <s v="ROUBAIX"/>
    <n v="221.06"/>
    <s v="SERZ"/>
    <s v="Serge"/>
    <n v="1721093543456"/>
    <n v="276783489"/>
    <s v="1"/>
    <s v="Homme"/>
    <s v="1972"/>
    <s v="1970-1975"/>
    <n v="1"/>
    <n v="6.7400000000000002E-2"/>
    <n v="0"/>
    <n v="0"/>
    <n v="14.899444000000001"/>
    <n v="0"/>
    <n v="14.899444000000001"/>
  </r>
  <r>
    <n v="20211000042"/>
    <x v="176"/>
    <x v="10"/>
    <x v="1"/>
    <n v="1423122"/>
    <n v="300"/>
    <n v="0.3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5.4804383999999997"/>
    <n v="5.386814244"/>
    <n v="10.867252644000001"/>
  </r>
  <r>
    <n v="20211000042"/>
    <x v="176"/>
    <x v="10"/>
    <x v="1"/>
    <n v="1423536"/>
    <n v="225"/>
    <n v="0.22500000000000001"/>
    <s v="POLE"/>
    <n v="192"/>
    <n v="26750"/>
    <s v="ROMANS SUR ISER"/>
    <n v="59100"/>
    <s v="ROUBAIX"/>
    <n v="814.52200000000005"/>
    <s v="TRUZ"/>
    <s v="Rachel"/>
    <n v="2980326876789"/>
    <n v="435298691"/>
    <s v="2"/>
    <s v="Femme"/>
    <s v="1998"/>
    <s v="1995-2000"/>
    <n v="0.3"/>
    <n v="0.16"/>
    <n v="0.7"/>
    <n v="6.7400000000000002E-2"/>
    <n v="8.7968376000000017"/>
    <n v="8.6465582909999998"/>
    <n v="17.443395891000002"/>
  </r>
  <r>
    <n v="20211000042"/>
    <x v="177"/>
    <x v="10"/>
    <x v="1"/>
    <n v="1423599"/>
    <n v="200"/>
    <n v="0.2"/>
    <s v="PAEX"/>
    <n v="72.5"/>
    <n v="59100"/>
    <s v="ROUBAIX"/>
    <n v="38070"/>
    <s v="STQUENTINFALLA"/>
    <n v="737.65"/>
    <s v="XIA"/>
    <s v="Phong"/>
    <n v="1870459678987"/>
    <n v="332987687"/>
    <s v="1"/>
    <s v="Homme"/>
    <s v="1987"/>
    <s v="1985-1990"/>
    <n v="0.3"/>
    <n v="0.16"/>
    <n v="0.7"/>
    <n v="6.7400000000000002E-2"/>
    <n v="7.0814400000000006"/>
    <n v="6.9604653999999995"/>
    <n v="14.041905400000001"/>
  </r>
  <r>
    <n v="20211000042"/>
    <x v="177"/>
    <x v="10"/>
    <x v="1"/>
    <n v="1423521"/>
    <n v="400"/>
    <n v="0.4"/>
    <s v="POLE"/>
    <n v="280"/>
    <n v="62138"/>
    <s v="HAISNES"/>
    <n v="21300"/>
    <s v="CHENOVE"/>
    <n v="497.73500000000001"/>
    <s v="MOINT"/>
    <s v="Manu"/>
    <n v="1910162678543"/>
    <n v="201019888"/>
    <s v="1"/>
    <s v="Homme"/>
    <s v="1991"/>
    <s v="1990-1995"/>
    <n v="0.3"/>
    <n v="0.16"/>
    <n v="0.7"/>
    <n v="6.7400000000000002E-2"/>
    <n v="9.5565120000000014"/>
    <n v="9.3932549200000004"/>
    <n v="18.949766920000002"/>
  </r>
  <r>
    <n v="20211100039"/>
    <x v="178"/>
    <x v="10"/>
    <x v="1"/>
    <n v="1425490"/>
    <n v="300"/>
    <n v="0.3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4.0052879999999993"/>
    <n v="3.9368643299999997"/>
    <n v="7.942152329999999"/>
  </r>
  <r>
    <n v="20211000042"/>
    <x v="179"/>
    <x v="10"/>
    <x v="1"/>
    <n v="1425577"/>
    <n v="110"/>
    <n v="0.11"/>
    <s v="PAEX"/>
    <n v="100"/>
    <n v="93000"/>
    <s v="BOBIGNY"/>
    <n v="69410"/>
    <s v="CHAMPAGNEAUM"/>
    <n v="469.303"/>
    <s v="TREZ"/>
    <s v="Borys"/>
    <n v="1710993765987"/>
    <n v="145096532"/>
    <s v="1"/>
    <s v="Homme"/>
    <s v="1971"/>
    <s v="1970-1975"/>
    <n v="0.3"/>
    <n v="0.16"/>
    <n v="0.7"/>
    <n v="6.7400000000000002E-2"/>
    <n v="2.4779198399999998"/>
    <n v="2.4355887093999997"/>
    <n v="4.9135085493999995"/>
  </r>
  <r>
    <n v="20211100039"/>
    <x v="179"/>
    <x v="10"/>
    <x v="1"/>
    <n v="1424680"/>
    <n v="300"/>
    <n v="0.3"/>
    <s v="POLE"/>
    <n v="196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7.7979743999999993"/>
    <n v="7.6647590039999995"/>
    <n v="15.462733403999998"/>
  </r>
  <r>
    <n v="20211100039"/>
    <x v="180"/>
    <x v="10"/>
    <x v="1"/>
    <n v="1426144"/>
    <n v="100"/>
    <n v="0.1"/>
    <s v="GV"/>
    <n v="110"/>
    <n v="93000"/>
    <s v="BOBIGNY"/>
    <n v="91100"/>
    <s v="VILLABE"/>
    <n v="52.249000000000002"/>
    <s v="TREZ"/>
    <s v="Borys"/>
    <n v="1710993765987"/>
    <n v="145096532"/>
    <s v="1"/>
    <s v="Homme"/>
    <s v="1971"/>
    <s v="1970-1975"/>
    <n v="1"/>
    <n v="0.24099999999999999"/>
    <n v="0"/>
    <n v="0"/>
    <n v="1.2592009"/>
    <n v="0"/>
    <n v="1.2592009"/>
  </r>
  <r>
    <n v="20211100039"/>
    <x v="180"/>
    <x v="10"/>
    <x v="1"/>
    <n v="1425863"/>
    <n v="800"/>
    <n v="0.8"/>
    <s v="PAEX"/>
    <n v="275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19.832601600000004"/>
    <n v="19.493794656000002"/>
    <n v="39.32639625600001"/>
  </r>
  <r>
    <n v="20211100039"/>
    <x v="181"/>
    <x v="11"/>
    <x v="1"/>
    <n v="1426382"/>
    <n v="200"/>
    <n v="0.2"/>
    <s v="POLE"/>
    <n v="30"/>
    <n v="26750"/>
    <s v="ROMANS SUR ISER"/>
    <n v="59100"/>
    <s v="ROUBAIX"/>
    <n v="814.52200000000005"/>
    <s v="TRUZ"/>
    <s v="Rachel"/>
    <n v="2980326876789"/>
    <n v="435298691"/>
    <s v="2"/>
    <s v="Femme"/>
    <s v="1998"/>
    <s v="1995-2000"/>
    <n v="0.3"/>
    <n v="0.16"/>
    <n v="0.7"/>
    <n v="6.7400000000000002E-2"/>
    <n v="7.8194112000000011"/>
    <n v="7.6858295920000002"/>
    <n v="15.505240792000002"/>
  </r>
  <r>
    <n v="20211100039"/>
    <x v="181"/>
    <x v="11"/>
    <x v="1"/>
    <n v="1426392"/>
    <n v="150"/>
    <n v="0.15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2.7402191999999999"/>
    <n v="2.693407122"/>
    <n v="5.4336263220000003"/>
  </r>
  <r>
    <n v="20211100039"/>
    <x v="182"/>
    <x v="11"/>
    <x v="1"/>
    <n v="1427260"/>
    <n v="600"/>
    <n v="0.6"/>
    <s v="POLE"/>
    <n v="269"/>
    <n v="93120"/>
    <s v="COURNEUVE/LA"/>
    <n v="26750"/>
    <s v="ROMANSSURISER"/>
    <n v="592.01400000000001"/>
    <s v="SERZ"/>
    <s v="Serge"/>
    <n v="1721093543456"/>
    <n v="276783489"/>
    <s v="1"/>
    <s v="Homme"/>
    <s v="1972"/>
    <s v="1970-1975"/>
    <n v="0.3"/>
    <n v="0.16"/>
    <n v="0.7"/>
    <n v="6.7400000000000002E-2"/>
    <n v="17.050003199999999"/>
    <n v="16.758732311999999"/>
    <n v="33.808735511999998"/>
  </r>
  <r>
    <n v="20211100039"/>
    <x v="183"/>
    <x v="11"/>
    <x v="1"/>
    <n v="1427239"/>
    <n v="90"/>
    <n v="0.09"/>
    <s v="GV"/>
    <n v="50"/>
    <n v="91100"/>
    <s v="VILLABE"/>
    <n v="77230"/>
    <s v="MOUSSYLENEUF"/>
    <n v="74.748999999999995"/>
    <s v="PERINI"/>
    <s v="Fabricio"/>
    <n v="1690891543678"/>
    <n v="154098765"/>
    <s v="1"/>
    <s v="Homme"/>
    <s v="1969"/>
    <s v="1965-1970"/>
    <n v="1"/>
    <n v="0.24099999999999999"/>
    <n v="0"/>
    <n v="0"/>
    <n v="1.6213058099999997"/>
    <n v="0"/>
    <n v="1.6213058099999997"/>
  </r>
  <r>
    <n v="20211100039"/>
    <x v="183"/>
    <x v="11"/>
    <x v="1"/>
    <n v="1426384"/>
    <n v="150"/>
    <n v="0.15"/>
    <s v="POLE"/>
    <n v="196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3.8989871999999997"/>
    <n v="3.8323795019999998"/>
    <n v="7.731366701999999"/>
  </r>
  <r>
    <n v="20211100039"/>
    <x v="183"/>
    <x v="11"/>
    <x v="1"/>
    <n v="1427706"/>
    <n v="600"/>
    <n v="0.6"/>
    <s v="POLE"/>
    <n v="230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8.0207136000000006"/>
    <n v="7.8836930760000001"/>
    <n v="15.904406676000001"/>
  </r>
  <r>
    <n v="20211100039"/>
    <x v="184"/>
    <x v="11"/>
    <x v="1"/>
    <n v="1429095"/>
    <n v="150"/>
    <n v="0.15"/>
    <s v="POLE"/>
    <n v="100"/>
    <n v="59810"/>
    <s v="LESQUIN"/>
    <n v="21300"/>
    <s v="CHENOVE"/>
    <n v="503.79700000000003"/>
    <s v="RIVIET"/>
    <s v=" Grégory"/>
    <n v="1981059987654"/>
    <n v="698888888"/>
    <s v="1"/>
    <s v="Homme"/>
    <s v="1998"/>
    <s v="1995-2000"/>
    <n v="0.3"/>
    <n v="0.16"/>
    <n v="0.7"/>
    <n v="6.7400000000000002E-2"/>
    <n v="3.6273384000000002"/>
    <n v="3.5653713690000002"/>
    <n v="7.1927097690000004"/>
  </r>
  <r>
    <n v="20211100039"/>
    <x v="184"/>
    <x v="11"/>
    <x v="1"/>
    <n v="1429091"/>
    <n v="150"/>
    <n v="0.15"/>
    <s v="POLE"/>
    <n v="130"/>
    <n v="59810"/>
    <s v="LESQUIN"/>
    <n v="39570"/>
    <s v="LONSLESAUNIER"/>
    <n v="581.68499999999995"/>
    <s v="RIVIET"/>
    <s v=" Grégory"/>
    <n v="1981059987654"/>
    <n v="698888888"/>
    <s v="1"/>
    <s v="Homme"/>
    <s v="1998"/>
    <s v="1995-2000"/>
    <n v="0.3"/>
    <n v="0.16"/>
    <n v="0.7"/>
    <n v="6.7400000000000002E-2"/>
    <n v="4.1881319999999995"/>
    <n v="4.1165847449999999"/>
    <n v="8.3047167450000003"/>
  </r>
  <r>
    <n v="20211100039"/>
    <x v="184"/>
    <x v="11"/>
    <x v="1"/>
    <n v="1429288"/>
    <n v="150"/>
    <n v="0.15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2.7402191999999999"/>
    <n v="2.693407122"/>
    <n v="5.4336263220000003"/>
  </r>
  <r>
    <n v="20211100039"/>
    <x v="184"/>
    <x v="11"/>
    <x v="1"/>
    <n v="1429283"/>
    <n v="600"/>
    <n v="0.6"/>
    <s v="POLE"/>
    <n v="258"/>
    <n v="59810"/>
    <s v="LESQUIN"/>
    <n v="59100"/>
    <s v="ROUBAIX"/>
    <n v="20.318000000000001"/>
    <s v="RIVIET"/>
    <s v=" Grégory"/>
    <n v="1981059987654"/>
    <n v="698888888"/>
    <s v="1"/>
    <s v="Homme"/>
    <s v="1998"/>
    <s v="1995-2000"/>
    <n v="0.3"/>
    <n v="0.16"/>
    <n v="0.7"/>
    <n v="6.7400000000000002E-2"/>
    <n v="0.58515840000000008"/>
    <n v="0.57516194399999998"/>
    <n v="1.1603203440000001"/>
  </r>
  <r>
    <n v="20211100039"/>
    <x v="185"/>
    <x v="11"/>
    <x v="1"/>
    <n v="1430055"/>
    <n v="1600"/>
    <n v="1.6"/>
    <s v="AFF"/>
    <n v="375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1"/>
    <n v="6.7400000000000002E-2"/>
    <n v="0"/>
    <n v="0"/>
    <n v="28.723507520000002"/>
    <n v="0"/>
    <n v="28.723507520000002"/>
  </r>
  <r>
    <n v="20211100039"/>
    <x v="186"/>
    <x v="11"/>
    <x v="1"/>
    <n v="1431050"/>
    <n v="300"/>
    <n v="0.3"/>
    <s v="PAEX"/>
    <n v="253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7.4372256000000005"/>
    <n v="7.3101729960000004"/>
    <n v="14.747398596"/>
  </r>
  <r>
    <n v="20211100039"/>
    <x v="187"/>
    <x v="11"/>
    <x v="1"/>
    <n v="1430557"/>
    <n v="300"/>
    <n v="0.3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4.0052879999999993"/>
    <n v="3.9368643299999997"/>
    <n v="7.942152329999999"/>
  </r>
  <r>
    <n v="20211100039"/>
    <x v="187"/>
    <x v="11"/>
    <x v="1"/>
    <n v="1431059"/>
    <n v="150"/>
    <n v="0.15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2.7402191999999999"/>
    <n v="2.693407122"/>
    <n v="5.4336263220000003"/>
  </r>
  <r>
    <n v="20211100039"/>
    <x v="188"/>
    <x v="11"/>
    <x v="1"/>
    <n v="1430499"/>
    <n v="200"/>
    <n v="0.2"/>
    <s v="POLE"/>
    <n v="158"/>
    <n v="62138"/>
    <s v="HAISNES"/>
    <n v="94440"/>
    <s v="MAROLLESENBRI"/>
    <n v="241.233"/>
    <s v="MOINT"/>
    <s v="Manu"/>
    <n v="1910162678543"/>
    <n v="201019888"/>
    <s v="1"/>
    <s v="Homme"/>
    <s v="1991"/>
    <s v="1990-1995"/>
    <n v="0.3"/>
    <n v="0.16"/>
    <n v="0.7"/>
    <n v="6.7400000000000002E-2"/>
    <n v="2.3158368000000005"/>
    <n v="2.2762745880000002"/>
    <n v="4.5921113880000011"/>
  </r>
  <r>
    <n v="20211100039"/>
    <x v="188"/>
    <x v="11"/>
    <x v="1"/>
    <n v="1431027"/>
    <n v="200"/>
    <n v="0.2"/>
    <s v="PAEX"/>
    <n v="170"/>
    <n v="21300"/>
    <s v="CHENOVE"/>
    <n v="59100"/>
    <s v="ROUBAIX"/>
    <n v="520.61199999999997"/>
    <s v="THRIS"/>
    <s v="Sabrina"/>
    <n v="2950121987654"/>
    <n v="398989710"/>
    <s v="2"/>
    <s v="Femme"/>
    <s v="1995"/>
    <s v="1995-2000"/>
    <n v="0.3"/>
    <n v="0.16"/>
    <n v="0.7"/>
    <n v="6.7400000000000002E-2"/>
    <n v="4.9978752000000002"/>
    <n v="4.9124948319999993"/>
    <n v="9.9103700319999994"/>
  </r>
  <r>
    <n v="20211100039"/>
    <x v="189"/>
    <x v="11"/>
    <x v="1"/>
    <n v="1431812"/>
    <n v="200"/>
    <n v="0.2"/>
    <s v="GV"/>
    <n v="110"/>
    <n v="93000"/>
    <s v="BOBIGNY"/>
    <n v="91100"/>
    <s v="VILLABE"/>
    <n v="52.249000000000002"/>
    <s v="TREZ"/>
    <s v="Borys"/>
    <n v="1710993765987"/>
    <n v="145096532"/>
    <s v="1"/>
    <s v="Homme"/>
    <s v="1971"/>
    <s v="1970-1975"/>
    <n v="1"/>
    <n v="0.24099999999999999"/>
    <n v="0"/>
    <n v="0"/>
    <n v="2.5184017999999999"/>
    <n v="0"/>
    <n v="2.5184017999999999"/>
  </r>
  <r>
    <n v="20211100039"/>
    <x v="189"/>
    <x v="11"/>
    <x v="1"/>
    <n v="1431747"/>
    <n v="300"/>
    <n v="0.3"/>
    <s v="POLE"/>
    <n v="125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3.6276336000000002"/>
    <n v="3.565661526"/>
    <n v="7.1932951260000006"/>
  </r>
  <r>
    <n v="20211100039"/>
    <x v="189"/>
    <x v="11"/>
    <x v="1"/>
    <n v="1431863"/>
    <n v="200"/>
    <n v="0.2"/>
    <s v="POLE"/>
    <n v="330"/>
    <n v="6150"/>
    <s v="CANNES"/>
    <n v="59100"/>
    <s v="ROUBAIX"/>
    <n v="1.1381939999999999"/>
    <s v="WART"/>
    <s v="olga"/>
    <n v="2921261654365"/>
    <n v="508030554"/>
    <s v="2"/>
    <s v="Femme"/>
    <s v="1992"/>
    <s v="1990-1995"/>
    <n v="0.3"/>
    <n v="0.16"/>
    <n v="0.7"/>
    <n v="6.7400000000000002E-2"/>
    <n v="1.09266624E-2"/>
    <n v="1.0739998584E-2"/>
    <n v="2.1666660984E-2"/>
  </r>
  <r>
    <n v="20211100039"/>
    <x v="190"/>
    <x v="11"/>
    <x v="1"/>
    <n v="1432673"/>
    <n v="200"/>
    <n v="0.2"/>
    <s v="POLE"/>
    <n v="239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5.1986496000000004"/>
    <n v="5.1098393359999994"/>
    <n v="10.308488936"/>
  </r>
  <r>
    <n v="20211100039"/>
    <x v="191"/>
    <x v="11"/>
    <x v="1"/>
    <n v="1433158"/>
    <n v="300"/>
    <n v="0.3"/>
    <s v="PAEX"/>
    <n v="228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7.4372256000000005"/>
    <n v="7.3101729960000004"/>
    <n v="14.747398596"/>
  </r>
  <r>
    <n v="20211100039"/>
    <x v="192"/>
    <x v="11"/>
    <x v="1"/>
    <n v="1432513"/>
    <n v="200"/>
    <n v="0.2"/>
    <s v="POLE"/>
    <n v="192"/>
    <n v="26750"/>
    <s v="ROMANS SUR ISER"/>
    <n v="59100"/>
    <s v="ROUBAIX"/>
    <n v="814.52200000000005"/>
    <s v="TRUZ"/>
    <s v="Rachel"/>
    <n v="2980326876789"/>
    <n v="435298691"/>
    <s v="2"/>
    <s v="Femme"/>
    <s v="1998"/>
    <s v="1995-2000"/>
    <n v="0.3"/>
    <n v="0.16"/>
    <n v="0.7"/>
    <n v="6.7400000000000002E-2"/>
    <n v="7.8194112000000011"/>
    <n v="7.6858295920000002"/>
    <n v="15.505240792000002"/>
  </r>
  <r>
    <n v="20211100039"/>
    <x v="192"/>
    <x v="11"/>
    <x v="1"/>
    <n v="1434609"/>
    <n v="1077"/>
    <n v="1.077"/>
    <s v="AFF"/>
    <n v="200"/>
    <n v="59100"/>
    <s v="ROUBAIX"/>
    <n v="93120"/>
    <s v="COURNEUVE/LA"/>
    <n v="220.54900000000001"/>
    <s v="XIA"/>
    <s v="Phong"/>
    <n v="1870459678987"/>
    <n v="332987687"/>
    <s v="1"/>
    <s v="Homme"/>
    <s v="1987"/>
    <s v="1985-1990"/>
    <n v="1"/>
    <n v="6.7400000000000002E-2"/>
    <n v="0"/>
    <n v="0"/>
    <n v="16.009607800200001"/>
    <n v="0"/>
    <n v="16.009607800200001"/>
  </r>
  <r>
    <n v="20211100039"/>
    <x v="193"/>
    <x v="11"/>
    <x v="1"/>
    <n v="1435288"/>
    <n v="200"/>
    <n v="0.2"/>
    <s v="POLE"/>
    <n v="158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2.4772128000000002"/>
    <n v="2.4348937479999999"/>
    <n v="4.9121065480000006"/>
  </r>
  <r>
    <n v="20211100039"/>
    <x v="194"/>
    <x v="11"/>
    <x v="1"/>
    <n v="1435628"/>
    <n v="150"/>
    <n v="0.15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0026439999999996"/>
    <n v="1.9684321649999998"/>
    <n v="3.9710761649999995"/>
  </r>
  <r>
    <n v="20211100039"/>
    <x v="195"/>
    <x v="11"/>
    <x v="1"/>
    <n v="1434776"/>
    <n v="150"/>
    <n v="0.15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2.7402191999999999"/>
    <n v="2.693407122"/>
    <n v="5.4336263220000003"/>
  </r>
  <r>
    <n v="20211100039"/>
    <x v="195"/>
    <x v="11"/>
    <x v="1"/>
    <n v="1436025"/>
    <n v="300"/>
    <n v="0.3"/>
    <s v="PAEX"/>
    <n v="206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3.6040031999999997"/>
    <n v="3.5424348119999998"/>
    <n v="7.1464380119999991"/>
  </r>
  <r>
    <n v="20211100039"/>
    <x v="196"/>
    <x v="11"/>
    <x v="1"/>
    <n v="1437218"/>
    <n v="800"/>
    <n v="0.8"/>
    <s v="POLE"/>
    <n v="6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0.3"/>
    <n v="0.16"/>
    <n v="0.7"/>
    <n v="6.7400000000000002E-2"/>
    <n v="1.3052544000000001"/>
    <n v="1.282956304"/>
    <n v="2.5882107040000002"/>
  </r>
  <r>
    <n v="20211100039"/>
    <x v="196"/>
    <x v="11"/>
    <x v="1"/>
    <n v="1436239"/>
    <n v="300"/>
    <n v="0.3"/>
    <s v="POLE"/>
    <n v="206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3.6276336000000002"/>
    <n v="3.565661526"/>
    <n v="7.1932951260000006"/>
  </r>
  <r>
    <n v="20211200035"/>
    <x v="197"/>
    <x v="0"/>
    <x v="1"/>
    <n v="1438147"/>
    <n v="800"/>
    <n v="0.8"/>
    <s v="GV"/>
    <n v="15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6.5534647999999995"/>
    <n v="0"/>
    <n v="6.5534647999999995"/>
  </r>
  <r>
    <n v="20211200035"/>
    <x v="197"/>
    <x v="0"/>
    <x v="1"/>
    <n v="1438148"/>
    <n v="150"/>
    <n v="0.15"/>
    <s v="POLE"/>
    <n v="196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3.8989871999999997"/>
    <n v="3.8323795019999998"/>
    <n v="7.731366701999999"/>
  </r>
  <r>
    <n v="20211200035"/>
    <x v="197"/>
    <x v="0"/>
    <x v="1"/>
    <n v="1419400"/>
    <n v="550"/>
    <n v="0.55000000000000004"/>
    <s v="PAEX"/>
    <n v="238"/>
    <n v="62450"/>
    <s v="BAPAUME"/>
    <n v="91100"/>
    <s v="VILLABE"/>
    <n v="190.54599999999999"/>
    <s v="GRIS"/>
    <s v="Karine"/>
    <n v="2840262345678"/>
    <n v="609080305"/>
    <s v="2"/>
    <s v="Femme"/>
    <s v="1984"/>
    <s v="1980-1985"/>
    <n v="0.3"/>
    <n v="0.16"/>
    <n v="0.7"/>
    <n v="6.7400000000000002E-2"/>
    <n v="5.0304144000000006"/>
    <n v="4.9444781540000005"/>
    <n v="9.9748925540000002"/>
  </r>
  <r>
    <n v="20211200035"/>
    <x v="197"/>
    <x v="0"/>
    <x v="1"/>
    <n v="1435701"/>
    <n v="600"/>
    <n v="0.6"/>
    <s v="POLE"/>
    <n v="520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8.0207136000000006"/>
    <n v="7.8836930760000001"/>
    <n v="15.904406676000001"/>
  </r>
  <r>
    <n v="20211200035"/>
    <x v="198"/>
    <x v="0"/>
    <x v="1"/>
    <n v="1440527"/>
    <n v="220"/>
    <n v="0.22"/>
    <s v="PAEX"/>
    <n v="95"/>
    <n v="94440"/>
    <s v="MAROLLES EN BRI"/>
    <n v="59100"/>
    <s v="ROUBAIX"/>
    <n v="250.898"/>
    <s v="RED"/>
    <s v="Peter"/>
    <n v="1760894987321"/>
    <n v="698096755"/>
    <s v="1"/>
    <s v="Homme"/>
    <s v="1976"/>
    <s v="1975-1980"/>
    <n v="0.3"/>
    <n v="0.16"/>
    <n v="0.7"/>
    <n v="6.7400000000000002E-2"/>
    <n v="2.6494828799999999"/>
    <n v="2.6042208807999998"/>
    <n v="5.2537037607999997"/>
  </r>
  <r>
    <n v="20211200035"/>
    <x v="199"/>
    <x v="0"/>
    <x v="1"/>
    <n v="1440684"/>
    <n v="100"/>
    <n v="0.1"/>
    <s v="POLE"/>
    <n v="140"/>
    <n v="62138"/>
    <s v="HAISNES"/>
    <n v="67100"/>
    <s v="STRASBOURG"/>
    <n v="549.995"/>
    <s v="MOINT"/>
    <s v="Manu"/>
    <n v="1910162678543"/>
    <n v="201019888"/>
    <s v="1"/>
    <s v="Homme"/>
    <s v="1991"/>
    <s v="1990-1995"/>
    <n v="0.3"/>
    <n v="0.16"/>
    <n v="0.7"/>
    <n v="6.7400000000000002E-2"/>
    <n v="2.6399760000000003"/>
    <n v="2.5948764099999999"/>
    <n v="5.2348524100000002"/>
  </r>
  <r>
    <n v="20211200035"/>
    <x v="200"/>
    <x v="0"/>
    <x v="1"/>
    <n v="1442391"/>
    <n v="80"/>
    <n v="0.08"/>
    <s v="GV"/>
    <n v="80"/>
    <n v="91100"/>
    <s v="VILLABE"/>
    <n v="75017"/>
    <s v="PARIS17"/>
    <n v="46.664999999999999"/>
    <s v="PERINI"/>
    <s v="Fabricio"/>
    <n v="1690891543678"/>
    <n v="154098765"/>
    <s v="1"/>
    <s v="Homme"/>
    <s v="1969"/>
    <s v="1965-1970"/>
    <n v="1"/>
    <n v="0.24099999999999999"/>
    <n v="0"/>
    <n v="0"/>
    <n v="0.89970119999999987"/>
    <n v="0"/>
    <n v="0.89970119999999987"/>
  </r>
  <r>
    <n v="20211200035"/>
    <x v="201"/>
    <x v="0"/>
    <x v="1"/>
    <n v="1443443"/>
    <n v="400"/>
    <n v="0.4"/>
    <s v="GV"/>
    <n v="100"/>
    <n v="91100"/>
    <s v="VILLABE"/>
    <n v="75001"/>
    <s v="PARIS01"/>
    <n v="44.951000000000001"/>
    <s v="PERINI"/>
    <s v="Fabricio"/>
    <n v="1690891543678"/>
    <n v="154098765"/>
    <s v="1"/>
    <s v="Homme"/>
    <s v="1969"/>
    <s v="1965-1970"/>
    <n v="1"/>
    <n v="0.24099999999999999"/>
    <n v="0"/>
    <n v="0"/>
    <n v="4.3332763999999999"/>
    <n v="0"/>
    <n v="4.3332763999999999"/>
  </r>
  <r>
    <n v="20211200035"/>
    <x v="201"/>
    <x v="0"/>
    <x v="1"/>
    <n v="1442850"/>
    <n v="1600"/>
    <n v="1.6"/>
    <s v="AFF"/>
    <n v="330"/>
    <n v="62138"/>
    <s v="HAISNES"/>
    <n v="59225"/>
    <s v="CLARY"/>
    <n v="90.516999999999996"/>
    <s v="MOINT"/>
    <s v="Manu"/>
    <n v="1910162678543"/>
    <n v="201019888"/>
    <s v="1"/>
    <s v="Homme"/>
    <s v="1991"/>
    <s v="1990-1995"/>
    <n v="1"/>
    <n v="6.7400000000000002E-2"/>
    <n v="0"/>
    <n v="0"/>
    <n v="9.7613532799999998"/>
    <n v="0"/>
    <n v="9.7613532799999998"/>
  </r>
  <r>
    <n v="20211200035"/>
    <x v="202"/>
    <x v="0"/>
    <x v="1"/>
    <n v="1446290"/>
    <n v="525"/>
    <n v="0.52500000000000002"/>
    <s v="PAEX"/>
    <n v="182"/>
    <n v="21300"/>
    <s v="CHENOVE"/>
    <n v="59100"/>
    <s v="ROUBAIX"/>
    <n v="520.61199999999997"/>
    <s v="THRIS"/>
    <s v="Sabrina"/>
    <n v="2950121987654"/>
    <n v="398989710"/>
    <s v="2"/>
    <s v="Femme"/>
    <s v="1995"/>
    <s v="1995-2000"/>
    <n v="0.3"/>
    <n v="0.16"/>
    <n v="0.7"/>
    <n v="6.7400000000000002E-2"/>
    <n v="13.119422399999999"/>
    <n v="12.895298933999999"/>
    <n v="26.014721334000001"/>
  </r>
  <r>
    <n v="20211200035"/>
    <x v="202"/>
    <x v="0"/>
    <x v="1"/>
    <n v="1446579"/>
    <n v="270"/>
    <n v="0.27"/>
    <s v="POLE"/>
    <n v="240"/>
    <n v="91100"/>
    <s v="VILLABE"/>
    <n v="1868"/>
    <s v="COLLOMBEY"/>
    <n v="539.096"/>
    <s v="PERINI"/>
    <s v="Fabricio"/>
    <n v="1690891543678"/>
    <n v="154098765"/>
    <s v="1"/>
    <s v="Homme"/>
    <s v="1969"/>
    <s v="1965-1970"/>
    <n v="0.3"/>
    <n v="0.16"/>
    <n v="0.7"/>
    <n v="6.7400000000000002E-2"/>
    <n v="6.9866841600000003"/>
    <n v="6.867328305600001"/>
    <n v="13.8540124656"/>
  </r>
  <r>
    <n v="20211200035"/>
    <x v="203"/>
    <x v="0"/>
    <x v="1"/>
    <n v="1446830"/>
    <n v="100"/>
    <n v="0.1"/>
    <s v="POLE"/>
    <n v="125"/>
    <n v="59100"/>
    <s v="ROUBAIX"/>
    <n v="93300"/>
    <s v="AUBERVILLIERS"/>
    <n v="223.16499999999999"/>
    <s v="XIA"/>
    <s v="Phong"/>
    <n v="1870459678987"/>
    <n v="332987687"/>
    <s v="1"/>
    <s v="Homme"/>
    <s v="1987"/>
    <s v="1985-1990"/>
    <n v="0.3"/>
    <n v="0.16"/>
    <n v="0.7"/>
    <n v="6.7400000000000002E-2"/>
    <n v="1.0711920000000001"/>
    <n v="1.05289247"/>
    <n v="2.1240844700000001"/>
  </r>
  <r>
    <n v="20211200035"/>
    <x v="203"/>
    <x v="0"/>
    <x v="1"/>
    <n v="1446829"/>
    <n v="100"/>
    <n v="0.1"/>
    <s v="POLE"/>
    <n v="158"/>
    <n v="59100"/>
    <s v="ROUBAIX"/>
    <n v="93000"/>
    <s v="BOBIGNY"/>
    <n v="224.143"/>
    <s v="XIA"/>
    <s v="Phong"/>
    <n v="1870459678987"/>
    <n v="332987687"/>
    <s v="1"/>
    <s v="Homme"/>
    <s v="1987"/>
    <s v="1985-1990"/>
    <n v="0.3"/>
    <n v="0.16"/>
    <n v="0.7"/>
    <n v="6.7400000000000002E-2"/>
    <n v="1.0758864000000001"/>
    <n v="1.0575066740000001"/>
    <n v="2.1333930740000002"/>
  </r>
  <r>
    <n v="20211200035"/>
    <x v="204"/>
    <x v="0"/>
    <x v="1"/>
    <n v="1448185"/>
    <n v="150"/>
    <n v="0.15"/>
    <s v="POLE"/>
    <n v="131"/>
    <n v="62138"/>
    <s v="HAISNES"/>
    <n v="91100"/>
    <s v="VILLABE"/>
    <n v="247.541"/>
    <s v="MOINT"/>
    <s v="Manu"/>
    <n v="1910162678543"/>
    <n v="201019888"/>
    <s v="1"/>
    <s v="Homme"/>
    <s v="1991"/>
    <s v="1990-1995"/>
    <n v="0.3"/>
    <n v="0.16"/>
    <n v="0.7"/>
    <n v="6.7400000000000002E-2"/>
    <n v="1.7822951999999999"/>
    <n v="1.7518476569999999"/>
    <n v="3.534142857"/>
  </r>
  <r>
    <n v="20211200035"/>
    <x v="205"/>
    <x v="0"/>
    <x v="1"/>
    <n v="1449067"/>
    <n v="300"/>
    <n v="0.3"/>
    <s v="PAEX"/>
    <n v="167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3.5826767999999998"/>
    <n v="3.5214727379999999"/>
    <n v="7.1041495379999997"/>
  </r>
  <r>
    <n v="20211200035"/>
    <x v="206"/>
    <x v="0"/>
    <x v="1"/>
    <n v="1449071"/>
    <n v="300"/>
    <n v="0.3"/>
    <s v="PAEX"/>
    <n v="136"/>
    <n v="91100"/>
    <s v="VILLABE"/>
    <n v="8090"/>
    <s v="CHARLEVILLEMEZ"/>
    <n v="256.911"/>
    <s v="PERINI"/>
    <s v="Fabricio"/>
    <n v="1690891543678"/>
    <n v="154098765"/>
    <s v="1"/>
    <s v="Homme"/>
    <s v="1969"/>
    <s v="1965-1970"/>
    <n v="0.3"/>
    <n v="0.16"/>
    <n v="0.7"/>
    <n v="6.7400000000000002E-2"/>
    <n v="3.6995184000000001"/>
    <n v="3.6363182940000001"/>
    <n v="7.3358366940000002"/>
  </r>
  <r>
    <n v="20211200035"/>
    <x v="206"/>
    <x v="0"/>
    <x v="1"/>
    <n v="1449069"/>
    <n v="300"/>
    <n v="0.3"/>
    <s v="PAEX"/>
    <n v="234.4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7.4274911999999995"/>
    <n v="7.300604892"/>
    <n v="14.728096091999999"/>
  </r>
  <r>
    <n v="20211200035"/>
    <x v="207"/>
    <x v="0"/>
    <x v="1"/>
    <n v="1449382"/>
    <n v="400"/>
    <n v="0.4"/>
    <s v="PAEX"/>
    <n v="110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5.1103872000000008"/>
    <n v="5.0230847519999999"/>
    <n v="10.133471952000001"/>
  </r>
  <r>
    <n v="20211200035"/>
    <x v="208"/>
    <x v="0"/>
    <x v="1"/>
    <n v="1450103"/>
    <n v="300"/>
    <n v="0.3"/>
    <s v="PAEX"/>
    <n v="100"/>
    <n v="91100"/>
    <s v="VILLABE"/>
    <n v="62138"/>
    <s v="HAISNES"/>
    <n v="246.48500000000001"/>
    <s v="PERINI"/>
    <s v="Fabricio"/>
    <n v="1690891543678"/>
    <n v="154098765"/>
    <s v="1"/>
    <s v="Homme"/>
    <s v="1969"/>
    <s v="1965-1970"/>
    <n v="0.3"/>
    <n v="0.16"/>
    <n v="0.7"/>
    <n v="6.7400000000000002E-2"/>
    <n v="3.5493840000000003"/>
    <n v="3.48874869"/>
    <n v="7.0381326900000003"/>
  </r>
  <r>
    <n v="20220100037"/>
    <x v="209"/>
    <x v="1"/>
    <x v="2"/>
    <n v="1450191"/>
    <n v="300"/>
    <n v="0.3"/>
    <s v="PAEX"/>
    <n v="90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3.5826767999999998"/>
    <n v="3.5214727379999999"/>
    <n v="7.1041495379999997"/>
  </r>
  <r>
    <n v="20220100037"/>
    <x v="209"/>
    <x v="1"/>
    <x v="2"/>
    <n v="1448943"/>
    <n v="225"/>
    <n v="0.22500000000000001"/>
    <s v="PAEX"/>
    <n v="110"/>
    <n v="21300"/>
    <s v="CHENOVE"/>
    <n v="59100"/>
    <s v="ROUBAIX"/>
    <n v="520.61199999999997"/>
    <s v="THRIS"/>
    <s v="Sabrina"/>
    <n v="2950121987654"/>
    <n v="398989710"/>
    <s v="2"/>
    <s v="Femme"/>
    <s v="1995"/>
    <s v="1995-2000"/>
    <n v="0.3"/>
    <n v="0.16"/>
    <n v="0.7"/>
    <n v="6.7400000000000002E-2"/>
    <n v="5.6226095999999997"/>
    <n v="5.5265566859999993"/>
    <n v="11.149166286"/>
  </r>
  <r>
    <n v="20220100037"/>
    <x v="209"/>
    <x v="1"/>
    <x v="2"/>
    <n v="1450194"/>
    <n v="500"/>
    <n v="0.5"/>
    <s v="PAEX"/>
    <n v="155"/>
    <n v="91100"/>
    <s v="VILLABE"/>
    <n v="21300"/>
    <s v="CHENOVE"/>
    <n v="279.79899999999998"/>
    <s v="PERINI"/>
    <s v="Fabricio"/>
    <n v="1690891543678"/>
    <n v="154098765"/>
    <s v="1"/>
    <s v="Homme"/>
    <s v="1969"/>
    <s v="1965-1970"/>
    <n v="0.3"/>
    <n v="0.16"/>
    <n v="0.7"/>
    <n v="6.7400000000000002E-2"/>
    <n v="6.7151759999999996"/>
    <n v="6.6004584099999999"/>
    <n v="13.315634409999999"/>
  </r>
  <r>
    <n v="20220100037"/>
    <x v="210"/>
    <x v="1"/>
    <x v="2"/>
    <n v="1451225"/>
    <n v="594"/>
    <n v="0.59399999999999997"/>
    <s v="POLE"/>
    <n v="190"/>
    <n v="91100"/>
    <s v="VILLABE"/>
    <n v="26750"/>
    <s v="ROMANSSURISER"/>
    <n v="541.17999999999995"/>
    <s v="PERINI"/>
    <s v="Fabricio"/>
    <n v="1690891543678"/>
    <n v="154098765"/>
    <s v="1"/>
    <s v="Homme"/>
    <s v="1969"/>
    <s v="1965-1970"/>
    <n v="0.3"/>
    <n v="0.16"/>
    <n v="0.7"/>
    <n v="6.7400000000000002E-2"/>
    <n v="15.430124159999998"/>
    <n v="15.166526205599999"/>
    <n v="30.596650365599999"/>
  </r>
  <r>
    <n v="20220100037"/>
    <x v="211"/>
    <x v="1"/>
    <x v="2"/>
    <n v="1451971"/>
    <n v="200"/>
    <n v="0.2"/>
    <s v="PAEX"/>
    <n v="165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4.958150400000001"/>
    <n v="4.8734486640000005"/>
    <n v="9.8315990640000024"/>
  </r>
  <r>
    <n v="20220100037"/>
    <x v="212"/>
    <x v="1"/>
    <x v="2"/>
    <n v="1452476"/>
    <n v="62"/>
    <n v="6.2E-2"/>
    <s v="PAEX"/>
    <n v="100"/>
    <n v="91100"/>
    <s v="VILLABE"/>
    <n v="62450"/>
    <s v="BAPAUME"/>
    <n v="190.11600000000001"/>
    <s v="PERINI"/>
    <s v="Fabricio"/>
    <n v="1690891543678"/>
    <n v="154098765"/>
    <s v="1"/>
    <s v="Homme"/>
    <s v="1969"/>
    <s v="1965-1970"/>
    <n v="0.3"/>
    <n v="0.16"/>
    <n v="0.7"/>
    <n v="6.7400000000000002E-2"/>
    <n v="0.56578521599999998"/>
    <n v="0.55611971856000009"/>
    <n v="1.1219049345600001"/>
  </r>
  <r>
    <n v="20220100037"/>
    <x v="212"/>
    <x v="1"/>
    <x v="2"/>
    <n v="1452037"/>
    <n v="800"/>
    <n v="0.8"/>
    <s v="PAEX"/>
    <n v="360"/>
    <n v="59100"/>
    <s v="ROUBAIX"/>
    <n v="24400"/>
    <s v="LECHES/LES"/>
    <n v="757.46799999999996"/>
    <s v="XIA"/>
    <s v="Phong"/>
    <n v="1870459678987"/>
    <n v="332987687"/>
    <s v="1"/>
    <s v="Homme"/>
    <s v="1987"/>
    <s v="1985-1990"/>
    <n v="0.3"/>
    <n v="0.16"/>
    <n v="0.7"/>
    <n v="6.7400000000000002E-2"/>
    <n v="29.086771200000001"/>
    <n v="28.589872191999998"/>
    <n v="57.676643392000003"/>
  </r>
  <r>
    <n v="20220100037"/>
    <x v="213"/>
    <x v="1"/>
    <x v="2"/>
    <n v="1452726"/>
    <n v="450"/>
    <n v="0.45"/>
    <s v="PL"/>
    <n v="123"/>
    <n v="93120"/>
    <s v="COURNEUVE/LA"/>
    <n v="91100"/>
    <s v="VILLABE"/>
    <n v="54.761000000000003"/>
    <s v="SERZ"/>
    <s v="Serge"/>
    <n v="1721093543456"/>
    <n v="276783489"/>
    <s v="1"/>
    <s v="Homme"/>
    <s v="1972"/>
    <s v="1970-1975"/>
    <n v="1"/>
    <n v="0.16"/>
    <n v="0"/>
    <n v="0"/>
    <n v="3.9427920000000007"/>
    <n v="0"/>
    <n v="3.9427920000000007"/>
  </r>
  <r>
    <n v="20220100037"/>
    <x v="213"/>
    <x v="1"/>
    <x v="2"/>
    <n v="1453720"/>
    <n v="148"/>
    <n v="0.14799999999999999"/>
    <s v="PAEX"/>
    <n v="131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2.7027523200000001"/>
    <n v="2.6565803012"/>
    <n v="5.3593326212000001"/>
  </r>
  <r>
    <n v="20220100037"/>
    <x v="213"/>
    <x v="1"/>
    <x v="2"/>
    <n v="1453008"/>
    <n v="311"/>
    <n v="0.311"/>
    <s v="PAEX"/>
    <n v="132"/>
    <n v="91100"/>
    <s v="VILLABE"/>
    <n v="62780"/>
    <s v="CUCQ"/>
    <n v="280.69799999999998"/>
    <s v="PERINI"/>
    <s v="Fabricio"/>
    <n v="1690891543678"/>
    <n v="154098765"/>
    <s v="1"/>
    <s v="Homme"/>
    <s v="1969"/>
    <s v="1965-1970"/>
    <n v="0.3"/>
    <n v="0.16"/>
    <n v="0.7"/>
    <n v="6.7400000000000002E-2"/>
    <n v="4.1902597439999996"/>
    <n v="4.1186761400399998"/>
    <n v="8.3089358840400003"/>
  </r>
  <r>
    <n v="20220100037"/>
    <x v="213"/>
    <x v="1"/>
    <x v="2"/>
    <n v="1453723"/>
    <n v="57"/>
    <n v="5.7000000000000002E-2"/>
    <s v="PAEX"/>
    <n v="140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1.4112233280000002"/>
    <n v="1.38711492948"/>
    <n v="2.7983382574800002"/>
  </r>
  <r>
    <n v="20220100037"/>
    <x v="214"/>
    <x v="1"/>
    <x v="2"/>
    <n v="1454811"/>
    <n v="300"/>
    <n v="0.3"/>
    <s v="PAEX"/>
    <n v="100"/>
    <n v="91100"/>
    <s v="VILLABE"/>
    <n v="62138"/>
    <s v="HAISNES"/>
    <n v="246.48500000000001"/>
    <s v="PERINI"/>
    <s v="Fabricio"/>
    <n v="1690891543678"/>
    <n v="154098765"/>
    <s v="1"/>
    <s v="Homme"/>
    <s v="1969"/>
    <s v="1965-1970"/>
    <n v="0.3"/>
    <n v="0.16"/>
    <n v="0.7"/>
    <n v="6.7400000000000002E-2"/>
    <n v="3.5493840000000003"/>
    <n v="3.48874869"/>
    <n v="7.0381326900000003"/>
  </r>
  <r>
    <n v="20220100037"/>
    <x v="215"/>
    <x v="1"/>
    <x v="2"/>
    <n v="1455266"/>
    <n v="200"/>
    <n v="0.2"/>
    <s v="PAEX"/>
    <n v="118"/>
    <n v="60000"/>
    <s v="BEAUVAIS"/>
    <n v="59100"/>
    <s v="ROUBAIX"/>
    <n v="206.50700000000001"/>
    <s v="TA"/>
    <s v="Karim"/>
    <n v="1951160456789"/>
    <n v="565980900"/>
    <s v="1"/>
    <s v="Homme"/>
    <s v="1995"/>
    <s v="1995-2000"/>
    <n v="0.3"/>
    <n v="0.16"/>
    <n v="0.7"/>
    <n v="6.7400000000000002E-2"/>
    <n v="1.9824672000000003"/>
    <n v="1.948600052"/>
    <n v="3.9310672520000001"/>
  </r>
  <r>
    <n v="20220100037"/>
    <x v="216"/>
    <x v="1"/>
    <x v="2"/>
    <n v="1454643"/>
    <n v="225"/>
    <n v="0.22500000000000001"/>
    <s v="PAEX"/>
    <n v="110"/>
    <n v="21300"/>
    <s v="CHENOVE"/>
    <n v="59100"/>
    <s v="ROUBAIX"/>
    <n v="520.61199999999997"/>
    <s v="THRIS"/>
    <s v="Sabrina"/>
    <n v="2950121987654"/>
    <n v="398989710"/>
    <s v="2"/>
    <s v="Femme"/>
    <s v="1995"/>
    <s v="1995-2000"/>
    <n v="0.3"/>
    <n v="0.16"/>
    <n v="0.7"/>
    <n v="6.7400000000000002E-2"/>
    <n v="5.6226095999999997"/>
    <n v="5.5265566859999993"/>
    <n v="11.149166286"/>
  </r>
  <r>
    <n v="20220100037"/>
    <x v="216"/>
    <x v="1"/>
    <x v="2"/>
    <n v="1454622"/>
    <n v="500"/>
    <n v="0.5"/>
    <s v="POLE"/>
    <n v="158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6.1930320000000005"/>
    <n v="6.08723437"/>
    <n v="12.28026637"/>
  </r>
  <r>
    <n v="20220100037"/>
    <x v="216"/>
    <x v="1"/>
    <x v="2"/>
    <n v="1454340"/>
    <n v="300"/>
    <n v="0.3"/>
    <s v="PAEX"/>
    <n v="228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7.4372256000000005"/>
    <n v="7.3101729960000004"/>
    <n v="14.747398596"/>
  </r>
  <r>
    <n v="20220100037"/>
    <x v="217"/>
    <x v="1"/>
    <x v="2"/>
    <n v="1456262"/>
    <n v="600"/>
    <n v="0.6"/>
    <s v="PAEX"/>
    <n v="358"/>
    <n v="40300"/>
    <s v="PEYREHORADE"/>
    <n v="91100"/>
    <s v="VILLABE"/>
    <n v="752.09199999999998"/>
    <s v="ZOI"/>
    <s v="Elsa"/>
    <n v="2731140567876"/>
    <n v="566980986"/>
    <s v="2"/>
    <s v="Femme"/>
    <s v="1973"/>
    <s v="1970-1975"/>
    <n v="0.3"/>
    <n v="0.16"/>
    <n v="0.7"/>
    <n v="6.7400000000000002E-2"/>
    <n v="21.6602496"/>
    <n v="21.290220336000001"/>
    <n v="42.950469936000005"/>
  </r>
  <r>
    <n v="20220100037"/>
    <x v="218"/>
    <x v="1"/>
    <x v="2"/>
    <n v="1457123"/>
    <n v="189"/>
    <n v="0.189"/>
    <s v="PAEX"/>
    <n v="100"/>
    <n v="91100"/>
    <s v="VILLABE"/>
    <n v="62780"/>
    <s v="CUCQ"/>
    <n v="280.69799999999998"/>
    <s v="PERINI"/>
    <s v="Fabricio"/>
    <n v="1690891543678"/>
    <n v="154098765"/>
    <s v="1"/>
    <s v="Homme"/>
    <s v="1969"/>
    <s v="1965-1970"/>
    <n v="0.3"/>
    <n v="0.16"/>
    <n v="0.7"/>
    <n v="6.7400000000000002E-2"/>
    <n v="2.5464922560000001"/>
    <n v="2.5029896799599998"/>
    <n v="5.0494819359599994"/>
  </r>
  <r>
    <n v="20220100037"/>
    <x v="219"/>
    <x v="1"/>
    <x v="2"/>
    <n v="1457742"/>
    <n v="100"/>
    <n v="0.1"/>
    <s v="PAEX"/>
    <n v="100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1.2775968000000002"/>
    <n v="1.255771188"/>
    <n v="2.5333679880000002"/>
  </r>
  <r>
    <n v="20220100037"/>
    <x v="219"/>
    <x v="1"/>
    <x v="2"/>
    <n v="1457783"/>
    <n v="300"/>
    <n v="0.3"/>
    <s v="PAEX"/>
    <n v="166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4.0052879999999993"/>
    <n v="3.9368643299999997"/>
    <n v="7.942152329999999"/>
  </r>
  <r>
    <n v="20220100037"/>
    <x v="219"/>
    <x v="1"/>
    <x v="2"/>
    <n v="1457781"/>
    <n v="450"/>
    <n v="0.45"/>
    <s v="PAEX"/>
    <n v="250"/>
    <n v="62138"/>
    <s v="HAISNES"/>
    <n v="91100"/>
    <s v="VILLABE"/>
    <n v="247.541"/>
    <s v="MOINT"/>
    <s v="Manu"/>
    <n v="1910162678543"/>
    <n v="201019888"/>
    <s v="1"/>
    <s v="Homme"/>
    <s v="1991"/>
    <s v="1990-1995"/>
    <n v="0.3"/>
    <n v="0.16"/>
    <n v="0.7"/>
    <n v="6.7400000000000002E-2"/>
    <n v="5.3468856000000002"/>
    <n v="5.2555429709999997"/>
    <n v="10.602428571000001"/>
  </r>
  <r>
    <n v="20220100037"/>
    <x v="220"/>
    <x v="1"/>
    <x v="2"/>
    <n v="1458403"/>
    <n v="150"/>
    <n v="0.15"/>
    <s v="PAEX"/>
    <n v="165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3.7186128000000003"/>
    <n v="3.6550864980000002"/>
    <n v="7.373699298"/>
  </r>
  <r>
    <n v="20220100037"/>
    <x v="221"/>
    <x v="1"/>
    <x v="2"/>
    <n v="1458359"/>
    <n v="900"/>
    <n v="0.9"/>
    <s v="PL"/>
    <n v="160"/>
    <n v="93120"/>
    <s v="COURNEUVE/LA"/>
    <n v="91100"/>
    <s v="VILLABE"/>
    <n v="54.761000000000003"/>
    <s v="SERZ"/>
    <s v="Serge"/>
    <n v="1721093543456"/>
    <n v="276783489"/>
    <s v="1"/>
    <s v="Homme"/>
    <s v="1972"/>
    <s v="1970-1975"/>
    <n v="1"/>
    <n v="0.16"/>
    <n v="0"/>
    <n v="0"/>
    <n v="7.8855840000000015"/>
    <n v="0"/>
    <n v="7.8855840000000015"/>
  </r>
  <r>
    <n v="20220100037"/>
    <x v="222"/>
    <x v="1"/>
    <x v="2"/>
    <n v="1458865"/>
    <n v="600"/>
    <n v="0.6"/>
    <s v="PL"/>
    <n v="100"/>
    <n v="93120"/>
    <s v="COURNEUVE/LA"/>
    <n v="91100"/>
    <s v="VILLABE"/>
    <n v="54.761000000000003"/>
    <s v="SERZ"/>
    <s v="Serge"/>
    <n v="1721093543456"/>
    <n v="276783489"/>
    <s v="1"/>
    <s v="Homme"/>
    <s v="1972"/>
    <s v="1970-1975"/>
    <n v="1"/>
    <n v="0.16"/>
    <n v="0"/>
    <n v="0"/>
    <n v="5.2570560000000004"/>
    <n v="0"/>
    <n v="5.2570560000000004"/>
  </r>
  <r>
    <n v="20220100037"/>
    <x v="222"/>
    <x v="1"/>
    <x v="2"/>
    <n v="1459220"/>
    <n v="147"/>
    <n v="0.14699999999999999"/>
    <s v="PAEX"/>
    <n v="131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2.68449048"/>
    <n v="2.6386304342999995"/>
    <n v="5.3231209142999996"/>
  </r>
  <r>
    <n v="20220100037"/>
    <x v="222"/>
    <x v="1"/>
    <x v="2"/>
    <n v="1459469"/>
    <n v="129"/>
    <n v="0.129"/>
    <s v="PAEX"/>
    <n v="190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3.3375746880000001"/>
    <n v="3.2805577870799998"/>
    <n v="6.6181324750799995"/>
  </r>
  <r>
    <n v="20220100037"/>
    <x v="223"/>
    <x v="1"/>
    <x v="2"/>
    <n v="1459977"/>
    <n v="80"/>
    <n v="0.08"/>
    <s v="PAEX"/>
    <n v="110"/>
    <n v="91100"/>
    <s v="VILLABE"/>
    <n v="8090"/>
    <s v="CHARLEVILLEMEZ"/>
    <n v="256.911"/>
    <s v="PERINI"/>
    <s v="Fabricio"/>
    <n v="1690891543678"/>
    <n v="154098765"/>
    <s v="1"/>
    <s v="Homme"/>
    <s v="1969"/>
    <s v="1965-1970"/>
    <n v="0.3"/>
    <n v="0.16"/>
    <n v="0.7"/>
    <n v="6.7400000000000002E-2"/>
    <n v="0.98653824000000001"/>
    <n v="0.96968487840000006"/>
    <n v="1.9562231184000001"/>
  </r>
  <r>
    <n v="20220100037"/>
    <x v="223"/>
    <x v="1"/>
    <x v="2"/>
    <n v="1459249"/>
    <n v="200"/>
    <n v="0.2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2.4772128000000002"/>
    <n v="2.4348937479999999"/>
    <n v="4.9121065480000006"/>
  </r>
  <r>
    <n v="20220100078"/>
    <x v="224"/>
    <x v="1"/>
    <x v="2"/>
    <n v="1460405"/>
    <n v="600"/>
    <n v="0.6"/>
    <s v="PAEX"/>
    <n v="157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7.6709664000000002"/>
    <n v="7.5399207239999999"/>
    <n v="15.210887123999999"/>
  </r>
  <r>
    <n v="20220100078"/>
    <x v="224"/>
    <x v="1"/>
    <x v="2"/>
    <n v="1460409"/>
    <n v="600"/>
    <n v="0.6"/>
    <s v="PAEX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8.0207136000000006"/>
    <n v="7.8836930760000001"/>
    <n v="15.904406676000001"/>
  </r>
  <r>
    <n v="20220100037"/>
    <x v="224"/>
    <x v="1"/>
    <x v="2"/>
    <n v="1458804"/>
    <n v="150"/>
    <n v="0.15"/>
    <s v="POLE"/>
    <n v="196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3.8989871999999997"/>
    <n v="3.8323795019999998"/>
    <n v="7.731366701999999"/>
  </r>
  <r>
    <n v="20220100078"/>
    <x v="225"/>
    <x v="1"/>
    <x v="2"/>
    <n v="1460909"/>
    <n v="150"/>
    <n v="0.15"/>
    <s v="PAEX"/>
    <n v="165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3.7186128000000003"/>
    <n v="3.6550864980000002"/>
    <n v="7.373699298"/>
  </r>
  <r>
    <n v="20220200006"/>
    <x v="226"/>
    <x v="2"/>
    <x v="2"/>
    <n v="1462195"/>
    <n v="90"/>
    <n v="0.09"/>
    <s v="PAEX"/>
    <n v="110"/>
    <n v="91100"/>
    <s v="VILLABE"/>
    <n v="8090"/>
    <s v="CHARLEVILLEMEZ"/>
    <n v="256.911"/>
    <s v="PERINI"/>
    <s v="Fabricio"/>
    <n v="1690891543678"/>
    <n v="154098765"/>
    <s v="1"/>
    <s v="Homme"/>
    <s v="1969"/>
    <s v="1965-1970"/>
    <n v="0.3"/>
    <n v="0.16"/>
    <n v="0.7"/>
    <n v="6.7400000000000002E-2"/>
    <n v="1.10985552"/>
    <n v="1.0908954881999999"/>
    <n v="2.2007510082000001"/>
  </r>
  <r>
    <n v="20220200006"/>
    <x v="227"/>
    <x v="2"/>
    <x v="2"/>
    <n v="1462330"/>
    <n v="450"/>
    <n v="0.45"/>
    <s v="POLE"/>
    <n v="476"/>
    <n v="26750"/>
    <s v="ROMANS SUR ISER"/>
    <n v="59100"/>
    <s v="ROUBAIX"/>
    <n v="814.52200000000005"/>
    <s v="TRUZ"/>
    <s v="Rachel"/>
    <n v="2980326876789"/>
    <n v="435298691"/>
    <s v="2"/>
    <s v="Femme"/>
    <s v="1998"/>
    <s v="1995-2000"/>
    <n v="0.3"/>
    <n v="0.16"/>
    <n v="0.7"/>
    <n v="6.7400000000000002E-2"/>
    <n v="17.593675200000003"/>
    <n v="17.293116582"/>
    <n v="34.886791782000003"/>
  </r>
  <r>
    <n v="20220200006"/>
    <x v="228"/>
    <x v="2"/>
    <x v="2"/>
    <n v="1462708"/>
    <n v="220"/>
    <n v="0.22"/>
    <s v="PAEX"/>
    <n v="100"/>
    <n v="94440"/>
    <s v="MAROLLES EN BRI"/>
    <n v="59100"/>
    <s v="ROUBAIX"/>
    <n v="250.898"/>
    <s v="RED"/>
    <s v="Peter"/>
    <n v="1760894987321"/>
    <n v="698096755"/>
    <s v="1"/>
    <s v="Homme"/>
    <s v="1976"/>
    <s v="1975-1980"/>
    <n v="0.3"/>
    <n v="0.16"/>
    <n v="0.7"/>
    <n v="6.7400000000000002E-2"/>
    <n v="2.6494828799999999"/>
    <n v="2.6042208807999998"/>
    <n v="5.2537037607999997"/>
  </r>
  <r>
    <n v="20220200006"/>
    <x v="228"/>
    <x v="2"/>
    <x v="2"/>
    <n v="1463263"/>
    <n v="600"/>
    <n v="0.6"/>
    <s v="PAEX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8.0207136000000006"/>
    <n v="7.8836930760000001"/>
    <n v="15.904406676000001"/>
  </r>
  <r>
    <n v="20220200006"/>
    <x v="228"/>
    <x v="2"/>
    <x v="2"/>
    <n v="1463751"/>
    <n v="300"/>
    <n v="0.3"/>
    <s v="PAEX"/>
    <n v="158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3.6040031999999997"/>
    <n v="3.5424348119999998"/>
    <n v="7.1464380119999991"/>
  </r>
  <r>
    <n v="20220200006"/>
    <x v="228"/>
    <x v="2"/>
    <x v="2"/>
    <n v="1463489"/>
    <n v="300"/>
    <n v="0.3"/>
    <s v="PAEX"/>
    <n v="228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7.4372256000000005"/>
    <n v="7.3101729960000004"/>
    <n v="14.747398596"/>
  </r>
  <r>
    <n v="20220200006"/>
    <x v="228"/>
    <x v="2"/>
    <x v="2"/>
    <n v="1462304"/>
    <n v="800"/>
    <n v="0.8"/>
    <s v="PAEX"/>
    <n v="275"/>
    <n v="93120"/>
    <s v="COURNEUVE/LA"/>
    <n v="67100"/>
    <s v="STRASBOURG"/>
    <n v="501.91300000000001"/>
    <s v="SERZ"/>
    <s v="Serge"/>
    <n v="1721093543456"/>
    <n v="276783489"/>
    <s v="1"/>
    <s v="Homme"/>
    <s v="1972"/>
    <s v="1970-1975"/>
    <n v="0.3"/>
    <n v="0.16"/>
    <n v="0.7"/>
    <n v="6.7400000000000002E-2"/>
    <n v="19.273459200000001"/>
    <n v="18.944204272"/>
    <n v="38.217663471999998"/>
  </r>
  <r>
    <n v="20220200006"/>
    <x v="229"/>
    <x v="2"/>
    <x v="2"/>
    <n v="1463957"/>
    <n v="400"/>
    <n v="0.4"/>
    <s v="PAEX"/>
    <n v="157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5.113977600000001"/>
    <n v="5.0266138160000002"/>
    <n v="10.140591416000001"/>
  </r>
  <r>
    <n v="20220200006"/>
    <x v="230"/>
    <x v="2"/>
    <x v="2"/>
    <n v="1464684"/>
    <n v="80"/>
    <n v="0.08"/>
    <s v="PAEX"/>
    <n v="80"/>
    <n v="91100"/>
    <s v="VILLABE"/>
    <n v="93130"/>
    <s v="NOISYLESEC"/>
    <n v="46.627000000000002"/>
    <s v="PERINI"/>
    <s v="Fabricio"/>
    <n v="1690891543678"/>
    <n v="154098765"/>
    <s v="1"/>
    <s v="Homme"/>
    <s v="1969"/>
    <s v="1965-1970"/>
    <n v="0.3"/>
    <n v="0.16"/>
    <n v="0.7"/>
    <n v="6.7400000000000002E-2"/>
    <n v="0.17904768000000001"/>
    <n v="0.17598894880000002"/>
    <n v="0.35503662880000003"/>
  </r>
  <r>
    <n v="20220200006"/>
    <x v="230"/>
    <x v="2"/>
    <x v="2"/>
    <n v="1464679"/>
    <n v="80"/>
    <n v="0.08"/>
    <s v="PAEX"/>
    <n v="100"/>
    <n v="91100"/>
    <s v="VILLABE"/>
    <n v="59200"/>
    <s v="TOURCOING"/>
    <n v="265.54500000000002"/>
    <s v="PERINI"/>
    <s v="Fabricio"/>
    <n v="1690891543678"/>
    <n v="154098765"/>
    <s v="1"/>
    <s v="Homme"/>
    <s v="1969"/>
    <s v="1965-1970"/>
    <n v="0.3"/>
    <n v="0.16"/>
    <n v="0.7"/>
    <n v="6.7400000000000002E-2"/>
    <n v="1.0196928000000001"/>
    <n v="1.0022730480000002"/>
    <n v="2.0219658480000002"/>
  </r>
  <r>
    <n v="20220200006"/>
    <x v="230"/>
    <x v="2"/>
    <x v="2"/>
    <n v="1464680"/>
    <n v="80"/>
    <n v="0.08"/>
    <s v="PAEX"/>
    <n v="100"/>
    <n v="91100"/>
    <s v="VILLABE"/>
    <n v="8090"/>
    <s v="CHARLEVILLEMEZ"/>
    <n v="256.911"/>
    <s v="PERINI"/>
    <s v="Fabricio"/>
    <n v="1690891543678"/>
    <n v="154098765"/>
    <s v="1"/>
    <s v="Homme"/>
    <s v="1969"/>
    <s v="1965-1970"/>
    <n v="0.3"/>
    <n v="0.16"/>
    <n v="0.7"/>
    <n v="6.7400000000000002E-2"/>
    <n v="0.98653824000000001"/>
    <n v="0.96968487840000006"/>
    <n v="1.9562231184000001"/>
  </r>
  <r>
    <n v="20220200006"/>
    <x v="230"/>
    <x v="2"/>
    <x v="2"/>
    <n v="1464682"/>
    <n v="80"/>
    <n v="0.08"/>
    <s v="PAEX"/>
    <n v="100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1.0220774400000001"/>
    <n v="1.0046169504"/>
    <n v="2.0266943904000003"/>
  </r>
  <r>
    <n v="20220200006"/>
    <x v="230"/>
    <x v="2"/>
    <x v="2"/>
    <n v="1464685"/>
    <n v="80"/>
    <n v="0.08"/>
    <s v="PAEX"/>
    <n v="100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0.95538047999999998"/>
    <n v="0.93905939680000006"/>
    <n v="1.8944398767999999"/>
  </r>
  <r>
    <n v="20220200006"/>
    <x v="230"/>
    <x v="2"/>
    <x v="2"/>
    <n v="1464672"/>
    <n v="80"/>
    <n v="0.08"/>
    <s v="POLE"/>
    <n v="118"/>
    <n v="91100"/>
    <s v="VILLABE"/>
    <n v="19410"/>
    <s v="PERPEZACLENOI"/>
    <n v="458.507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76066688"/>
    <n v="1.7305888208000002"/>
    <n v="3.4912557008"/>
  </r>
  <r>
    <n v="20220200006"/>
    <x v="230"/>
    <x v="2"/>
    <x v="2"/>
    <n v="1464678"/>
    <n v="80"/>
    <n v="0.08"/>
    <s v="PAEX"/>
    <n v="140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1.98066432"/>
    <n v="1.9468279712000001"/>
    <n v="3.9274922912000001"/>
  </r>
  <r>
    <n v="20220200006"/>
    <x v="230"/>
    <x v="2"/>
    <x v="2"/>
    <n v="1464666"/>
    <n v="80"/>
    <n v="0.08"/>
    <s v="POLE"/>
    <n v="159"/>
    <n v="91100"/>
    <s v="VILLABE"/>
    <n v="13000"/>
    <s v="MARSEILLE"/>
    <n v="740.44500000000005"/>
    <s v="PERINI"/>
    <s v="Fabricio"/>
    <n v="1690891543678"/>
    <n v="154098765"/>
    <s v="1"/>
    <s v="Homme"/>
    <s v="1969"/>
    <s v="1965-1970"/>
    <n v="0.3"/>
    <n v="0.16"/>
    <n v="0.7"/>
    <n v="6.7400000000000002E-2"/>
    <n v="2.8433088000000004"/>
    <n v="2.7947356080000003"/>
    <n v="5.6380444080000007"/>
  </r>
  <r>
    <n v="20220200006"/>
    <x v="230"/>
    <x v="2"/>
    <x v="2"/>
    <n v="1464129"/>
    <n v="200"/>
    <n v="0.2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3.6536256000000003"/>
    <n v="3.5912094960000003"/>
    <n v="7.244835096000001"/>
  </r>
  <r>
    <n v="20220200006"/>
    <x v="231"/>
    <x v="2"/>
    <x v="2"/>
    <n v="1465465"/>
    <n v="300"/>
    <n v="0.3"/>
    <s v="PAEX"/>
    <n v="132"/>
    <n v="91100"/>
    <s v="VILLABE"/>
    <n v="62780"/>
    <s v="CUCQ"/>
    <n v="280.69799999999998"/>
    <s v="PERINI"/>
    <s v="Fabricio"/>
    <n v="1690891543678"/>
    <n v="154098765"/>
    <s v="1"/>
    <s v="Homme"/>
    <s v="1969"/>
    <s v="1965-1970"/>
    <n v="0.3"/>
    <n v="0.16"/>
    <n v="0.7"/>
    <n v="6.7400000000000002E-2"/>
    <n v="4.0420511999999995"/>
    <n v="3.9729994919999996"/>
    <n v="8.0150506919999991"/>
  </r>
  <r>
    <n v="20220200006"/>
    <x v="231"/>
    <x v="2"/>
    <x v="2"/>
    <n v="1464586"/>
    <n v="200"/>
    <n v="0.2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6701920000000001"/>
    <n v="2.6245762199999998"/>
    <n v="5.2947682199999999"/>
  </r>
  <r>
    <n v="20220200006"/>
    <x v="232"/>
    <x v="2"/>
    <x v="2"/>
    <n v="1464977"/>
    <n v="250"/>
    <n v="0.25"/>
    <s v="POLE"/>
    <n v="196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6.4983119999999994"/>
    <n v="6.3872991699999995"/>
    <n v="12.885611169999999"/>
  </r>
  <r>
    <n v="20220300036"/>
    <x v="233"/>
    <x v="2"/>
    <x v="2"/>
    <n v="1465453"/>
    <n v="200"/>
    <n v="0.2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2.4772128000000002"/>
    <n v="2.4348937479999999"/>
    <n v="4.9121065480000006"/>
  </r>
  <r>
    <n v="20220300036"/>
    <x v="233"/>
    <x v="2"/>
    <x v="2"/>
    <n v="1465450"/>
    <n v="300"/>
    <n v="0.3"/>
    <s v="PAEX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4.0103568000000003"/>
    <n v="3.9418465380000001"/>
    <n v="7.9522033380000003"/>
  </r>
  <r>
    <n v="20220300036"/>
    <x v="234"/>
    <x v="2"/>
    <x v="2"/>
    <n v="1466351"/>
    <n v="150"/>
    <n v="0.15"/>
    <s v="PAEX"/>
    <n v="100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1.8020015999999999"/>
    <n v="1.7712174059999999"/>
    <n v="3.5732190059999995"/>
  </r>
  <r>
    <n v="20220300036"/>
    <x v="234"/>
    <x v="2"/>
    <x v="2"/>
    <n v="1467156"/>
    <n v="160"/>
    <n v="0.16"/>
    <s v="PAEX"/>
    <n v="182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3.9613286400000001"/>
    <n v="3.8936559424000001"/>
    <n v="7.8549845824000002"/>
  </r>
  <r>
    <n v="20220300036"/>
    <x v="234"/>
    <x v="2"/>
    <x v="2"/>
    <n v="1467155"/>
    <n v="160"/>
    <n v="0.16"/>
    <s v="POLE"/>
    <n v="210"/>
    <n v="91100"/>
    <s v="VILLABE"/>
    <n v="13000"/>
    <s v="MARSEILLE"/>
    <n v="740.44500000000005"/>
    <s v="PERINI"/>
    <s v="Fabricio"/>
    <n v="1690891543678"/>
    <n v="154098765"/>
    <s v="1"/>
    <s v="Homme"/>
    <s v="1969"/>
    <s v="1965-1970"/>
    <n v="0.3"/>
    <n v="0.16"/>
    <n v="0.7"/>
    <n v="6.7400000000000002E-2"/>
    <n v="5.6866176000000008"/>
    <n v="5.5894712160000006"/>
    <n v="11.276088816000001"/>
  </r>
  <r>
    <n v="20220300036"/>
    <x v="234"/>
    <x v="2"/>
    <x v="2"/>
    <n v="1466612"/>
    <n v="300"/>
    <n v="0.3"/>
    <s v="PAEX"/>
    <n v="228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7.4372256000000005"/>
    <n v="7.3101729960000004"/>
    <n v="14.747398596"/>
  </r>
  <r>
    <n v="20220300036"/>
    <x v="235"/>
    <x v="2"/>
    <x v="2"/>
    <n v="1467925"/>
    <n v="480"/>
    <n v="0.48"/>
    <s v="PAEX"/>
    <n v="132"/>
    <n v="91100"/>
    <s v="VILLABE"/>
    <n v="62780"/>
    <s v="CUCQ"/>
    <n v="280.69799999999998"/>
    <s v="PERINI"/>
    <s v="Fabricio"/>
    <n v="1690891543678"/>
    <n v="154098765"/>
    <s v="1"/>
    <s v="Homme"/>
    <s v="1969"/>
    <s v="1965-1970"/>
    <n v="0.3"/>
    <n v="0.16"/>
    <n v="0.7"/>
    <n v="6.7400000000000002E-2"/>
    <n v="6.4672819199999987"/>
    <n v="6.3567991872"/>
    <n v="12.824081107199998"/>
  </r>
  <r>
    <n v="20220300036"/>
    <x v="235"/>
    <x v="2"/>
    <x v="2"/>
    <n v="1467994"/>
    <n v="480"/>
    <n v="0.48"/>
    <s v="PAEX"/>
    <n v="132"/>
    <n v="91100"/>
    <s v="VILLABE"/>
    <n v="62138"/>
    <s v="HAISNES"/>
    <n v="246.48500000000001"/>
    <s v="PERINI"/>
    <s v="Fabricio"/>
    <n v="1690891543678"/>
    <n v="154098765"/>
    <s v="1"/>
    <s v="Homme"/>
    <s v="1969"/>
    <s v="1965-1970"/>
    <n v="0.3"/>
    <n v="0.16"/>
    <n v="0.7"/>
    <n v="6.7400000000000002E-2"/>
    <n v="5.6790143999999998"/>
    <n v="5.5819979040000005"/>
    <n v="11.261012304000001"/>
  </r>
  <r>
    <n v="20220300036"/>
    <x v="235"/>
    <x v="2"/>
    <x v="2"/>
    <n v="1467970"/>
    <n v="90"/>
    <n v="0.09"/>
    <s v="PAEX"/>
    <n v="140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2.2282473600000001"/>
    <n v="2.1901814675999995"/>
    <n v="4.4184288275999997"/>
  </r>
  <r>
    <n v="20220300036"/>
    <x v="235"/>
    <x v="2"/>
    <x v="2"/>
    <n v="1467141"/>
    <n v="750"/>
    <n v="0.75"/>
    <s v="PAEX"/>
    <n v="390"/>
    <n v="62138"/>
    <s v="HAISNES"/>
    <n v="91100"/>
    <s v="VILLABE"/>
    <n v="247.541"/>
    <s v="MOINT"/>
    <s v="Manu"/>
    <n v="1910162678543"/>
    <n v="201019888"/>
    <s v="1"/>
    <s v="Homme"/>
    <s v="1991"/>
    <s v="1990-1995"/>
    <n v="0.3"/>
    <n v="0.16"/>
    <n v="0.7"/>
    <n v="6.7400000000000002E-2"/>
    <n v="8.9114760000000004"/>
    <n v="8.7592382850000003"/>
    <n v="17.670714285000003"/>
  </r>
  <r>
    <n v="20220300036"/>
    <x v="236"/>
    <x v="2"/>
    <x v="2"/>
    <n v="1467408"/>
    <n v="200"/>
    <n v="0.2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6701920000000001"/>
    <n v="2.6245762199999998"/>
    <n v="5.2947682199999999"/>
  </r>
  <r>
    <n v="20220300036"/>
    <x v="236"/>
    <x v="2"/>
    <x v="2"/>
    <n v="1467684"/>
    <n v="300"/>
    <n v="0.3"/>
    <s v="PAEX"/>
    <n v="158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3.8354832000000001"/>
    <n v="3.769960362"/>
    <n v="7.6054435619999996"/>
  </r>
  <r>
    <n v="20220300036"/>
    <x v="237"/>
    <x v="2"/>
    <x v="2"/>
    <n v="1468294"/>
    <n v="150"/>
    <n v="0.15"/>
    <s v="POLE"/>
    <n v="196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3.8989871999999997"/>
    <n v="3.8323795019999998"/>
    <n v="7.731366701999999"/>
  </r>
  <r>
    <n v="20220300036"/>
    <x v="238"/>
    <x v="2"/>
    <x v="2"/>
    <n v="1469677"/>
    <n v="70"/>
    <n v="7.0000000000000007E-2"/>
    <s v="PAEX"/>
    <n v="80"/>
    <n v="91100"/>
    <s v="VILLABE"/>
    <n v="93130"/>
    <s v="NOISYLESEC"/>
    <n v="46.627000000000002"/>
    <s v="PERINI"/>
    <s v="Fabricio"/>
    <n v="1690891543678"/>
    <n v="154098765"/>
    <s v="1"/>
    <s v="Homme"/>
    <s v="1969"/>
    <s v="1965-1970"/>
    <n v="0.3"/>
    <n v="0.16"/>
    <n v="0.7"/>
    <n v="6.7400000000000002E-2"/>
    <n v="0.15666672000000004"/>
    <n v="0.15399033020000003"/>
    <n v="0.31065705020000006"/>
  </r>
  <r>
    <n v="20220300036"/>
    <x v="238"/>
    <x v="2"/>
    <x v="2"/>
    <n v="1469674"/>
    <n v="140"/>
    <n v="0.14000000000000001"/>
    <s v="PAEX"/>
    <n v="100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1.6719158400000003"/>
    <n v="1.6433539444"/>
    <n v="3.3152697844000003"/>
  </r>
  <r>
    <n v="20220300036"/>
    <x v="238"/>
    <x v="2"/>
    <x v="2"/>
    <n v="1469675"/>
    <n v="120"/>
    <n v="0.12"/>
    <s v="PAEX"/>
    <n v="100"/>
    <n v="91100"/>
    <s v="VILLABE"/>
    <n v="59200"/>
    <s v="TOURCOING"/>
    <n v="265.54500000000002"/>
    <s v="PERINI"/>
    <s v="Fabricio"/>
    <n v="1690891543678"/>
    <n v="154098765"/>
    <s v="1"/>
    <s v="Homme"/>
    <s v="1969"/>
    <s v="1965-1970"/>
    <n v="0.3"/>
    <n v="0.16"/>
    <n v="0.7"/>
    <n v="6.7400000000000002E-2"/>
    <n v="1.5295391999999999"/>
    <n v="1.503409572"/>
    <n v="3.0329487720000001"/>
  </r>
  <r>
    <n v="20220300036"/>
    <x v="238"/>
    <x v="2"/>
    <x v="2"/>
    <n v="1469759"/>
    <n v="180"/>
    <n v="0.18"/>
    <s v="PAEX"/>
    <n v="100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2.1496060799999999"/>
    <n v="2.1128836427999995"/>
    <n v="4.2624897227999998"/>
  </r>
  <r>
    <n v="20220300036"/>
    <x v="238"/>
    <x v="2"/>
    <x v="2"/>
    <n v="1469758"/>
    <n v="200"/>
    <n v="0.2"/>
    <s v="POLE"/>
    <n v="123"/>
    <n v="91100"/>
    <s v="VILLABE"/>
    <n v="26750"/>
    <s v="ROMANSSURISER"/>
    <n v="541.17999999999995"/>
    <s v="PERINI"/>
    <s v="Fabricio"/>
    <n v="1690891543678"/>
    <n v="154098765"/>
    <s v="1"/>
    <s v="Homme"/>
    <s v="1969"/>
    <s v="1965-1970"/>
    <n v="0.3"/>
    <n v="0.16"/>
    <n v="0.7"/>
    <n v="6.7400000000000002E-2"/>
    <n v="5.1953279999999999"/>
    <n v="5.1065744799999999"/>
    <n v="10.301902479999999"/>
  </r>
  <r>
    <n v="20220300036"/>
    <x v="238"/>
    <x v="2"/>
    <x v="2"/>
    <n v="1468036"/>
    <n v="200"/>
    <n v="0.2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2.4772128000000002"/>
    <n v="2.4348937479999999"/>
    <n v="4.9121065480000006"/>
  </r>
  <r>
    <n v="20220300036"/>
    <x v="238"/>
    <x v="2"/>
    <x v="2"/>
    <n v="1469560"/>
    <n v="160"/>
    <n v="0.16"/>
    <s v="PAEX"/>
    <n v="133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4.1396275200000003"/>
    <n v="4.0689088832000007"/>
    <n v="8.2085364032000001"/>
  </r>
  <r>
    <n v="20220300036"/>
    <x v="238"/>
    <x v="2"/>
    <x v="2"/>
    <n v="1469678"/>
    <n v="120"/>
    <n v="0.12"/>
    <s v="PAEX"/>
    <n v="140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2.9709964799999997"/>
    <n v="2.9202419568"/>
    <n v="5.8912384368000001"/>
  </r>
  <r>
    <n v="20220300036"/>
    <x v="238"/>
    <x v="2"/>
    <x v="2"/>
    <n v="1469760"/>
    <n v="180"/>
    <n v="0.18"/>
    <s v="PAEX"/>
    <n v="140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4.4564947200000002"/>
    <n v="4.3803629351999991"/>
    <n v="8.8368576551999993"/>
  </r>
  <r>
    <n v="20220300036"/>
    <x v="238"/>
    <x v="2"/>
    <x v="2"/>
    <n v="1469441"/>
    <n v="100"/>
    <n v="0.1"/>
    <s v="POLE"/>
    <n v="159"/>
    <n v="91100"/>
    <s v="VILLABE"/>
    <n v="13000"/>
    <s v="MARSEILLE"/>
    <n v="740.44500000000005"/>
    <s v="PERINI"/>
    <s v="Fabricio"/>
    <n v="1690891543678"/>
    <n v="154098765"/>
    <s v="1"/>
    <s v="Homme"/>
    <s v="1969"/>
    <s v="1965-1970"/>
    <n v="0.3"/>
    <n v="0.16"/>
    <n v="0.7"/>
    <n v="6.7400000000000002E-2"/>
    <n v="3.5541360000000006"/>
    <n v="3.4934195100000003"/>
    <n v="7.0475555100000005"/>
  </r>
  <r>
    <n v="20220300036"/>
    <x v="238"/>
    <x v="2"/>
    <x v="2"/>
    <n v="1469458"/>
    <n v="150"/>
    <n v="0.15"/>
    <s v="PAEX"/>
    <n v="159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1.8020015999999999"/>
    <n v="1.7712174059999999"/>
    <n v="3.5732190059999995"/>
  </r>
  <r>
    <n v="20220300036"/>
    <x v="239"/>
    <x v="2"/>
    <x v="2"/>
    <n v="1470075"/>
    <n v="90"/>
    <n v="0.09"/>
    <s v="PAEX"/>
    <n v="100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1.1498371199999999"/>
    <n v="1.1301940691999999"/>
    <n v="2.2800311891999998"/>
  </r>
  <r>
    <n v="20220300036"/>
    <x v="239"/>
    <x v="2"/>
    <x v="2"/>
    <n v="1470076"/>
    <n v="90"/>
    <n v="0.09"/>
    <s v="PAEX"/>
    <n v="100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1.0748030399999999"/>
    <n v="1.0564418213999998"/>
    <n v="2.1312448613999999"/>
  </r>
  <r>
    <n v="20220300036"/>
    <x v="239"/>
    <x v="2"/>
    <x v="2"/>
    <n v="1470079"/>
    <n v="210"/>
    <n v="0.21"/>
    <s v="GV"/>
    <n v="100"/>
    <n v="91100"/>
    <s v="VILLABE"/>
    <n v="94440"/>
    <s v="MAROLLESENBRI"/>
    <n v="34.085999999999999"/>
    <s v="PERINI"/>
    <s v="Fabricio"/>
    <n v="1690891543678"/>
    <n v="154098765"/>
    <s v="1"/>
    <s v="Homme"/>
    <s v="1969"/>
    <s v="1965-1970"/>
    <n v="1"/>
    <n v="0.24099999999999999"/>
    <n v="0"/>
    <n v="0"/>
    <n v="1.7250924599999997"/>
    <n v="0"/>
    <n v="1.7250924599999997"/>
  </r>
  <r>
    <n v="20220300036"/>
    <x v="239"/>
    <x v="2"/>
    <x v="2"/>
    <n v="1468214"/>
    <n v="100"/>
    <n v="0.1"/>
    <s v="PAEX"/>
    <n v="110"/>
    <n v="93000"/>
    <s v="BOBIGNY"/>
    <n v="91100"/>
    <s v="VILLABE"/>
    <n v="52.249000000000002"/>
    <s v="TREZ"/>
    <s v="Borys"/>
    <n v="1710993765987"/>
    <n v="145096532"/>
    <s v="1"/>
    <s v="Homme"/>
    <s v="1971"/>
    <s v="1970-1975"/>
    <n v="0.3"/>
    <n v="0.16"/>
    <n v="0.7"/>
    <n v="6.7400000000000002E-2"/>
    <n v="0.25079520000000005"/>
    <n v="0.24651078200000001"/>
    <n v="0.49730598200000009"/>
  </r>
  <r>
    <n v="20220300036"/>
    <x v="239"/>
    <x v="2"/>
    <x v="2"/>
    <n v="1470074"/>
    <n v="170"/>
    <n v="0.17"/>
    <s v="PAEX"/>
    <n v="182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4.2089116799999999"/>
    <n v="4.1370094388000007"/>
    <n v="8.3459211187999998"/>
  </r>
  <r>
    <n v="20220300036"/>
    <x v="239"/>
    <x v="2"/>
    <x v="2"/>
    <n v="1469887"/>
    <n v="200"/>
    <n v="0.2"/>
    <s v="POLE"/>
    <n v="210"/>
    <n v="26750"/>
    <s v="ROMANS SUR ISER"/>
    <n v="59100"/>
    <s v="ROUBAIX"/>
    <n v="814.52200000000005"/>
    <s v="TRUZ"/>
    <s v="Rachel"/>
    <n v="2980326876789"/>
    <n v="435298691"/>
    <s v="2"/>
    <s v="Femme"/>
    <s v="1998"/>
    <s v="1995-2000"/>
    <n v="0.3"/>
    <n v="0.16"/>
    <n v="0.7"/>
    <n v="6.7400000000000002E-2"/>
    <n v="7.8194112000000011"/>
    <n v="7.6858295920000002"/>
    <n v="15.505240792000002"/>
  </r>
  <r>
    <n v="20220300036"/>
    <x v="239"/>
    <x v="2"/>
    <x v="2"/>
    <n v="1469883"/>
    <n v="300"/>
    <n v="0.3"/>
    <s v="PAEX"/>
    <n v="253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7.4372256000000005"/>
    <n v="7.3101729960000004"/>
    <n v="14.747398596"/>
  </r>
  <r>
    <n v="20220300036"/>
    <x v="239"/>
    <x v="2"/>
    <x v="2"/>
    <n v="1470078"/>
    <n v="340"/>
    <n v="0.34"/>
    <s v="POLE"/>
    <n v="285"/>
    <n v="91100"/>
    <s v="VILLABE"/>
    <n v="13000"/>
    <s v="MARSEILLE"/>
    <n v="740.44500000000005"/>
    <s v="PERINI"/>
    <s v="Fabricio"/>
    <n v="1690891543678"/>
    <n v="154098765"/>
    <s v="1"/>
    <s v="Homme"/>
    <s v="1969"/>
    <s v="1965-1970"/>
    <n v="0.3"/>
    <n v="0.16"/>
    <n v="0.7"/>
    <n v="6.7400000000000002E-2"/>
    <n v="12.084062400000002"/>
    <n v="11.877626334000002"/>
    <n v="23.961688734000006"/>
  </r>
  <r>
    <n v="20220300036"/>
    <x v="240"/>
    <x v="2"/>
    <x v="2"/>
    <n v="1469906"/>
    <n v="300"/>
    <n v="0.3"/>
    <s v="POLE"/>
    <n v="200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5.4804383999999997"/>
    <n v="5.386814244"/>
    <n v="10.867252644000001"/>
  </r>
  <r>
    <n v="20220300036"/>
    <x v="240"/>
    <x v="2"/>
    <x v="2"/>
    <n v="1470000"/>
    <n v="300"/>
    <n v="0.3"/>
    <s v="PAEX"/>
    <n v="200"/>
    <n v="67100"/>
    <s v="STRASBOURG"/>
    <n v="59100"/>
    <s v="ROUBAIX"/>
    <n v="540.18499999999995"/>
    <s v="REZ"/>
    <s v="Timeo"/>
    <n v="1870767234345"/>
    <n v="904322199"/>
    <s v="1"/>
    <s v="Homme"/>
    <s v="1987"/>
    <s v="1985-1990"/>
    <n v="0.3"/>
    <n v="0.16"/>
    <n v="0.7"/>
    <n v="6.7400000000000002E-2"/>
    <n v="7.7786639999999991"/>
    <n v="7.6457784899999988"/>
    <n v="15.424442489999997"/>
  </r>
  <r>
    <n v="20220300036"/>
    <x v="241"/>
    <x v="2"/>
    <x v="2"/>
    <n v="1470336"/>
    <n v="300"/>
    <n v="0.3"/>
    <s v="GV"/>
    <n v="8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2.4575492999999997"/>
    <n v="0"/>
    <n v="2.4575492999999997"/>
  </r>
  <r>
    <n v="20220300036"/>
    <x v="241"/>
    <x v="2"/>
    <x v="2"/>
    <n v="1471171"/>
    <n v="200"/>
    <n v="0.2"/>
    <s v="PL"/>
    <n v="90"/>
    <n v="91100"/>
    <s v="VILLABE"/>
    <n v="93120"/>
    <s v="COURNEUVE/LA"/>
    <n v="53.975999999999999"/>
    <s v="PERINI"/>
    <s v="Fabricio"/>
    <n v="1690891543678"/>
    <n v="154098765"/>
    <s v="1"/>
    <s v="Homme"/>
    <s v="1969"/>
    <s v="1965-1970"/>
    <n v="1"/>
    <n v="0.16"/>
    <n v="0"/>
    <n v="0"/>
    <n v="1.7272320000000001"/>
    <n v="0"/>
    <n v="1.7272320000000001"/>
  </r>
  <r>
    <n v="20220300036"/>
    <x v="241"/>
    <x v="2"/>
    <x v="2"/>
    <n v="1471644"/>
    <n v="150"/>
    <n v="0.15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0026439999999996"/>
    <n v="1.9684321649999998"/>
    <n v="3.9710761649999995"/>
  </r>
  <r>
    <n v="20220300036"/>
    <x v="241"/>
    <x v="2"/>
    <x v="2"/>
    <n v="1469982"/>
    <n v="1500"/>
    <n v="1.5"/>
    <s v="PAEX"/>
    <n v="371"/>
    <n v="62138"/>
    <s v="HAISNES"/>
    <n v="91100"/>
    <s v="VILLABE"/>
    <n v="247.541"/>
    <s v="MOINT"/>
    <s v="Manu"/>
    <n v="1910162678543"/>
    <n v="201019888"/>
    <s v="1"/>
    <s v="Homme"/>
    <s v="1991"/>
    <s v="1990-1995"/>
    <n v="0.3"/>
    <n v="0.16"/>
    <n v="0.7"/>
    <n v="6.7400000000000002E-2"/>
    <n v="17.822952000000001"/>
    <n v="17.518476570000001"/>
    <n v="35.341428570000005"/>
  </r>
  <r>
    <n v="20220200014"/>
    <x v="242"/>
    <x v="2"/>
    <x v="2"/>
    <n v="1470226"/>
    <n v="300"/>
    <n v="0.3"/>
    <s v="POLE"/>
    <n v="265"/>
    <n v="13000"/>
    <s v="MARSEILLE"/>
    <n v="91100"/>
    <s v="VILLABE"/>
    <n v="740.09799999999996"/>
    <s v="MARTON"/>
    <s v="Jules"/>
    <n v="1760113765897"/>
    <n v="523356798"/>
    <s v="1"/>
    <s v="Homme"/>
    <s v="1976"/>
    <s v="1975-1980"/>
    <n v="0.3"/>
    <n v="0.16"/>
    <n v="0.7"/>
    <n v="6.7400000000000002E-2"/>
    <n v="10.657411199999999"/>
    <n v="10.475347092"/>
    <n v="21.132758291999998"/>
  </r>
  <r>
    <n v="20220200014"/>
    <x v="243"/>
    <x v="2"/>
    <x v="2"/>
    <n v="1471796"/>
    <n v="200"/>
    <n v="0.2"/>
    <s v="PAEX"/>
    <n v="100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2.4026688000000003"/>
    <n v="2.3616232079999997"/>
    <n v="4.764292008"/>
  </r>
  <r>
    <n v="20220300036"/>
    <x v="243"/>
    <x v="2"/>
    <x v="2"/>
    <n v="1471722"/>
    <n v="300"/>
    <n v="0.3"/>
    <s v="POLE"/>
    <n v="158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20300036"/>
    <x v="243"/>
    <x v="2"/>
    <x v="2"/>
    <n v="1470227"/>
    <n v="300"/>
    <n v="0.3"/>
    <s v="POLE"/>
    <n v="175"/>
    <n v="13000"/>
    <s v="MARSEILLE"/>
    <n v="91100"/>
    <s v="VILLABE"/>
    <n v="740.09799999999996"/>
    <s v="MARTON"/>
    <s v="Jules"/>
    <n v="1760113765897"/>
    <n v="523356798"/>
    <s v="1"/>
    <s v="Homme"/>
    <s v="1976"/>
    <s v="1975-1980"/>
    <n v="0.3"/>
    <n v="0.16"/>
    <n v="0.7"/>
    <n v="6.7400000000000002E-2"/>
    <n v="10.657411199999999"/>
    <n v="10.475347092"/>
    <n v="21.132758291999998"/>
  </r>
  <r>
    <n v="20220300036"/>
    <x v="243"/>
    <x v="2"/>
    <x v="2"/>
    <n v="1471647"/>
    <n v="150"/>
    <n v="0.15"/>
    <s v="POLE"/>
    <n v="196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3.8989871999999997"/>
    <n v="3.8323795019999998"/>
    <n v="7.731366701999999"/>
  </r>
  <r>
    <n v="20220300099"/>
    <x v="244"/>
    <x v="2"/>
    <x v="2"/>
    <n v="1473154"/>
    <n v="175"/>
    <n v="0.17499999999999999"/>
    <s v="POLE"/>
    <n v="100"/>
    <n v="91100"/>
    <s v="VILLABE"/>
    <n v="59243"/>
    <s v="QUAROUBLE"/>
    <n v="250.579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.1048635999999998"/>
    <n v="2.0689055134999998"/>
    <n v="4.1737691134999997"/>
  </r>
  <r>
    <n v="20220300099"/>
    <x v="244"/>
    <x v="2"/>
    <x v="2"/>
    <n v="1473155"/>
    <n v="210"/>
    <n v="0.21"/>
    <s v="POLE"/>
    <n v="100"/>
    <n v="91100"/>
    <s v="VILLABE"/>
    <n v="89440"/>
    <s v="JOUXLAVILLE"/>
    <n v="167.37"/>
    <s v="PERINI"/>
    <s v="Fabricio"/>
    <n v="1690891543678"/>
    <n v="154098765"/>
    <s v="1"/>
    <s v="Homme"/>
    <s v="1969"/>
    <s v="1965-1970"/>
    <n v="0.3"/>
    <n v="0.16"/>
    <n v="0.7"/>
    <n v="6.7400000000000002E-2"/>
    <n v="1.6870896000000002"/>
    <n v="1.6582684859999999"/>
    <n v="3.3453580860000001"/>
  </r>
  <r>
    <n v="20220300099"/>
    <x v="244"/>
    <x v="2"/>
    <x v="2"/>
    <n v="1473153"/>
    <n v="180"/>
    <n v="0.18"/>
    <s v="POLE"/>
    <n v="140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4.4564947200000002"/>
    <n v="4.3803629351999991"/>
    <n v="8.8368576551999993"/>
  </r>
  <r>
    <n v="20220300099"/>
    <x v="244"/>
    <x v="2"/>
    <x v="2"/>
    <n v="1474301"/>
    <n v="300"/>
    <n v="0.3"/>
    <s v="PAEX"/>
    <n v="158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3.8354832000000001"/>
    <n v="3.769960362"/>
    <n v="7.6054435619999996"/>
  </r>
  <r>
    <n v="20220300036"/>
    <x v="244"/>
    <x v="2"/>
    <x v="2"/>
    <n v="1472547"/>
    <n v="1050"/>
    <n v="1.05"/>
    <s v="PL"/>
    <n v="260"/>
    <n v="93120"/>
    <s v="COURNEUVE/LA"/>
    <n v="91100"/>
    <s v="VILLABE"/>
    <n v="54.761000000000003"/>
    <s v="SERZ"/>
    <s v="Serge"/>
    <n v="1721093543456"/>
    <n v="276783489"/>
    <s v="1"/>
    <s v="Homme"/>
    <s v="1972"/>
    <s v="1970-1975"/>
    <n v="1"/>
    <n v="0.16"/>
    <n v="0"/>
    <n v="0"/>
    <n v="9.1998480000000011"/>
    <n v="0"/>
    <n v="9.1998480000000011"/>
  </r>
  <r>
    <n v="20220300036"/>
    <x v="244"/>
    <x v="2"/>
    <x v="2"/>
    <n v="1472532"/>
    <n v="300"/>
    <n v="0.3"/>
    <s v="PAEX"/>
    <n v="275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7.4372256000000005"/>
    <n v="7.3101729960000004"/>
    <n v="14.747398596"/>
  </r>
  <r>
    <n v="20220300099"/>
    <x v="245"/>
    <x v="3"/>
    <x v="2"/>
    <n v="1473584"/>
    <n v="140"/>
    <n v="0.14000000000000001"/>
    <s v="POLE"/>
    <n v="99"/>
    <n v="91100"/>
    <s v="VILLABE"/>
    <n v="76380"/>
    <s v="CANTELEU"/>
    <n v="173.746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1675731200000004"/>
    <n v="1.1476270792000001"/>
    <n v="2.3152001992000004"/>
  </r>
  <r>
    <n v="20220300099"/>
    <x v="245"/>
    <x v="3"/>
    <x v="2"/>
    <n v="1473583"/>
    <n v="130"/>
    <n v="0.13"/>
    <s v="POLE"/>
    <n v="117.9"/>
    <n v="91100"/>
    <s v="VILLABE"/>
    <n v="44260"/>
    <s v="LAVAUSURLOIRE"/>
    <n v="413.68799999999999"/>
    <s v="PERINI"/>
    <s v="Fabricio"/>
    <n v="1690891543678"/>
    <n v="154098765"/>
    <s v="1"/>
    <s v="Homme"/>
    <s v="1969"/>
    <s v="1965-1970"/>
    <n v="0.3"/>
    <n v="0.16"/>
    <n v="0.7"/>
    <n v="6.7400000000000002E-2"/>
    <n v="2.5814131200000001"/>
    <n v="2.5373139791999999"/>
    <n v="5.1187270992"/>
  </r>
  <r>
    <n v="20220300099"/>
    <x v="245"/>
    <x v="3"/>
    <x v="2"/>
    <n v="1473532"/>
    <n v="140"/>
    <n v="0.14000000000000001"/>
    <s v="POLE"/>
    <n v="133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3.6221740800000006"/>
    <n v="3.5602952728000004"/>
    <n v="7.182469352800001"/>
  </r>
  <r>
    <n v="20220300099"/>
    <x v="245"/>
    <x v="3"/>
    <x v="2"/>
    <n v="1472695"/>
    <n v="200"/>
    <n v="0.2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3.6536256000000003"/>
    <n v="3.5912094960000003"/>
    <n v="7.244835096000001"/>
  </r>
  <r>
    <n v="20220300099"/>
    <x v="245"/>
    <x v="3"/>
    <x v="2"/>
    <n v="1473585"/>
    <n v="600"/>
    <n v="0.6"/>
    <s v="POLE"/>
    <n v="444.15"/>
    <n v="91100"/>
    <s v="VILLABE"/>
    <n v="13000"/>
    <s v="MARSEILLE"/>
    <n v="740.44500000000005"/>
    <s v="PERINI"/>
    <s v="Fabricio"/>
    <n v="1690891543678"/>
    <n v="154098765"/>
    <s v="1"/>
    <s v="Homme"/>
    <s v="1969"/>
    <s v="1965-1970"/>
    <n v="0.3"/>
    <n v="0.16"/>
    <n v="0.7"/>
    <n v="6.7400000000000002E-2"/>
    <n v="21.324816000000002"/>
    <n v="20.960517060000001"/>
    <n v="42.285333059999999"/>
  </r>
  <r>
    <n v="20220300099"/>
    <x v="246"/>
    <x v="3"/>
    <x v="2"/>
    <n v="1474148"/>
    <n v="123"/>
    <n v="0.123"/>
    <s v="POLE"/>
    <n v="123"/>
    <n v="91100"/>
    <s v="VILLABE"/>
    <n v="26750"/>
    <s v="ROMANSSURISER"/>
    <n v="541.17999999999995"/>
    <s v="PERINI"/>
    <s v="Fabricio"/>
    <n v="1690891543678"/>
    <n v="154098765"/>
    <s v="1"/>
    <s v="Homme"/>
    <s v="1969"/>
    <s v="1965-1970"/>
    <n v="0.3"/>
    <n v="0.16"/>
    <n v="0.7"/>
    <n v="6.7400000000000002E-2"/>
    <n v="3.1951267199999998"/>
    <n v="3.1405433051999996"/>
    <n v="6.3356700251999989"/>
  </r>
  <r>
    <n v="20220300099"/>
    <x v="246"/>
    <x v="3"/>
    <x v="2"/>
    <n v="1473651"/>
    <n v="200"/>
    <n v="0.2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2.4772128000000002"/>
    <n v="2.4348937479999999"/>
    <n v="4.9121065480000006"/>
  </r>
  <r>
    <n v="20220300099"/>
    <x v="246"/>
    <x v="3"/>
    <x v="2"/>
    <n v="1474288"/>
    <n v="300"/>
    <n v="0.3"/>
    <s v="PAEX"/>
    <n v="131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4.0103568000000003"/>
    <n v="3.9418465380000001"/>
    <n v="7.9522033380000003"/>
  </r>
  <r>
    <n v="20220300099"/>
    <x v="246"/>
    <x v="3"/>
    <x v="2"/>
    <n v="1474149"/>
    <n v="270"/>
    <n v="0.27"/>
    <s v="POLE"/>
    <n v="140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3.2244091200000002"/>
    <n v="3.1693254642000004"/>
    <n v="6.3937345842000006"/>
  </r>
  <r>
    <n v="20220300099"/>
    <x v="246"/>
    <x v="3"/>
    <x v="2"/>
    <n v="1474150"/>
    <n v="180"/>
    <n v="0.18"/>
    <s v="POLE"/>
    <n v="155"/>
    <n v="91100"/>
    <s v="VILLABE"/>
    <n v="33520"/>
    <s v="BRUGES"/>
    <n v="575.35599999999999"/>
    <s v="PERINI"/>
    <s v="Fabricio"/>
    <n v="1690891543678"/>
    <n v="154098765"/>
    <s v="1"/>
    <s v="Homme"/>
    <s v="1969"/>
    <s v="1965-1970"/>
    <n v="0.3"/>
    <n v="0.16"/>
    <n v="0.7"/>
    <n v="6.7400000000000002E-2"/>
    <n v="4.9710758400000001"/>
    <n v="4.8861532943999997"/>
    <n v="9.8572291344000007"/>
  </r>
  <r>
    <n v="20220300099"/>
    <x v="246"/>
    <x v="3"/>
    <x v="2"/>
    <n v="1473649"/>
    <n v="150"/>
    <n v="0.15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0026439999999996"/>
    <n v="1.9684321649999998"/>
    <n v="3.9710761649999995"/>
  </r>
  <r>
    <n v="202203000165"/>
    <x v="247"/>
    <x v="3"/>
    <x v="2"/>
    <n v="1474855"/>
    <n v="150"/>
    <n v="0.15"/>
    <s v="POLE"/>
    <n v="130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2.7392759999999998"/>
    <n v="2.692480035"/>
    <n v="5.4317560349999994"/>
  </r>
  <r>
    <n v="20220300099"/>
    <x v="247"/>
    <x v="3"/>
    <x v="2"/>
    <n v="1474300"/>
    <n v="150"/>
    <n v="0.15"/>
    <s v="PAEX"/>
    <n v="158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1.8020015999999999"/>
    <n v="1.7712174059999999"/>
    <n v="3.5732190059999995"/>
  </r>
  <r>
    <n v="20220300099"/>
    <x v="247"/>
    <x v="3"/>
    <x v="2"/>
    <n v="1473711"/>
    <n v="150"/>
    <n v="0.15"/>
    <s v="POLE"/>
    <n v="196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3.8989871999999997"/>
    <n v="3.8323795019999998"/>
    <n v="7.731366701999999"/>
  </r>
  <r>
    <n v="20220300099"/>
    <x v="248"/>
    <x v="3"/>
    <x v="2"/>
    <n v="1475437"/>
    <n v="100"/>
    <n v="0.1"/>
    <s v="PAEX"/>
    <n v="80"/>
    <n v="91100"/>
    <s v="VILLABE"/>
    <n v="93130"/>
    <s v="NOISYLESEC"/>
    <n v="46.627000000000002"/>
    <s v="PERINI"/>
    <s v="Fabricio"/>
    <n v="1690891543678"/>
    <n v="154098765"/>
    <s v="1"/>
    <s v="Homme"/>
    <s v="1969"/>
    <s v="1965-1970"/>
    <n v="0.3"/>
    <n v="0.16"/>
    <n v="0.7"/>
    <n v="6.7400000000000002E-2"/>
    <n v="0.22380960000000003"/>
    <n v="0.219986186"/>
    <n v="0.44379578600000003"/>
  </r>
  <r>
    <n v="20220300099"/>
    <x v="248"/>
    <x v="3"/>
    <x v="2"/>
    <n v="1475438"/>
    <n v="45"/>
    <n v="4.4999999999999998E-2"/>
    <s v="POLE"/>
    <n v="118"/>
    <n v="91100"/>
    <s v="VILLABE"/>
    <n v="19410"/>
    <s v="PERPEZACLENOI"/>
    <n v="458.50700000000001"/>
    <s v="PERINI"/>
    <s v="Fabricio"/>
    <n v="1690891543678"/>
    <n v="154098765"/>
    <s v="1"/>
    <s v="Homme"/>
    <s v="1969"/>
    <s v="1965-1970"/>
    <n v="0.3"/>
    <n v="0.16"/>
    <n v="0.7"/>
    <n v="6.7400000000000002E-2"/>
    <n v="0.99037512000000005"/>
    <n v="0.97345621169999985"/>
    <n v="1.9638313316999998"/>
  </r>
  <r>
    <n v="20220300099"/>
    <x v="248"/>
    <x v="3"/>
    <x v="2"/>
    <n v="1475340"/>
    <n v="300"/>
    <n v="0.3"/>
    <s v="POLE"/>
    <n v="175"/>
    <n v="13010"/>
    <s v="MARSEILLE"/>
    <n v="91100"/>
    <s v="VILLABE"/>
    <n v="746.41700000000003"/>
    <s v="RIVIERE"/>
    <s v="Cindy"/>
    <n v="2800213654789"/>
    <n v="256989545"/>
    <s v="2"/>
    <s v="Femme"/>
    <s v="1980"/>
    <s v="1980-1985"/>
    <n v="0.3"/>
    <n v="0.16"/>
    <n v="0.7"/>
    <n v="6.7400000000000002E-2"/>
    <n v="10.748404799999999"/>
    <n v="10.564786218"/>
    <n v="21.313191017999998"/>
  </r>
  <r>
    <n v="20220300099"/>
    <x v="249"/>
    <x v="3"/>
    <x v="2"/>
    <n v="1475871"/>
    <n v="290"/>
    <n v="0.28999999999999998"/>
    <s v="PAEX"/>
    <n v="110"/>
    <n v="91100"/>
    <s v="VILLABE"/>
    <n v="93130"/>
    <s v="NOISYLESEC"/>
    <n v="46.627000000000002"/>
    <s v="PERINI"/>
    <s v="Fabricio"/>
    <n v="1690891543678"/>
    <n v="154098765"/>
    <s v="1"/>
    <s v="Homme"/>
    <s v="1969"/>
    <s v="1965-1970"/>
    <n v="0.3"/>
    <n v="0.16"/>
    <n v="0.7"/>
    <n v="6.7400000000000002E-2"/>
    <n v="0.64904784000000004"/>
    <n v="0.63795993939999995"/>
    <n v="1.2870077794000001"/>
  </r>
  <r>
    <n v="202203000165"/>
    <x v="249"/>
    <x v="3"/>
    <x v="2"/>
    <n v="1475940"/>
    <n v="150"/>
    <n v="0.15"/>
    <s v="PAEX"/>
    <n v="158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1.8138168000000001"/>
    <n v="1.782830763"/>
    <n v="3.5966475630000003"/>
  </r>
  <r>
    <n v="20220300099"/>
    <x v="249"/>
    <x v="3"/>
    <x v="2"/>
    <n v="1475338"/>
    <n v="150"/>
    <n v="0.15"/>
    <s v="PAEX"/>
    <n v="228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3.7186128000000003"/>
    <n v="3.6550864980000002"/>
    <n v="7.373699298"/>
  </r>
  <r>
    <n v="20220300099"/>
    <x v="250"/>
    <x v="3"/>
    <x v="2"/>
    <n v="1475768"/>
    <n v="150"/>
    <n v="0.15"/>
    <s v="GV"/>
    <n v="8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1.2287746499999999"/>
    <n v="0"/>
    <n v="1.2287746499999999"/>
  </r>
  <r>
    <n v="20220300099"/>
    <x v="250"/>
    <x v="3"/>
    <x v="2"/>
    <n v="1476557"/>
    <n v="150"/>
    <n v="0.15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0026439999999996"/>
    <n v="1.9684321649999998"/>
    <n v="3.9710761649999995"/>
  </r>
  <r>
    <n v="202203000165"/>
    <x v="250"/>
    <x v="3"/>
    <x v="2"/>
    <n v="1475942"/>
    <n v="200"/>
    <n v="0.2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3.6536256000000003"/>
    <n v="3.5912094960000003"/>
    <n v="7.244835096000001"/>
  </r>
  <r>
    <n v="20220300099"/>
    <x v="251"/>
    <x v="3"/>
    <x v="2"/>
    <n v="1477055"/>
    <n v="60"/>
    <n v="0.06"/>
    <s v="POLE"/>
    <n v="105"/>
    <n v="91100"/>
    <s v="VILLABE"/>
    <n v="49280"/>
    <s v="CHOLET"/>
    <n v="365.12900000000002"/>
    <s v="PERINI"/>
    <s v="Fabricio"/>
    <n v="1690891543678"/>
    <n v="154098765"/>
    <s v="1"/>
    <s v="Homme"/>
    <s v="1969"/>
    <s v="1965-1970"/>
    <n v="0.3"/>
    <n v="0.16"/>
    <n v="0.7"/>
    <n v="6.7400000000000002E-2"/>
    <n v="1.05157152"/>
    <n v="1.0336071732000001"/>
    <n v="2.0851786932"/>
  </r>
  <r>
    <n v="20220300099"/>
    <x v="251"/>
    <x v="3"/>
    <x v="2"/>
    <n v="1477056"/>
    <n v="60"/>
    <n v="0.06"/>
    <s v="POLE"/>
    <n v="107.25"/>
    <n v="91100"/>
    <s v="VILLABE"/>
    <n v="44150"/>
    <s v="ANCENIS"/>
    <n v="343.62400000000002"/>
    <s v="PERINI"/>
    <s v="Fabricio"/>
    <n v="1690891543678"/>
    <n v="154098765"/>
    <s v="1"/>
    <s v="Homme"/>
    <s v="1969"/>
    <s v="1965-1970"/>
    <n v="0.3"/>
    <n v="0.16"/>
    <n v="0.7"/>
    <n v="6.7400000000000002E-2"/>
    <n v="0.98963712000000004"/>
    <n v="0.97273081920000004"/>
    <n v="1.9623679392"/>
  </r>
  <r>
    <n v="202203000165"/>
    <x v="251"/>
    <x v="3"/>
    <x v="2"/>
    <n v="1477057"/>
    <n v="60"/>
    <n v="0.06"/>
    <s v="POLE"/>
    <n v="130"/>
    <n v="91100"/>
    <s v="VILLABE"/>
    <n v="25300"/>
    <s v="PONTARLIER"/>
    <n v="432.71899999999999"/>
    <s v="PERINI"/>
    <s v="Fabricio"/>
    <n v="1690891543678"/>
    <n v="154098765"/>
    <s v="1"/>
    <s v="Homme"/>
    <s v="1969"/>
    <s v="1965-1970"/>
    <n v="0.3"/>
    <n v="0.16"/>
    <n v="0.7"/>
    <n v="6.7400000000000002E-2"/>
    <n v="1.2462307199999998"/>
    <n v="1.2249409452"/>
    <n v="2.4711716652"/>
  </r>
  <r>
    <n v="202203000165"/>
    <x v="251"/>
    <x v="3"/>
    <x v="2"/>
    <n v="1476993"/>
    <n v="300"/>
    <n v="0.3"/>
    <s v="PAEX"/>
    <n v="158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3.8354832000000001"/>
    <n v="3.769960362"/>
    <n v="7.6054435619999996"/>
  </r>
  <r>
    <n v="202203000165"/>
    <x v="251"/>
    <x v="3"/>
    <x v="2"/>
    <n v="1477058"/>
    <n v="350"/>
    <n v="0.35"/>
    <s v="POLE"/>
    <n v="220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4.4715887999999993"/>
    <n v="4.3951991579999996"/>
    <n v="8.8667879579999997"/>
  </r>
  <r>
    <n v="20220300099"/>
    <x v="251"/>
    <x v="3"/>
    <x v="2"/>
    <n v="1476581"/>
    <n v="600"/>
    <n v="0.6"/>
    <s v="POLE"/>
    <n v="444.15"/>
    <n v="91100"/>
    <s v="VILLABE"/>
    <n v="13000"/>
    <s v="MARSEILLE"/>
    <n v="740.44500000000005"/>
    <s v="PERINI"/>
    <s v="Fabricio"/>
    <n v="1690891543678"/>
    <n v="154098765"/>
    <s v="1"/>
    <s v="Homme"/>
    <s v="1969"/>
    <s v="1965-1970"/>
    <n v="0.3"/>
    <n v="0.16"/>
    <n v="0.7"/>
    <n v="6.7400000000000002E-2"/>
    <n v="21.324816000000002"/>
    <n v="20.960517060000001"/>
    <n v="42.285333059999999"/>
  </r>
  <r>
    <n v="202203000165"/>
    <x v="252"/>
    <x v="3"/>
    <x v="2"/>
    <n v="1477744"/>
    <n v="150"/>
    <n v="0.15"/>
    <s v="POLE"/>
    <n v="133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3.8809008"/>
    <n v="3.8146020780000001"/>
    <n v="7.6955028780000001"/>
  </r>
  <r>
    <n v="202203000165"/>
    <x v="252"/>
    <x v="3"/>
    <x v="2"/>
    <n v="1476994"/>
    <n v="150"/>
    <n v="0.15"/>
    <s v="POLE"/>
    <n v="196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3.8989871999999997"/>
    <n v="3.8323795019999998"/>
    <n v="7.731366701999999"/>
  </r>
  <r>
    <n v="202203000165"/>
    <x v="252"/>
    <x v="3"/>
    <x v="2"/>
    <n v="1476989"/>
    <n v="600"/>
    <n v="0.6"/>
    <s v="PAEX"/>
    <n v="206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7.2080063999999995"/>
    <n v="7.0848696239999995"/>
    <n v="14.292876023999998"/>
  </r>
  <r>
    <n v="202203000165"/>
    <x v="252"/>
    <x v="3"/>
    <x v="2"/>
    <n v="1477743"/>
    <n v="650"/>
    <n v="0.65"/>
    <s v="POLE"/>
    <n v="360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8.3043791999999996"/>
    <n v="8.1625127220000007"/>
    <n v="16.466891922000002"/>
  </r>
  <r>
    <n v="202203000165"/>
    <x v="253"/>
    <x v="3"/>
    <x v="2"/>
    <n v="1478396"/>
    <n v="70"/>
    <n v="7.0000000000000007E-2"/>
    <s v="POLE"/>
    <n v="100"/>
    <n v="91100"/>
    <s v="VILLABE"/>
    <n v="62620"/>
    <s v="RUITZ"/>
    <n v="245.798"/>
    <s v="PERINI"/>
    <s v="Fabricio"/>
    <n v="1690891543678"/>
    <n v="154098765"/>
    <s v="1"/>
    <s v="Homme"/>
    <s v="1969"/>
    <s v="1965-1970"/>
    <n v="0.3"/>
    <n v="0.16"/>
    <n v="0.7"/>
    <n v="6.7400000000000002E-2"/>
    <n v="0.82588128000000016"/>
    <n v="0.81177247480000003"/>
    <n v="1.6376537548000001"/>
  </r>
  <r>
    <n v="202203000165"/>
    <x v="253"/>
    <x v="3"/>
    <x v="2"/>
    <n v="1478410"/>
    <n v="120"/>
    <n v="0.12"/>
    <s v="POLE"/>
    <n v="100"/>
    <n v="91100"/>
    <s v="VILLABE"/>
    <n v="59200"/>
    <s v="TOURCOING"/>
    <n v="265.54500000000002"/>
    <s v="PERINI"/>
    <s v="Fabricio"/>
    <n v="1690891543678"/>
    <n v="154098765"/>
    <s v="1"/>
    <s v="Homme"/>
    <s v="1969"/>
    <s v="1965-1970"/>
    <n v="0.3"/>
    <n v="0.16"/>
    <n v="0.7"/>
    <n v="6.7400000000000002E-2"/>
    <n v="1.5295391999999999"/>
    <n v="1.503409572"/>
    <n v="3.0329487720000001"/>
  </r>
  <r>
    <n v="202203000165"/>
    <x v="253"/>
    <x v="3"/>
    <x v="2"/>
    <n v="1478412"/>
    <n v="175"/>
    <n v="0.17499999999999999"/>
    <s v="POLE"/>
    <n v="100"/>
    <n v="91100"/>
    <s v="VILLABE"/>
    <n v="59243"/>
    <s v="QUAROUBLE"/>
    <n v="250.579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.1048635999999998"/>
    <n v="2.0689055134999998"/>
    <n v="4.1737691134999997"/>
  </r>
  <r>
    <n v="202203000165"/>
    <x v="253"/>
    <x v="3"/>
    <x v="2"/>
    <n v="1478397"/>
    <n v="150"/>
    <n v="0.15"/>
    <s v="POLE"/>
    <n v="108"/>
    <n v="91100"/>
    <s v="VILLABE"/>
    <n v="76380"/>
    <s v="CANTELEU"/>
    <n v="173.746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2509711999999999"/>
    <n v="1.229600442"/>
    <n v="2.4805716420000001"/>
  </r>
  <r>
    <n v="202203000165"/>
    <x v="253"/>
    <x v="3"/>
    <x v="2"/>
    <n v="1478394"/>
    <n v="180"/>
    <n v="0.18"/>
    <s v="POLE"/>
    <n v="123"/>
    <n v="91100"/>
    <s v="VILLABE"/>
    <n v="26750"/>
    <s v="ROMANSSURISER"/>
    <n v="541.17999999999995"/>
    <s v="PERINI"/>
    <s v="Fabricio"/>
    <n v="1690891543678"/>
    <n v="154098765"/>
    <s v="1"/>
    <s v="Homme"/>
    <s v="1969"/>
    <s v="1965-1970"/>
    <n v="0.3"/>
    <n v="0.16"/>
    <n v="0.7"/>
    <n v="6.7400000000000002E-2"/>
    <n v="4.6757951999999996"/>
    <n v="4.5959170319999991"/>
    <n v="9.2717122319999987"/>
  </r>
  <r>
    <n v="202203000165"/>
    <x v="253"/>
    <x v="3"/>
    <x v="2"/>
    <n v="1478399"/>
    <n v="70"/>
    <n v="7.0000000000000007E-2"/>
    <s v="POLE"/>
    <n v="130"/>
    <n v="91100"/>
    <s v="VILLABE"/>
    <n v="85200"/>
    <s v="FONTENAYLECOM"/>
    <n v="446.19099999999997"/>
    <s v="PERINI"/>
    <s v="Fabricio"/>
    <n v="1690891543678"/>
    <n v="154098765"/>
    <s v="1"/>
    <s v="Homme"/>
    <s v="1969"/>
    <s v="1965-1970"/>
    <n v="0.3"/>
    <n v="0.16"/>
    <n v="0.7"/>
    <n v="6.7400000000000002E-2"/>
    <n v="1.4992017600000003"/>
    <n v="1.4735903965999999"/>
    <n v="2.9727921566000002"/>
  </r>
  <r>
    <n v="202203000165"/>
    <x v="253"/>
    <x v="3"/>
    <x v="2"/>
    <n v="1478408"/>
    <n v="100"/>
    <n v="0.1"/>
    <s v="POLE"/>
    <n v="130"/>
    <n v="91100"/>
    <s v="VILLABE"/>
    <n v="80090"/>
    <s v="AMIENS"/>
    <n v="188.583"/>
    <s v="PERINI"/>
    <s v="Fabricio"/>
    <n v="1690891543678"/>
    <n v="154098765"/>
    <s v="1"/>
    <s v="Homme"/>
    <s v="1969"/>
    <s v="1965-1970"/>
    <n v="0.3"/>
    <n v="0.16"/>
    <n v="0.7"/>
    <n v="6.7400000000000002E-2"/>
    <n v="0.90519840000000007"/>
    <n v="0.88973459399999999"/>
    <n v="1.7949329940000001"/>
  </r>
  <r>
    <n v="202203000165"/>
    <x v="253"/>
    <x v="3"/>
    <x v="2"/>
    <n v="1476992"/>
    <n v="300"/>
    <n v="0.3"/>
    <s v="PAEX"/>
    <n v="131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4.0103568000000003"/>
    <n v="3.9418465380000001"/>
    <n v="7.9522033380000003"/>
  </r>
  <r>
    <n v="202203000165"/>
    <x v="253"/>
    <x v="3"/>
    <x v="2"/>
    <n v="1477816"/>
    <n v="300"/>
    <n v="0.3"/>
    <s v="PAEX"/>
    <n v="200"/>
    <n v="67100"/>
    <s v="STRASBOURG"/>
    <n v="59100"/>
    <s v="ROUBAIX"/>
    <n v="540.18499999999995"/>
    <s v="REZ"/>
    <s v="Timeo"/>
    <n v="1870767234345"/>
    <n v="904322199"/>
    <s v="1"/>
    <s v="Homme"/>
    <s v="1987"/>
    <s v="1985-1990"/>
    <n v="0.3"/>
    <n v="0.16"/>
    <n v="0.7"/>
    <n v="6.7400000000000002E-2"/>
    <n v="7.7786639999999991"/>
    <n v="7.6457784899999988"/>
    <n v="15.424442489999997"/>
  </r>
  <r>
    <n v="202203000165"/>
    <x v="253"/>
    <x v="3"/>
    <x v="2"/>
    <n v="1478323"/>
    <n v="300"/>
    <n v="0.3"/>
    <s v="POLE"/>
    <n v="220"/>
    <n v="13010"/>
    <s v="MARSEILLE"/>
    <n v="91100"/>
    <s v="VILLABE"/>
    <n v="746.41700000000003"/>
    <s v="RIVIERE"/>
    <s v="Cindy"/>
    <n v="2800213654789"/>
    <n v="256989545"/>
    <s v="2"/>
    <s v="Femme"/>
    <s v="1980"/>
    <s v="1980-1985"/>
    <n v="0.3"/>
    <n v="0.16"/>
    <n v="0.7"/>
    <n v="6.7400000000000002E-2"/>
    <n v="10.748404799999999"/>
    <n v="10.564786218"/>
    <n v="21.313191017999998"/>
  </r>
  <r>
    <n v="202203000165"/>
    <x v="253"/>
    <x v="3"/>
    <x v="2"/>
    <n v="1477758"/>
    <n v="1800"/>
    <n v="1.8"/>
    <s v="PL"/>
    <n v="235"/>
    <n v="93120"/>
    <s v="COURNEUVE/LA"/>
    <n v="91100"/>
    <s v="VILLABE"/>
    <n v="54.761000000000003"/>
    <s v="SERZ"/>
    <s v="Serge"/>
    <n v="1721093543456"/>
    <n v="276783489"/>
    <s v="1"/>
    <s v="Homme"/>
    <s v="1972"/>
    <s v="1970-1975"/>
    <n v="1"/>
    <n v="0.16"/>
    <n v="0"/>
    <n v="0"/>
    <n v="15.771168000000003"/>
    <n v="0"/>
    <n v="15.771168000000003"/>
  </r>
  <r>
    <n v="202203000165"/>
    <x v="253"/>
    <x v="3"/>
    <x v="2"/>
    <n v="1478325"/>
    <n v="600"/>
    <n v="0.6"/>
    <s v="PAEX"/>
    <n v="253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14.874451200000001"/>
    <n v="14.620345992000001"/>
    <n v="29.494797192"/>
  </r>
  <r>
    <n v="202203000165"/>
    <x v="253"/>
    <x v="3"/>
    <x v="2"/>
    <n v="1478393"/>
    <n v="270"/>
    <n v="0.27"/>
    <s v="POLE"/>
    <n v="285"/>
    <n v="91100"/>
    <s v="VILLABE"/>
    <n v="42000"/>
    <s v="STETIENNE"/>
    <n v="489.07600000000002"/>
    <s v="PERINI"/>
    <s v="Fabricio"/>
    <n v="1690891543678"/>
    <n v="154098765"/>
    <s v="1"/>
    <s v="Homme"/>
    <s v="1969"/>
    <s v="1965-1970"/>
    <n v="0.3"/>
    <n v="0.16"/>
    <n v="0.7"/>
    <n v="6.7400000000000002E-2"/>
    <n v="6.3384249600000011"/>
    <n v="6.2301435336000006"/>
    <n v="12.568568493600001"/>
  </r>
  <r>
    <n v="202203000165"/>
    <x v="254"/>
    <x v="3"/>
    <x v="2"/>
    <n v="1478874"/>
    <n v="100"/>
    <n v="0.1"/>
    <s v="PAEX"/>
    <n v="80"/>
    <n v="91100"/>
    <s v="VILLABE"/>
    <n v="93130"/>
    <s v="NOISYLESEC"/>
    <n v="46.627000000000002"/>
    <s v="PERINI"/>
    <s v="Fabricio"/>
    <n v="1690891543678"/>
    <n v="154098765"/>
    <s v="1"/>
    <s v="Homme"/>
    <s v="1969"/>
    <s v="1965-1970"/>
    <n v="0.3"/>
    <n v="0.16"/>
    <n v="0.7"/>
    <n v="6.7400000000000002E-2"/>
    <n v="0.22380960000000003"/>
    <n v="0.219986186"/>
    <n v="0.44379578600000003"/>
  </r>
  <r>
    <n v="202203000165"/>
    <x v="254"/>
    <x v="3"/>
    <x v="2"/>
    <n v="1478875"/>
    <n v="150"/>
    <n v="0.15"/>
    <s v="POLE"/>
    <n v="89"/>
    <n v="91100"/>
    <s v="VILLABE"/>
    <n v="76380"/>
    <s v="CANTELEU"/>
    <n v="173.746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2509711999999999"/>
    <n v="1.229600442"/>
    <n v="2.4805716420000001"/>
  </r>
  <r>
    <n v="202203000165"/>
    <x v="254"/>
    <x v="3"/>
    <x v="2"/>
    <n v="1478872"/>
    <n v="130"/>
    <n v="0.13"/>
    <s v="PAEX"/>
    <n v="100"/>
    <n v="91100"/>
    <s v="VILLABE"/>
    <n v="75001"/>
    <s v="PARIS01"/>
    <n v="44.951000000000001"/>
    <s v="PERINI"/>
    <s v="Fabricio"/>
    <n v="1690891543678"/>
    <n v="154098765"/>
    <s v="1"/>
    <s v="Homme"/>
    <s v="1969"/>
    <s v="1965-1970"/>
    <n v="0.3"/>
    <n v="0.16"/>
    <n v="0.7"/>
    <n v="6.7400000000000002E-2"/>
    <n v="0.28049424000000006"/>
    <n v="0.27570246339999999"/>
    <n v="0.55619670340000005"/>
  </r>
  <r>
    <n v="202203000165"/>
    <x v="254"/>
    <x v="3"/>
    <x v="2"/>
    <n v="1478873"/>
    <n v="130"/>
    <n v="0.13"/>
    <s v="POLE"/>
    <n v="100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1.5524932800000002"/>
    <n v="1.5259715197999999"/>
    <n v="3.0784647997999999"/>
  </r>
  <r>
    <n v="202203000165"/>
    <x v="254"/>
    <x v="3"/>
    <x v="2"/>
    <n v="1478871"/>
    <n v="80"/>
    <n v="0.08"/>
    <s v="POLE"/>
    <n v="130"/>
    <n v="91100"/>
    <s v="VILLABE"/>
    <n v="31390"/>
    <s v="CARBONNE"/>
    <n v="715.00800000000004"/>
    <s v="PERINI"/>
    <s v="Fabricio"/>
    <n v="1690891543678"/>
    <n v="154098765"/>
    <s v="1"/>
    <s v="Homme"/>
    <s v="1969"/>
    <s v="1965-1970"/>
    <n v="0.3"/>
    <n v="0.16"/>
    <n v="0.7"/>
    <n v="6.7400000000000002E-2"/>
    <n v="2.7456307200000003"/>
    <n v="2.6987261952000003"/>
    <n v="5.4443569152000002"/>
  </r>
  <r>
    <n v="202203000165"/>
    <x v="254"/>
    <x v="3"/>
    <x v="2"/>
    <n v="1478870"/>
    <n v="500"/>
    <n v="0.5"/>
    <s v="POLE"/>
    <n v="340"/>
    <n v="91100"/>
    <s v="VILLABE"/>
    <n v="62138"/>
    <s v="HAISNES"/>
    <n v="246.48500000000001"/>
    <s v="PERINI"/>
    <s v="Fabricio"/>
    <n v="1690891543678"/>
    <n v="154098765"/>
    <s v="1"/>
    <s v="Homme"/>
    <s v="1969"/>
    <s v="1965-1970"/>
    <n v="0.3"/>
    <n v="0.16"/>
    <n v="0.7"/>
    <n v="6.7400000000000002E-2"/>
    <n v="5.9156400000000007"/>
    <n v="5.8145811500000004"/>
    <n v="11.730221150000002"/>
  </r>
  <r>
    <n v="202203000165"/>
    <x v="255"/>
    <x v="3"/>
    <x v="2"/>
    <n v="1478759"/>
    <n v="150"/>
    <n v="0.15"/>
    <s v="GV"/>
    <n v="8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1.2287746499999999"/>
    <n v="0"/>
    <n v="1.2287746499999999"/>
  </r>
  <r>
    <n v="202203000165"/>
    <x v="255"/>
    <x v="3"/>
    <x v="2"/>
    <n v="1479659"/>
    <n v="50"/>
    <n v="0.05"/>
    <s v="POLE"/>
    <n v="89"/>
    <n v="91100"/>
    <s v="VILLABE"/>
    <n v="76380"/>
    <s v="CANTELEU"/>
    <n v="173.74600000000001"/>
    <s v="PERINI"/>
    <s v="Fabricio"/>
    <n v="1690891543678"/>
    <n v="154098765"/>
    <s v="1"/>
    <s v="Homme"/>
    <s v="1969"/>
    <s v="1965-1970"/>
    <n v="0.3"/>
    <n v="0.16"/>
    <n v="0.7"/>
    <n v="6.7400000000000002E-2"/>
    <n v="0.41699040000000004"/>
    <n v="0.40986681400000002"/>
    <n v="0.82685721400000012"/>
  </r>
  <r>
    <n v="202203000165"/>
    <x v="255"/>
    <x v="3"/>
    <x v="2"/>
    <n v="1479705"/>
    <n v="180"/>
    <n v="0.18"/>
    <s v="POLE"/>
    <n v="100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2.2996742399999999"/>
    <n v="2.2603881383999997"/>
    <n v="4.5600623783999996"/>
  </r>
  <r>
    <n v="202203000165"/>
    <x v="255"/>
    <x v="3"/>
    <x v="2"/>
    <n v="1479657"/>
    <n v="100"/>
    <n v="0.1"/>
    <s v="POLE"/>
    <n v="130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1.826184"/>
    <n v="1.79498669"/>
    <n v="3.62117069"/>
  </r>
  <r>
    <n v="202203000165"/>
    <x v="255"/>
    <x v="3"/>
    <x v="2"/>
    <n v="1478756"/>
    <n v="200"/>
    <n v="0.2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2.4772128000000002"/>
    <n v="2.4348937479999999"/>
    <n v="4.9121065480000006"/>
  </r>
  <r>
    <n v="202203000165"/>
    <x v="255"/>
    <x v="3"/>
    <x v="2"/>
    <n v="1479270"/>
    <n v="150"/>
    <n v="0.15"/>
    <s v="POLE"/>
    <n v="133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3.8809008"/>
    <n v="3.8146020780000001"/>
    <n v="7.6955028780000001"/>
  </r>
  <r>
    <n v="202203000165"/>
    <x v="255"/>
    <x v="3"/>
    <x v="2"/>
    <n v="1479658"/>
    <n v="100"/>
    <n v="0.1"/>
    <s v="POLE"/>
    <n v="140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2.4758304000000004"/>
    <n v="2.4335349640000001"/>
    <n v="4.909365364000001"/>
  </r>
  <r>
    <n v="202203000165"/>
    <x v="255"/>
    <x v="3"/>
    <x v="2"/>
    <n v="1479776"/>
    <n v="150"/>
    <n v="0.15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0026439999999996"/>
    <n v="1.9684321649999998"/>
    <n v="3.9710761649999995"/>
  </r>
  <r>
    <n v="202203000165"/>
    <x v="255"/>
    <x v="3"/>
    <x v="2"/>
    <n v="1478775"/>
    <n v="1000"/>
    <n v="1"/>
    <s v="PAEX"/>
    <n v="785"/>
    <n v="67100"/>
    <s v="STRASBOURG"/>
    <n v="59100"/>
    <s v="ROUBAIX"/>
    <n v="540.18499999999995"/>
    <s v="REZ"/>
    <s v="Timeo"/>
    <n v="1870767234345"/>
    <n v="904322199"/>
    <s v="1"/>
    <s v="Homme"/>
    <s v="1987"/>
    <s v="1985-1990"/>
    <n v="0.3"/>
    <n v="0.16"/>
    <n v="0.7"/>
    <n v="6.7400000000000002E-2"/>
    <n v="25.928879999999999"/>
    <n v="25.485928299999998"/>
    <n v="51.414808299999997"/>
  </r>
  <r>
    <n v="202203000165"/>
    <x v="256"/>
    <x v="3"/>
    <x v="2"/>
    <n v="1480481"/>
    <n v="100"/>
    <n v="0.1"/>
    <s v="POLE"/>
    <n v="118"/>
    <n v="91100"/>
    <s v="VILLABE"/>
    <n v="19410"/>
    <s v="PERPEZACLENOI"/>
    <n v="458.507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.2008336000000002"/>
    <n v="2.1632360259999999"/>
    <n v="4.364069626"/>
  </r>
  <r>
    <n v="202203000165"/>
    <x v="256"/>
    <x v="3"/>
    <x v="2"/>
    <n v="1480274"/>
    <n v="71"/>
    <n v="7.0999999999999994E-2"/>
    <s v="POLE"/>
    <n v="173"/>
    <n v="91100"/>
    <s v="VILLABE"/>
    <n v="31390"/>
    <s v="CARBONNE"/>
    <n v="715.00800000000004"/>
    <s v="PERINI"/>
    <s v="Fabricio"/>
    <n v="1690891543678"/>
    <n v="154098765"/>
    <s v="1"/>
    <s v="Homme"/>
    <s v="1969"/>
    <s v="1965-1970"/>
    <n v="0.3"/>
    <n v="0.16"/>
    <n v="0.7"/>
    <n v="6.7400000000000002E-2"/>
    <n v="2.4367472639999996"/>
    <n v="2.3951194982399997"/>
    <n v="4.8318667622399989"/>
  </r>
  <r>
    <n v="202203000165"/>
    <x v="256"/>
    <x v="3"/>
    <x v="2"/>
    <n v="1479288"/>
    <n v="2000"/>
    <n v="2"/>
    <s v="PL"/>
    <n v="250"/>
    <n v="93120"/>
    <s v="COURNEUVE/LA"/>
    <n v="91100"/>
    <s v="VILLABE"/>
    <n v="54.761000000000003"/>
    <s v="SERZ"/>
    <s v="Serge"/>
    <n v="1721093543456"/>
    <n v="276783489"/>
    <s v="1"/>
    <s v="Homme"/>
    <s v="1972"/>
    <s v="1970-1975"/>
    <n v="1"/>
    <n v="0.16"/>
    <n v="0"/>
    <n v="0"/>
    <n v="17.523520000000001"/>
    <n v="0"/>
    <n v="17.523520000000001"/>
  </r>
  <r>
    <n v="202203000165"/>
    <x v="256"/>
    <x v="3"/>
    <x v="2"/>
    <n v="1480278"/>
    <n v="436"/>
    <n v="0.436"/>
    <s v="POLE"/>
    <n v="330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10.794620543999999"/>
    <n v="10.61021244304"/>
    <n v="21.404832987039999"/>
  </r>
  <r>
    <n v="202203000165"/>
    <x v="256"/>
    <x v="3"/>
    <x v="2"/>
    <n v="1480279"/>
    <n v="436"/>
    <n v="0.436"/>
    <s v="POLE"/>
    <n v="360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7.9621622399999987"/>
    <n v="7.8261419683999991"/>
    <n v="15.788304208399998"/>
  </r>
  <r>
    <n v="202203000165"/>
    <x v="256"/>
    <x v="3"/>
    <x v="2"/>
    <n v="1480275"/>
    <n v="693"/>
    <n v="0.69299999999999995"/>
    <s v="POLE"/>
    <n v="444.15"/>
    <n v="91100"/>
    <s v="VILLABE"/>
    <n v="13000"/>
    <s v="MARSEILLE"/>
    <n v="740.44500000000005"/>
    <s v="PERINI"/>
    <s v="Fabricio"/>
    <n v="1690891543678"/>
    <n v="154098765"/>
    <s v="1"/>
    <s v="Homme"/>
    <s v="1969"/>
    <s v="1965-1970"/>
    <n v="0.3"/>
    <n v="0.16"/>
    <n v="0.7"/>
    <n v="6.7400000000000002E-2"/>
    <n v="24.630162479999999"/>
    <n v="24.209397204299997"/>
    <n v="48.839559684299999"/>
  </r>
  <r>
    <n v="202203000165"/>
    <x v="257"/>
    <x v="3"/>
    <x v="2"/>
    <n v="1481077"/>
    <n v="240"/>
    <n v="0.24"/>
    <s v="GV"/>
    <n v="100"/>
    <n v="91100"/>
    <s v="VILLABE"/>
    <n v="94440"/>
    <s v="MAROLLESENBRI"/>
    <n v="34.085999999999999"/>
    <s v="PERINI"/>
    <s v="Fabricio"/>
    <n v="1690891543678"/>
    <n v="154098765"/>
    <s v="1"/>
    <s v="Homme"/>
    <s v="1969"/>
    <s v="1965-1970"/>
    <n v="1"/>
    <n v="0.24099999999999999"/>
    <n v="0"/>
    <n v="0"/>
    <n v="1.9715342399999998"/>
    <n v="0"/>
    <n v="1.9715342399999998"/>
  </r>
  <r>
    <n v="202203000165"/>
    <x v="257"/>
    <x v="3"/>
    <x v="2"/>
    <n v="1480214"/>
    <n v="150"/>
    <n v="0.15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2.7402191999999999"/>
    <n v="2.693407122"/>
    <n v="5.4336263220000003"/>
  </r>
  <r>
    <n v="202203000165"/>
    <x v="257"/>
    <x v="3"/>
    <x v="2"/>
    <n v="1479944"/>
    <n v="300"/>
    <n v="0.3"/>
    <s v="PAEX"/>
    <n v="200"/>
    <n v="67100"/>
    <s v="STRASBOURG"/>
    <n v="59100"/>
    <s v="ROUBAIX"/>
    <n v="540.18499999999995"/>
    <s v="REZ"/>
    <s v="Timeo"/>
    <n v="1870767234345"/>
    <n v="904322199"/>
    <s v="1"/>
    <s v="Homme"/>
    <s v="1987"/>
    <s v="1985-1990"/>
    <n v="0.3"/>
    <n v="0.16"/>
    <n v="0.7"/>
    <n v="6.7400000000000002E-2"/>
    <n v="7.7786639999999991"/>
    <n v="7.6457784899999988"/>
    <n v="15.424442489999997"/>
  </r>
  <r>
    <n v="202203000165"/>
    <x v="257"/>
    <x v="3"/>
    <x v="2"/>
    <n v="1479770"/>
    <n v="200"/>
    <n v="0.2"/>
    <s v="POLE"/>
    <n v="239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5.1986496000000004"/>
    <n v="5.1098393359999994"/>
    <n v="10.308488936"/>
  </r>
  <r>
    <n v="202203000165"/>
    <x v="258"/>
    <x v="3"/>
    <x v="2"/>
    <n v="1480651"/>
    <n v="150"/>
    <n v="0.15"/>
    <s v="PAEX"/>
    <n v="100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1.8020015999999999"/>
    <n v="1.7712174059999999"/>
    <n v="3.5732190059999995"/>
  </r>
  <r>
    <n v="20220400055"/>
    <x v="258"/>
    <x v="3"/>
    <x v="2"/>
    <n v="1481448"/>
    <n v="200"/>
    <n v="0.2"/>
    <s v="POLE"/>
    <n v="108"/>
    <n v="91100"/>
    <s v="VILLABE"/>
    <n v="89440"/>
    <s v="JOUXLAVILLE"/>
    <n v="167.37"/>
    <s v="PERINI"/>
    <s v="Fabricio"/>
    <n v="1690891543678"/>
    <n v="154098765"/>
    <s v="1"/>
    <s v="Homme"/>
    <s v="1969"/>
    <s v="1965-1970"/>
    <n v="0.3"/>
    <n v="0.16"/>
    <n v="0.7"/>
    <n v="6.7400000000000002E-2"/>
    <n v="1.6067520000000002"/>
    <n v="1.57930332"/>
    <n v="3.1860553200000004"/>
  </r>
  <r>
    <n v="202203000165"/>
    <x v="258"/>
    <x v="3"/>
    <x v="2"/>
    <n v="1480578"/>
    <n v="300"/>
    <n v="0.3"/>
    <s v="PAEX"/>
    <n v="131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4.0103568000000003"/>
    <n v="3.9418465380000001"/>
    <n v="7.9522033380000003"/>
  </r>
  <r>
    <n v="202203000165"/>
    <x v="258"/>
    <x v="3"/>
    <x v="2"/>
    <n v="1481372"/>
    <n v="100"/>
    <n v="0.1"/>
    <s v="POLE"/>
    <n v="140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2.4758304000000004"/>
    <n v="2.4335349640000001"/>
    <n v="4.909365364000001"/>
  </r>
  <r>
    <n v="202203000165"/>
    <x v="258"/>
    <x v="3"/>
    <x v="2"/>
    <n v="1481138"/>
    <n v="100"/>
    <n v="0.1"/>
    <s v="PAEX"/>
    <n v="145"/>
    <n v="19410"/>
    <s v="PERPEZAC LE NOI"/>
    <n v="91100"/>
    <s v="VILLABE"/>
    <n v="456.06700000000001"/>
    <s v="RUCHE"/>
    <s v="Obrahim"/>
    <n v="1900319876543"/>
    <n v="184342310"/>
    <s v="1"/>
    <s v="Homme"/>
    <s v="1990"/>
    <s v="1990-1995"/>
    <n v="0.3"/>
    <n v="0.16"/>
    <n v="0.7"/>
    <n v="6.7400000000000002E-2"/>
    <n v="2.1891216000000004"/>
    <n v="2.1517241060000001"/>
    <n v="4.3408457060000005"/>
  </r>
  <r>
    <n v="202203000165"/>
    <x v="258"/>
    <x v="3"/>
    <x v="2"/>
    <n v="1480571"/>
    <n v="150"/>
    <n v="0.15"/>
    <s v="PAEX"/>
    <n v="150"/>
    <n v="60000"/>
    <s v="BEAUVAIS"/>
    <n v="59118"/>
    <s v="WAMBRECHIES"/>
    <n v="207.655"/>
    <s v="TA"/>
    <s v="Karim"/>
    <n v="1951160456789"/>
    <n v="565980900"/>
    <s v="1"/>
    <s v="Homme"/>
    <s v="1995"/>
    <s v="1995-2000"/>
    <n v="0.3"/>
    <n v="0.16"/>
    <n v="0.7"/>
    <n v="6.7400000000000002E-2"/>
    <n v="1.4951159999999999"/>
    <n v="1.469574435"/>
    <n v="2.9646904349999996"/>
  </r>
  <r>
    <n v="202203000165"/>
    <x v="258"/>
    <x v="3"/>
    <x v="2"/>
    <n v="1481078"/>
    <n v="100"/>
    <n v="0.1"/>
    <s v="POLE"/>
    <n v="159"/>
    <n v="91100"/>
    <s v="VILLABE"/>
    <n v="40230"/>
    <s v="STGEOURSDEMA"/>
    <n v="728.06100000000004"/>
    <s v="PERINI"/>
    <s v="Fabricio"/>
    <n v="1690891543678"/>
    <n v="154098765"/>
    <s v="1"/>
    <s v="Homme"/>
    <s v="1969"/>
    <s v="1965-1970"/>
    <n v="0.3"/>
    <n v="0.16"/>
    <n v="0.7"/>
    <n v="6.7400000000000002E-2"/>
    <n v="3.4946928000000006"/>
    <n v="3.434991798"/>
    <n v="6.9296845980000006"/>
  </r>
  <r>
    <n v="202203000165"/>
    <x v="258"/>
    <x v="3"/>
    <x v="2"/>
    <n v="1480850"/>
    <n v="300"/>
    <n v="0.3"/>
    <s v="POLE"/>
    <n v="178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203000165"/>
    <x v="258"/>
    <x v="3"/>
    <x v="2"/>
    <n v="1480992"/>
    <n v="300"/>
    <n v="0.3"/>
    <s v="PAEX"/>
    <n v="252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3.8354832000000001"/>
    <n v="3.769960362"/>
    <n v="7.6054435619999996"/>
  </r>
  <r>
    <n v="202203000165"/>
    <x v="258"/>
    <x v="3"/>
    <x v="2"/>
    <n v="1481079"/>
    <n v="450"/>
    <n v="0.45"/>
    <s v="POLE"/>
    <n v="720"/>
    <n v="91100"/>
    <s v="VILLABE"/>
    <n v="64230"/>
    <s v="SAUVAGNON"/>
    <n v="766.27099999999996"/>
    <s v="PERINI"/>
    <s v="Fabricio"/>
    <n v="1690891543678"/>
    <n v="154098765"/>
    <s v="1"/>
    <s v="Homme"/>
    <s v="1969"/>
    <s v="1965-1970"/>
    <n v="0.3"/>
    <n v="0.16"/>
    <n v="0.7"/>
    <n v="6.7400000000000002E-2"/>
    <n v="16.551453599999999"/>
    <n v="16.268699600999998"/>
    <n v="32.820153200999997"/>
  </r>
  <r>
    <n v="202203000165"/>
    <x v="259"/>
    <x v="3"/>
    <x v="2"/>
    <n v="1481628"/>
    <n v="300"/>
    <n v="0.3"/>
    <s v="PAEX"/>
    <n v="60"/>
    <n v="91100"/>
    <s v="VILLABE"/>
    <n v="75010"/>
    <s v="PARIS10"/>
    <n v="45.17"/>
    <s v="PERINI"/>
    <s v="Fabricio"/>
    <n v="1690891543678"/>
    <n v="154098765"/>
    <s v="1"/>
    <s v="Homme"/>
    <s v="1969"/>
    <s v="1965-1970"/>
    <n v="0.3"/>
    <n v="0.16"/>
    <n v="0.7"/>
    <n v="6.7400000000000002E-2"/>
    <n v="0.65044800000000003"/>
    <n v="0.63933618000000003"/>
    <n v="1.2897841800000001"/>
  </r>
  <r>
    <n v="202203000165"/>
    <x v="259"/>
    <x v="3"/>
    <x v="2"/>
    <n v="1481027"/>
    <n v="150"/>
    <n v="0.15"/>
    <s v="GV"/>
    <n v="90"/>
    <n v="62138"/>
    <s v="HAISNES"/>
    <n v="64230"/>
    <s v="SAUVAGNON"/>
    <n v="981.02599999999995"/>
    <s v="MOINT"/>
    <s v="Manu"/>
    <n v="1910162678543"/>
    <n v="201019888"/>
    <s v="1"/>
    <s v="Homme"/>
    <s v="1991"/>
    <s v="1990-1995"/>
    <n v="1"/>
    <n v="0.24099999999999999"/>
    <n v="0"/>
    <n v="0"/>
    <n v="35.464089899999991"/>
    <n v="0"/>
    <n v="35.464089899999991"/>
  </r>
  <r>
    <n v="202203000165"/>
    <x v="259"/>
    <x v="3"/>
    <x v="2"/>
    <n v="1481946"/>
    <n v="208"/>
    <n v="0.20799999999999999"/>
    <s v="POLE"/>
    <n v="100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2.4839892479999999"/>
    <n v="2.4415544316799997"/>
    <n v="4.9255436796799996"/>
  </r>
  <r>
    <n v="202203000165"/>
    <x v="259"/>
    <x v="3"/>
    <x v="2"/>
    <n v="1481701"/>
    <n v="120"/>
    <n v="0.12"/>
    <s v="POLE"/>
    <n v="130"/>
    <n v="91100"/>
    <s v="VILLABE"/>
    <n v="80400"/>
    <s v="HAM"/>
    <n v="168.048"/>
    <s v="PERINI"/>
    <s v="Fabricio"/>
    <n v="1690891543678"/>
    <n v="154098765"/>
    <s v="1"/>
    <s v="Homme"/>
    <s v="1969"/>
    <s v="1965-1970"/>
    <n v="0.3"/>
    <n v="0.16"/>
    <n v="0.7"/>
    <n v="6.7400000000000002E-2"/>
    <n v="0.9679564799999999"/>
    <n v="0.95142055680000004"/>
    <n v="1.9193770367999998"/>
  </r>
  <r>
    <n v="202203000165"/>
    <x v="259"/>
    <x v="3"/>
    <x v="2"/>
    <n v="1481389"/>
    <n v="150"/>
    <n v="0.15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2.7402191999999999"/>
    <n v="2.693407122"/>
    <n v="5.4336263220000003"/>
  </r>
  <r>
    <n v="202203000165"/>
    <x v="259"/>
    <x v="3"/>
    <x v="2"/>
    <n v="1481793"/>
    <n v="300"/>
    <n v="0.3"/>
    <s v="POLE"/>
    <n v="220"/>
    <n v="13000"/>
    <s v="MARSEILLE"/>
    <n v="91100"/>
    <s v="VILLABE"/>
    <n v="740.09799999999996"/>
    <s v="MARTON"/>
    <s v="Jules"/>
    <n v="1760113765897"/>
    <n v="523356798"/>
    <s v="1"/>
    <s v="Homme"/>
    <s v="1976"/>
    <s v="1975-1980"/>
    <n v="0.3"/>
    <n v="0.16"/>
    <n v="0.7"/>
    <n v="6.7400000000000002E-2"/>
    <n v="10.657411199999999"/>
    <n v="10.475347092"/>
    <n v="21.132758291999998"/>
  </r>
  <r>
    <n v="202203000165"/>
    <x v="259"/>
    <x v="3"/>
    <x v="2"/>
    <n v="1479290"/>
    <n v="2000"/>
    <n v="2"/>
    <s v="PL"/>
    <n v="250"/>
    <n v="93120"/>
    <s v="COURNEUVE/LA"/>
    <n v="91100"/>
    <s v="VILLABE"/>
    <n v="54.761000000000003"/>
    <s v="SERZ"/>
    <s v="Serge"/>
    <n v="1721093543456"/>
    <n v="276783489"/>
    <s v="1"/>
    <s v="Homme"/>
    <s v="1972"/>
    <s v="1970-1975"/>
    <n v="1"/>
    <n v="0.16"/>
    <n v="0"/>
    <n v="0"/>
    <n v="17.523520000000001"/>
    <n v="0"/>
    <n v="17.523520000000001"/>
  </r>
  <r>
    <n v="202203000165"/>
    <x v="259"/>
    <x v="3"/>
    <x v="2"/>
    <n v="1481851"/>
    <n v="1000"/>
    <n v="1"/>
    <s v="PAEX"/>
    <n v="350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24.790752000000001"/>
    <n v="24.367243320000004"/>
    <n v="49.157995320000005"/>
  </r>
  <r>
    <n v="202203000165"/>
    <x v="260"/>
    <x v="3"/>
    <x v="2"/>
    <n v="1482314"/>
    <n v="150"/>
    <n v="0.15"/>
    <s v="PAEX"/>
    <n v="98"/>
    <n v="91100"/>
    <s v="VILLABE"/>
    <n v="93120"/>
    <s v="COURNEUVE/LA"/>
    <n v="53.975999999999999"/>
    <s v="PERINI"/>
    <s v="Fabricio"/>
    <n v="1690891543678"/>
    <n v="154098765"/>
    <s v="1"/>
    <s v="Homme"/>
    <s v="1969"/>
    <s v="1965-1970"/>
    <n v="0.3"/>
    <n v="0.16"/>
    <n v="0.7"/>
    <n v="6.7400000000000002E-2"/>
    <n v="0.38862720000000001"/>
    <n v="0.38198815199999997"/>
    <n v="0.77061535199999998"/>
  </r>
  <r>
    <n v="202203000165"/>
    <x v="260"/>
    <x v="3"/>
    <x v="2"/>
    <n v="1481882"/>
    <n v="150"/>
    <n v="0.15"/>
    <s v="PAEX"/>
    <n v="190"/>
    <n v="59118"/>
    <s v="WAMBRECHIES"/>
    <n v="91100"/>
    <s v="VILLABE"/>
    <n v="267.846"/>
    <s v="RET"/>
    <s v="Roseline"/>
    <n v="2740559654321"/>
    <n v="143766598"/>
    <s v="2"/>
    <s v="Femme"/>
    <s v="1974"/>
    <s v="1970-1975"/>
    <n v="0.3"/>
    <n v="0.16"/>
    <n v="0.7"/>
    <n v="6.7400000000000002E-2"/>
    <n v="1.9284912000000001"/>
    <n v="1.8955461419999999"/>
    <n v="3.824037342"/>
  </r>
  <r>
    <n v="202203000165"/>
    <x v="260"/>
    <x v="3"/>
    <x v="2"/>
    <n v="1482545"/>
    <n v="400"/>
    <n v="0.4"/>
    <s v="POLE"/>
    <n v="234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4.7769024"/>
    <n v="4.6952969839999996"/>
    <n v="9.4721993839999996"/>
  </r>
  <r>
    <n v="202203000165"/>
    <x v="261"/>
    <x v="3"/>
    <x v="2"/>
    <n v="1482530"/>
    <n v="150"/>
    <n v="0.15"/>
    <s v="GV"/>
    <n v="8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1.2287746499999999"/>
    <n v="0"/>
    <n v="1.2287746499999999"/>
  </r>
  <r>
    <n v="202203000165"/>
    <x v="261"/>
    <x v="3"/>
    <x v="2"/>
    <n v="1483081"/>
    <n v="128"/>
    <n v="0.128"/>
    <s v="PAEX"/>
    <n v="80"/>
    <n v="91100"/>
    <s v="VILLABE"/>
    <n v="93130"/>
    <s v="NOISYLESEC"/>
    <n v="46.627000000000002"/>
    <s v="PERINI"/>
    <s v="Fabricio"/>
    <n v="1690891543678"/>
    <n v="154098765"/>
    <s v="1"/>
    <s v="Homme"/>
    <s v="1969"/>
    <s v="1965-1970"/>
    <n v="0.3"/>
    <n v="0.16"/>
    <n v="0.7"/>
    <n v="6.7400000000000002E-2"/>
    <n v="0.28647628800000002"/>
    <n v="0.28158231808"/>
    <n v="0.56805860608000003"/>
  </r>
  <r>
    <n v="202203000165"/>
    <x v="261"/>
    <x v="3"/>
    <x v="2"/>
    <n v="1482632"/>
    <n v="150"/>
    <n v="0.15"/>
    <s v="PAEX"/>
    <n v="158"/>
    <n v="93000"/>
    <s v="BOBIGNY"/>
    <n v="59118"/>
    <s v="WAMBRECHIES"/>
    <n v="225.38900000000001"/>
    <s v="TREZ"/>
    <s v="Borys"/>
    <n v="1710993765987"/>
    <n v="145096532"/>
    <s v="1"/>
    <s v="Homme"/>
    <s v="1971"/>
    <s v="1970-1975"/>
    <n v="0.3"/>
    <n v="0.16"/>
    <n v="0.7"/>
    <n v="6.7400000000000002E-2"/>
    <n v="1.6228008"/>
    <n v="1.5950779530000001"/>
    <n v="3.2178787529999999"/>
  </r>
  <r>
    <n v="202203000165"/>
    <x v="261"/>
    <x v="3"/>
    <x v="2"/>
    <n v="1482894"/>
    <n v="300"/>
    <n v="0.3"/>
    <s v="PAEX"/>
    <n v="230"/>
    <n v="60000"/>
    <s v="BEAUVAIS"/>
    <n v="59118"/>
    <s v="WAMBRECHIES"/>
    <n v="207.655"/>
    <s v="TA"/>
    <s v="Karim"/>
    <n v="1951160456789"/>
    <n v="565980900"/>
    <s v="1"/>
    <s v="Homme"/>
    <s v="1995"/>
    <s v="1995-2000"/>
    <n v="0.3"/>
    <n v="0.16"/>
    <n v="0.7"/>
    <n v="6.7400000000000002E-2"/>
    <n v="2.9902319999999998"/>
    <n v="2.9391488699999999"/>
    <n v="5.9293808699999992"/>
  </r>
  <r>
    <n v="202203000165"/>
    <x v="261"/>
    <x v="3"/>
    <x v="2"/>
    <n v="1482717"/>
    <n v="200"/>
    <n v="0.2"/>
    <s v="POLE"/>
    <n v="239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5.1986496000000004"/>
    <n v="5.1098393359999994"/>
    <n v="10.308488936"/>
  </r>
  <r>
    <n v="202203000165"/>
    <x v="261"/>
    <x v="3"/>
    <x v="2"/>
    <n v="1483766"/>
    <n v="174"/>
    <n v="0.17399999999999999"/>
    <s v="POLE"/>
    <n v="250"/>
    <n v="91100"/>
    <s v="VILLABE"/>
    <n v="40230"/>
    <s v="STGEOURSDEMA"/>
    <n v="728.06100000000004"/>
    <s v="PERINI"/>
    <s v="Fabricio"/>
    <n v="1690891543678"/>
    <n v="154098765"/>
    <s v="1"/>
    <s v="Homme"/>
    <s v="1969"/>
    <s v="1965-1970"/>
    <n v="0.3"/>
    <n v="0.16"/>
    <n v="0.7"/>
    <n v="6.7400000000000002E-2"/>
    <n v="6.0807654720000004"/>
    <n v="5.9768857285199992"/>
    <n v="12.057651200519999"/>
  </r>
  <r>
    <n v="202203000165"/>
    <x v="262"/>
    <x v="3"/>
    <x v="2"/>
    <n v="1483764"/>
    <n v="80"/>
    <n v="0.08"/>
    <s v="POLE"/>
    <n v="105"/>
    <n v="91100"/>
    <s v="VILLABE"/>
    <n v="60000"/>
    <s v="BEAUVAIS"/>
    <n v="133.48500000000001"/>
    <s v="PERINI"/>
    <s v="Fabricio"/>
    <n v="1690891543678"/>
    <n v="154098765"/>
    <s v="1"/>
    <s v="Homme"/>
    <s v="1969"/>
    <s v="1965-1970"/>
    <n v="0.3"/>
    <n v="0.16"/>
    <n v="0.7"/>
    <n v="6.7400000000000002E-2"/>
    <n v="0.5125824000000001"/>
    <n v="0.50382578400000011"/>
    <n v="1.0164081840000003"/>
  </r>
  <r>
    <n v="202203000165"/>
    <x v="262"/>
    <x v="3"/>
    <x v="2"/>
    <n v="1483765"/>
    <n v="174"/>
    <n v="0.17399999999999999"/>
    <s v="POLE"/>
    <n v="195"/>
    <n v="91100"/>
    <s v="VILLABE"/>
    <n v="19410"/>
    <s v="PERPEZACLENOI"/>
    <n v="458.50700000000001"/>
    <s v="PERINI"/>
    <s v="Fabricio"/>
    <n v="1690891543678"/>
    <n v="154098765"/>
    <s v="1"/>
    <s v="Homme"/>
    <s v="1969"/>
    <s v="1965-1970"/>
    <n v="0.3"/>
    <n v="0.16"/>
    <n v="0.7"/>
    <n v="6.7400000000000002E-2"/>
    <n v="3.8294504640000002"/>
    <n v="3.7640306852399998"/>
    <n v="7.5934811492400005"/>
  </r>
  <r>
    <n v="202203000165"/>
    <x v="262"/>
    <x v="3"/>
    <x v="2"/>
    <n v="1482328"/>
    <n v="1200"/>
    <n v="1.2"/>
    <s v="AFF"/>
    <n v="200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1"/>
    <n v="6.7400000000000002E-2"/>
    <n v="0"/>
    <n v="0"/>
    <n v="21.542630639999999"/>
    <n v="0"/>
    <n v="21.542630639999999"/>
  </r>
  <r>
    <n v="202203000165"/>
    <x v="262"/>
    <x v="3"/>
    <x v="2"/>
    <n v="1483666"/>
    <n v="291"/>
    <n v="0.29099999999999998"/>
    <s v="POLE"/>
    <n v="200"/>
    <n v="91100"/>
    <s v="VILLABE"/>
    <n v="80090"/>
    <s v="AMIENS"/>
    <n v="188.583"/>
    <s v="PERINI"/>
    <s v="Fabricio"/>
    <n v="1690891543678"/>
    <n v="154098765"/>
    <s v="1"/>
    <s v="Homme"/>
    <s v="1969"/>
    <s v="1965-1970"/>
    <n v="0.3"/>
    <n v="0.16"/>
    <n v="0.7"/>
    <n v="6.7400000000000002E-2"/>
    <n v="2.6341273439999999"/>
    <n v="2.5891276685399998"/>
    <n v="5.2232550125399992"/>
  </r>
  <r>
    <n v="202203000165"/>
    <x v="262"/>
    <x v="3"/>
    <x v="2"/>
    <n v="1481897"/>
    <n v="150"/>
    <n v="0.15"/>
    <s v="PAEX"/>
    <n v="249"/>
    <n v="59118"/>
    <s v="WAMBRECHIES"/>
    <n v="91100"/>
    <s v="VILLABE"/>
    <n v="267.846"/>
    <s v="RET"/>
    <s v="Roseline"/>
    <n v="2740559654321"/>
    <n v="143766598"/>
    <s v="2"/>
    <s v="Femme"/>
    <s v="1974"/>
    <s v="1970-1975"/>
    <n v="0.3"/>
    <n v="0.16"/>
    <n v="0.7"/>
    <n v="6.7400000000000002E-2"/>
    <n v="1.9284912000000001"/>
    <n v="1.8955461419999999"/>
    <n v="3.824037342"/>
  </r>
  <r>
    <n v="202203000165"/>
    <x v="262"/>
    <x v="3"/>
    <x v="2"/>
    <n v="1483767"/>
    <n v="432"/>
    <n v="0.432"/>
    <s v="POLE"/>
    <n v="330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10.695587328"/>
    <n v="10.512871044479999"/>
    <n v="21.208458372479999"/>
  </r>
  <r>
    <n v="202203000165"/>
    <x v="263"/>
    <x v="3"/>
    <x v="2"/>
    <n v="1483505"/>
    <n v="300"/>
    <n v="0.3"/>
    <s v="PAEX"/>
    <n v="158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3.6040031999999997"/>
    <n v="3.5424348119999998"/>
    <n v="7.1464380119999991"/>
  </r>
  <r>
    <n v="202203000165"/>
    <x v="263"/>
    <x v="3"/>
    <x v="2"/>
    <n v="1483506"/>
    <n v="400"/>
    <n v="0.4"/>
    <s v="PAEX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5.347142400000001"/>
    <n v="5.2557953839999998"/>
    <n v="10.602937784000002"/>
  </r>
  <r>
    <n v="202203000165"/>
    <x v="264"/>
    <x v="3"/>
    <x v="2"/>
    <n v="1484872"/>
    <n v="52"/>
    <n v="5.1999999999999998E-2"/>
    <s v="POLE"/>
    <n v="100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0.66435033599999993"/>
    <n v="0.65300101775999997"/>
    <n v="1.3173513537599999"/>
  </r>
  <r>
    <n v="202203000165"/>
    <x v="264"/>
    <x v="3"/>
    <x v="2"/>
    <n v="1484873"/>
    <n v="128"/>
    <n v="0.128"/>
    <s v="POLE"/>
    <n v="100"/>
    <n v="91100"/>
    <s v="VILLABE"/>
    <n v="59200"/>
    <s v="TOURCOING"/>
    <n v="265.54500000000002"/>
    <s v="PERINI"/>
    <s v="Fabricio"/>
    <n v="1690891543678"/>
    <n v="154098765"/>
    <s v="1"/>
    <s v="Homme"/>
    <s v="1969"/>
    <s v="1965-1970"/>
    <n v="0.3"/>
    <n v="0.16"/>
    <n v="0.7"/>
    <n v="6.7400000000000002E-2"/>
    <n v="1.6315084800000001"/>
    <n v="1.6036368768"/>
    <n v="3.2351453568000004"/>
  </r>
  <r>
    <n v="202203000165"/>
    <x v="264"/>
    <x v="3"/>
    <x v="2"/>
    <n v="1484207"/>
    <n v="150"/>
    <n v="0.15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1.8579095999999999"/>
    <n v="1.826170311"/>
    <n v="3.684079911"/>
  </r>
  <r>
    <n v="202203000165"/>
    <x v="264"/>
    <x v="3"/>
    <x v="2"/>
    <n v="1484874"/>
    <n v="163"/>
    <n v="0.16300000000000001"/>
    <s v="POLE"/>
    <n v="133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4.217245536000001"/>
    <n v="4.1452009247600001"/>
    <n v="8.3624464607600011"/>
  </r>
  <r>
    <n v="202203000165"/>
    <x v="264"/>
    <x v="3"/>
    <x v="2"/>
    <n v="1484867"/>
    <n v="204"/>
    <n v="0.20399999999999999"/>
    <s v="POLE"/>
    <n v="140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5.0506940160000005"/>
    <n v="4.9644113265599996"/>
    <n v="10.01510534256"/>
  </r>
  <r>
    <n v="202203000165"/>
    <x v="264"/>
    <x v="3"/>
    <x v="2"/>
    <n v="1482898"/>
    <n v="150"/>
    <n v="0.15"/>
    <s v="PAEX"/>
    <n v="160"/>
    <n v="73490"/>
    <s v="RAVOIRE/LA"/>
    <n v="91100"/>
    <s v="VILLABE"/>
    <n v="537.70799999999997"/>
    <s v="MOGIN"/>
    <s v="Gaelle"/>
    <n v="2900973453456"/>
    <n v="313247688"/>
    <s v="2"/>
    <s v="Femme"/>
    <s v="1990"/>
    <s v="1990-1995"/>
    <n v="0.3"/>
    <n v="0.16"/>
    <n v="0.7"/>
    <n v="6.7400000000000002E-2"/>
    <n v="3.8714975999999997"/>
    <n v="3.8053595159999998"/>
    <n v="7.676857115999999"/>
  </r>
  <r>
    <n v="202203000165"/>
    <x v="264"/>
    <x v="3"/>
    <x v="2"/>
    <n v="1484217"/>
    <n v="150"/>
    <n v="0.15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2.7402191999999999"/>
    <n v="2.693407122"/>
    <n v="5.4336263220000003"/>
  </r>
  <r>
    <n v="202203000165"/>
    <x v="264"/>
    <x v="3"/>
    <x v="2"/>
    <n v="1484870"/>
    <n v="81"/>
    <n v="8.1000000000000003E-2"/>
    <s v="POLE"/>
    <n v="168"/>
    <n v="91100"/>
    <s v="VILLABE"/>
    <n v="4100"/>
    <s v="MANOSQUE"/>
    <n v="755.63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.9379049920000004"/>
    <n v="2.8877157817200003"/>
    <n v="5.8256207737200008"/>
  </r>
  <r>
    <n v="202203000165"/>
    <x v="264"/>
    <x v="3"/>
    <x v="2"/>
    <n v="1484869"/>
    <n v="41"/>
    <n v="4.1000000000000002E-2"/>
    <s v="POLE"/>
    <n v="173"/>
    <n v="91100"/>
    <s v="VILLABE"/>
    <n v="31390"/>
    <s v="CARBONNE"/>
    <n v="715.00800000000004"/>
    <s v="PERINI"/>
    <s v="Fabricio"/>
    <n v="1690891543678"/>
    <n v="154098765"/>
    <s v="1"/>
    <s v="Homme"/>
    <s v="1969"/>
    <s v="1965-1970"/>
    <n v="0.3"/>
    <n v="0.16"/>
    <n v="0.7"/>
    <n v="6.7400000000000002E-2"/>
    <n v="1.4071357440000001"/>
    <n v="1.3830971750400001"/>
    <n v="2.7902329190400001"/>
  </r>
  <r>
    <n v="202203000165"/>
    <x v="264"/>
    <x v="3"/>
    <x v="2"/>
    <n v="1484871"/>
    <n v="275"/>
    <n v="0.27500000000000002"/>
    <s v="POLE"/>
    <n v="225"/>
    <n v="91100"/>
    <s v="VILLABE"/>
    <n v="26750"/>
    <s v="ROMANSSURISER"/>
    <n v="541.17999999999995"/>
    <s v="PERINI"/>
    <s v="Fabricio"/>
    <n v="1690891543678"/>
    <n v="154098765"/>
    <s v="1"/>
    <s v="Homme"/>
    <s v="1969"/>
    <s v="1965-1970"/>
    <n v="0.3"/>
    <n v="0.16"/>
    <n v="0.7"/>
    <n v="6.7400000000000002E-2"/>
    <n v="7.1435760000000004"/>
    <n v="7.0215399100000004"/>
    <n v="14.165115910000001"/>
  </r>
  <r>
    <n v="202203000165"/>
    <x v="264"/>
    <x v="3"/>
    <x v="2"/>
    <n v="1484210"/>
    <n v="600"/>
    <n v="0.6"/>
    <s v="PAEX"/>
    <n v="253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14.874451200000001"/>
    <n v="14.620345992000001"/>
    <n v="29.494797192"/>
  </r>
  <r>
    <n v="202203000165"/>
    <x v="265"/>
    <x v="3"/>
    <x v="2"/>
    <n v="1485340"/>
    <n v="200"/>
    <n v="0.2"/>
    <s v="GV"/>
    <n v="80"/>
    <n v="91100"/>
    <s v="VILLABE"/>
    <n v="91300"/>
    <s v="MASSY"/>
    <n v="23.132999999999999"/>
    <s v="PERINI"/>
    <s v="Fabricio"/>
    <n v="1690891543678"/>
    <n v="154098765"/>
    <s v="1"/>
    <s v="Homme"/>
    <s v="1969"/>
    <s v="1965-1970"/>
    <n v="1"/>
    <n v="0.24099999999999999"/>
    <n v="0"/>
    <n v="0"/>
    <n v="1.1150106"/>
    <n v="0"/>
    <n v="1.1150106"/>
  </r>
  <r>
    <n v="202203000165"/>
    <x v="265"/>
    <x v="3"/>
    <x v="2"/>
    <n v="1485338"/>
    <n v="261"/>
    <n v="0.26100000000000001"/>
    <s v="POLE"/>
    <n v="140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3.1169288160000002"/>
    <n v="3.0636812820600001"/>
    <n v="6.1806100980600007"/>
  </r>
  <r>
    <n v="202203000165"/>
    <x v="265"/>
    <x v="3"/>
    <x v="2"/>
    <n v="1484747"/>
    <n v="450"/>
    <n v="0.45"/>
    <s v="PAEX"/>
    <n v="220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5.7532248000000008"/>
    <n v="5.6549405430000004"/>
    <n v="11.408165343"/>
  </r>
  <r>
    <n v="202203000165"/>
    <x v="265"/>
    <x v="3"/>
    <x v="2"/>
    <n v="1484684"/>
    <n v="300"/>
    <n v="0.3"/>
    <s v="POLE"/>
    <n v="280"/>
    <n v="13000"/>
    <s v="MARSEILLE"/>
    <n v="91100"/>
    <s v="VILLABE"/>
    <n v="740.09799999999996"/>
    <s v="MARTON"/>
    <s v="Jules"/>
    <n v="1760113765897"/>
    <n v="523356798"/>
    <s v="1"/>
    <s v="Homme"/>
    <s v="1976"/>
    <s v="1975-1980"/>
    <n v="0.3"/>
    <n v="0.16"/>
    <n v="0.7"/>
    <n v="6.7400000000000002E-2"/>
    <n v="10.657411199999999"/>
    <n v="10.475347092"/>
    <n v="21.132758291999998"/>
  </r>
  <r>
    <n v="20220400055"/>
    <x v="265"/>
    <x v="3"/>
    <x v="2"/>
    <n v="1485337"/>
    <n v="864"/>
    <n v="0.86399999999999999"/>
    <s v="POLE"/>
    <n v="405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11.038436352"/>
    <n v="10.849863064319999"/>
    <n v="21.888299416319999"/>
  </r>
  <r>
    <n v="202203000165"/>
    <x v="266"/>
    <x v="3"/>
    <x v="2"/>
    <n v="1485061"/>
    <n v="150"/>
    <n v="0.15"/>
    <s v="GV"/>
    <n v="8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1.2287746499999999"/>
    <n v="0"/>
    <n v="1.2287746499999999"/>
  </r>
  <r>
    <n v="202203000165"/>
    <x v="266"/>
    <x v="3"/>
    <x v="2"/>
    <n v="1486103"/>
    <n v="250"/>
    <n v="0.25"/>
    <s v="PAEX"/>
    <n v="80"/>
    <n v="91100"/>
    <s v="VILLABE"/>
    <n v="93120"/>
    <s v="COURNEUVE/LA"/>
    <n v="53.975999999999999"/>
    <s v="PERINI"/>
    <s v="Fabricio"/>
    <n v="1690891543678"/>
    <n v="154098765"/>
    <s v="1"/>
    <s v="Homme"/>
    <s v="1969"/>
    <s v="1965-1970"/>
    <n v="0.3"/>
    <n v="0.16"/>
    <n v="0.7"/>
    <n v="6.7400000000000002E-2"/>
    <n v="0.64771199999999995"/>
    <n v="0.63664692000000001"/>
    <n v="1.2843589199999998"/>
  </r>
  <r>
    <n v="202203000165"/>
    <x v="266"/>
    <x v="3"/>
    <x v="2"/>
    <n v="1485666"/>
    <n v="45"/>
    <n v="4.4999999999999998E-2"/>
    <s v="POLE"/>
    <n v="100"/>
    <n v="91100"/>
    <s v="VILLABE"/>
    <n v="59800"/>
    <s v="LILLE"/>
    <n v="254.17500000000001"/>
    <s v="PERINI"/>
    <s v="Fabricio"/>
    <n v="1690891543678"/>
    <n v="154098765"/>
    <s v="1"/>
    <s v="Homme"/>
    <s v="1969"/>
    <s v="1965-1970"/>
    <n v="0.3"/>
    <n v="0.16"/>
    <n v="0.7"/>
    <n v="6.7400000000000002E-2"/>
    <n v="0.54901800000000001"/>
    <n v="0.5396389425"/>
    <n v="1.0886569425000001"/>
  </r>
  <r>
    <n v="202203000165"/>
    <x v="266"/>
    <x v="3"/>
    <x v="2"/>
    <n v="1485667"/>
    <n v="45"/>
    <n v="4.4999999999999998E-2"/>
    <s v="POLE"/>
    <n v="100"/>
    <n v="91100"/>
    <s v="VILLABE"/>
    <n v="59200"/>
    <s v="TOURCOING"/>
    <n v="265.54500000000002"/>
    <s v="PERINI"/>
    <s v="Fabricio"/>
    <n v="1690891543678"/>
    <n v="154098765"/>
    <s v="1"/>
    <s v="Homme"/>
    <s v="1969"/>
    <s v="1965-1970"/>
    <n v="0.3"/>
    <n v="0.16"/>
    <n v="0.7"/>
    <n v="6.7400000000000002E-2"/>
    <n v="0.57357720000000001"/>
    <n v="0.56377858949999993"/>
    <n v="1.1373557894999999"/>
  </r>
  <r>
    <n v="202203000165"/>
    <x v="266"/>
    <x v="3"/>
    <x v="2"/>
    <n v="1485665"/>
    <n v="47"/>
    <n v="4.7E-2"/>
    <s v="POLE"/>
    <n v="119.1"/>
    <n v="91100"/>
    <s v="VILLABE"/>
    <n v="87000"/>
    <s v="LIMOGES"/>
    <n v="390.036"/>
    <s v="PERINI"/>
    <s v="Fabricio"/>
    <n v="1690891543678"/>
    <n v="154098765"/>
    <s v="1"/>
    <s v="Homme"/>
    <s v="1969"/>
    <s v="1965-1970"/>
    <n v="0.3"/>
    <n v="0.16"/>
    <n v="0.7"/>
    <n v="6.7400000000000002E-2"/>
    <n v="0.87992121600000006"/>
    <n v="0.86488922856000006"/>
    <n v="1.7448104445600001"/>
  </r>
  <r>
    <n v="202203000165"/>
    <x v="266"/>
    <x v="3"/>
    <x v="2"/>
    <n v="1485503"/>
    <n v="100"/>
    <n v="0.1"/>
    <s v="PAEX"/>
    <n v="145"/>
    <n v="19410"/>
    <s v="PERPEZAC LE NOI"/>
    <n v="91100"/>
    <s v="VILLABE"/>
    <n v="456.06700000000001"/>
    <s v="RUCHE"/>
    <s v="Obrahim"/>
    <n v="1900319876543"/>
    <n v="184342310"/>
    <s v="1"/>
    <s v="Homme"/>
    <s v="1990"/>
    <s v="1990-1995"/>
    <n v="0.3"/>
    <n v="0.16"/>
    <n v="0.7"/>
    <n v="6.7400000000000002E-2"/>
    <n v="2.1891216000000004"/>
    <n v="2.1517241060000001"/>
    <n v="4.3408457060000005"/>
  </r>
  <r>
    <n v="202203000165"/>
    <x v="266"/>
    <x v="3"/>
    <x v="2"/>
    <n v="1485668"/>
    <n v="90"/>
    <n v="0.09"/>
    <s v="POLE"/>
    <n v="150"/>
    <n v="91100"/>
    <s v="VILLABE"/>
    <n v="53120"/>
    <s v="GORRON"/>
    <n v="316.77699999999999"/>
    <s v="PERINI"/>
    <s v="Fabricio"/>
    <n v="1690891543678"/>
    <n v="154098765"/>
    <s v="1"/>
    <s v="Homme"/>
    <s v="1969"/>
    <s v="1965-1970"/>
    <n v="0.3"/>
    <n v="0.16"/>
    <n v="0.7"/>
    <n v="6.7400000000000002E-2"/>
    <n v="1.3684766399999999"/>
    <n v="1.3450984973999998"/>
    <n v="2.7135751373999994"/>
  </r>
  <r>
    <n v="202203000165"/>
    <x v="266"/>
    <x v="3"/>
    <x v="2"/>
    <n v="1485205"/>
    <n v="200"/>
    <n v="0.2"/>
    <s v="PAEX"/>
    <n v="18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6701920000000001"/>
    <n v="2.6245762199999998"/>
    <n v="5.2947682199999999"/>
  </r>
  <r>
    <n v="202203000165"/>
    <x v="266"/>
    <x v="3"/>
    <x v="2"/>
    <n v="1484546"/>
    <n v="250"/>
    <n v="0.25"/>
    <s v="PAEX"/>
    <n v="250"/>
    <n v="64230"/>
    <s v="SAUVAGNON"/>
    <n v="91100"/>
    <s v="VILLABE"/>
    <n v="767.14700000000005"/>
    <s v="FRET"/>
    <s v="Zaa"/>
    <n v="2840564345234"/>
    <n v="102050603"/>
    <s v="2"/>
    <s v="Femme"/>
    <s v="1984"/>
    <s v="1980-1985"/>
    <n v="0.3"/>
    <n v="0.16"/>
    <n v="0.7"/>
    <n v="6.7400000000000002E-2"/>
    <n v="9.2057640000000003"/>
    <n v="9.0484988650000009"/>
    <n v="18.254262865000001"/>
  </r>
  <r>
    <n v="202203000165"/>
    <x v="266"/>
    <x v="3"/>
    <x v="2"/>
    <n v="1485213"/>
    <n v="2000"/>
    <n v="2"/>
    <s v="PL"/>
    <n v="280"/>
    <n v="93120"/>
    <s v="COURNEUVE/LA"/>
    <n v="91100"/>
    <s v="VILLABE"/>
    <n v="54.761000000000003"/>
    <s v="SERZ"/>
    <s v="Serge"/>
    <n v="1721093543456"/>
    <n v="276783489"/>
    <s v="1"/>
    <s v="Homme"/>
    <s v="1972"/>
    <s v="1970-1975"/>
    <n v="1"/>
    <n v="0.16"/>
    <n v="0"/>
    <n v="0"/>
    <n v="17.523520000000001"/>
    <n v="0"/>
    <n v="17.523520000000001"/>
  </r>
  <r>
    <n v="202203000165"/>
    <x v="267"/>
    <x v="3"/>
    <x v="2"/>
    <n v="1485079"/>
    <n v="150"/>
    <n v="0.15"/>
    <s v="GV"/>
    <n v="8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1.2287746499999999"/>
    <n v="0"/>
    <n v="1.2287746499999999"/>
  </r>
  <r>
    <n v="202203000165"/>
    <x v="267"/>
    <x v="3"/>
    <x v="2"/>
    <n v="1486656"/>
    <n v="103"/>
    <n v="0.10299999999999999"/>
    <s v="POLE"/>
    <n v="130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1.8809695199999998"/>
    <n v="1.8488362906999998"/>
    <n v="3.7298058106999994"/>
  </r>
  <r>
    <n v="20220400055"/>
    <x v="267"/>
    <x v="3"/>
    <x v="2"/>
    <n v="1486657"/>
    <n v="51"/>
    <n v="5.0999999999999997E-2"/>
    <s v="POLE"/>
    <n v="145"/>
    <n v="91100"/>
    <s v="VILLABE"/>
    <n v="69800"/>
    <s v="STPRIEST"/>
    <n v="445.252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089976896"/>
    <n v="1.0713564573600001"/>
    <n v="2.1613333533599999"/>
  </r>
  <r>
    <n v="20220400055"/>
    <x v="267"/>
    <x v="3"/>
    <x v="2"/>
    <n v="1486655"/>
    <n v="76"/>
    <n v="7.5999999999999998E-2"/>
    <s v="POLE"/>
    <n v="155"/>
    <n v="91100"/>
    <s v="VILLABE"/>
    <n v="33520"/>
    <s v="BRUGES"/>
    <n v="575.35599999999999"/>
    <s v="PERINI"/>
    <s v="Fabricio"/>
    <n v="1690891543678"/>
    <n v="154098765"/>
    <s v="1"/>
    <s v="Homme"/>
    <s v="1969"/>
    <s v="1965-1970"/>
    <n v="0.3"/>
    <n v="0.16"/>
    <n v="0.7"/>
    <n v="6.7400000000000002E-2"/>
    <n v="2.0988986880000002"/>
    <n v="2.0630425020800001"/>
    <n v="4.1619411900800003"/>
  </r>
  <r>
    <n v="202203000165"/>
    <x v="267"/>
    <x v="3"/>
    <x v="2"/>
    <n v="1485751"/>
    <n v="150"/>
    <n v="0.15"/>
    <s v="PAEX"/>
    <n v="158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1.8020015999999999"/>
    <n v="1.7712174059999999"/>
    <n v="3.5732190059999995"/>
  </r>
  <r>
    <n v="20220400055"/>
    <x v="267"/>
    <x v="3"/>
    <x v="2"/>
    <n v="1486658"/>
    <n v="257"/>
    <n v="0.25700000000000001"/>
    <s v="POLE"/>
    <n v="215"/>
    <n v="91100"/>
    <s v="VILLABE"/>
    <n v="59200"/>
    <s v="TOURCOING"/>
    <n v="265.54500000000002"/>
    <s v="PERINI"/>
    <s v="Fabricio"/>
    <n v="1690891543678"/>
    <n v="154098765"/>
    <s v="1"/>
    <s v="Homme"/>
    <s v="1969"/>
    <s v="1965-1970"/>
    <n v="0.3"/>
    <n v="0.16"/>
    <n v="0.7"/>
    <n v="6.7400000000000002E-2"/>
    <n v="3.2757631200000001"/>
    <n v="3.2198021667000005"/>
    <n v="6.4955652867000007"/>
  </r>
  <r>
    <n v="202203000165"/>
    <x v="267"/>
    <x v="3"/>
    <x v="2"/>
    <n v="1486022"/>
    <n v="200"/>
    <n v="0.2"/>
    <s v="POLE"/>
    <n v="239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5.1986496000000004"/>
    <n v="5.1098393359999994"/>
    <n v="10.308488936"/>
  </r>
  <r>
    <n v="20220400055"/>
    <x v="267"/>
    <x v="3"/>
    <x v="2"/>
    <n v="1485697"/>
    <n v="150"/>
    <n v="0.15"/>
    <s v="PAEX"/>
    <n v="253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3.7186128000000003"/>
    <n v="3.6550864980000002"/>
    <n v="7.373699298"/>
  </r>
  <r>
    <n v="202203000165"/>
    <x v="267"/>
    <x v="3"/>
    <x v="2"/>
    <n v="1485653"/>
    <n v="400"/>
    <n v="0.4"/>
    <s v="PAEX"/>
    <n v="300"/>
    <n v="64230"/>
    <s v="SAUVAGNON"/>
    <n v="91100"/>
    <s v="VILLABE"/>
    <n v="767.14700000000005"/>
    <s v="FRET"/>
    <s v="Zaa"/>
    <n v="2840564345234"/>
    <n v="102050603"/>
    <s v="2"/>
    <s v="Femme"/>
    <s v="1984"/>
    <s v="1980-1985"/>
    <n v="0.3"/>
    <n v="0.16"/>
    <n v="0.7"/>
    <n v="6.7400000000000002E-2"/>
    <n v="14.729222400000003"/>
    <n v="14.477598184000001"/>
    <n v="29.206820584000006"/>
  </r>
  <r>
    <n v="20220400055"/>
    <x v="268"/>
    <x v="4"/>
    <x v="2"/>
    <n v="1487207"/>
    <n v="216"/>
    <n v="0.216"/>
    <s v="GV"/>
    <n v="100"/>
    <n v="91100"/>
    <s v="VILLABE"/>
    <n v="94440"/>
    <s v="MAROLLESENBRI"/>
    <n v="34.085999999999999"/>
    <s v="PERINI"/>
    <s v="Fabricio"/>
    <n v="1690891543678"/>
    <n v="154098765"/>
    <s v="1"/>
    <s v="Homme"/>
    <s v="1969"/>
    <s v="1965-1970"/>
    <n v="1"/>
    <n v="0.24099999999999999"/>
    <n v="0"/>
    <n v="0"/>
    <n v="1.7743808159999999"/>
    <n v="0"/>
    <n v="1.7743808159999999"/>
  </r>
  <r>
    <n v="20220400055"/>
    <x v="268"/>
    <x v="4"/>
    <x v="2"/>
    <n v="1487401"/>
    <n v="102"/>
    <n v="0.10199999999999999"/>
    <s v="POLE"/>
    <n v="126.6"/>
    <n v="91100"/>
    <s v="VILLABE"/>
    <n v="44260"/>
    <s v="LAVAUSURLOIRE"/>
    <n v="413.68799999999999"/>
    <s v="PERINI"/>
    <s v="Fabricio"/>
    <n v="1690891543678"/>
    <n v="154098765"/>
    <s v="1"/>
    <s v="Homme"/>
    <s v="1969"/>
    <s v="1965-1970"/>
    <n v="0.3"/>
    <n v="0.16"/>
    <n v="0.7"/>
    <n v="6.7400000000000002E-2"/>
    <n v="2.0254164480000001"/>
    <n v="1.9908155836799999"/>
    <n v="4.0162320316799995"/>
  </r>
  <r>
    <n v="20220400055"/>
    <x v="268"/>
    <x v="4"/>
    <x v="2"/>
    <n v="1487206"/>
    <n v="160"/>
    <n v="0.16"/>
    <s v="POLE"/>
    <n v="130"/>
    <n v="91100"/>
    <s v="VILLABE"/>
    <n v="85200"/>
    <s v="FONTENAYLECOM"/>
    <n v="446.19099999999997"/>
    <s v="PERINI"/>
    <s v="Fabricio"/>
    <n v="1690891543678"/>
    <n v="154098765"/>
    <s v="1"/>
    <s v="Homme"/>
    <s v="1969"/>
    <s v="1965-1970"/>
    <n v="0.3"/>
    <n v="0.16"/>
    <n v="0.7"/>
    <n v="6.7400000000000002E-2"/>
    <n v="3.4267468800000001"/>
    <n v="3.3682066208000001"/>
    <n v="6.7949535008000002"/>
  </r>
  <r>
    <n v="20220400055"/>
    <x v="268"/>
    <x v="4"/>
    <x v="2"/>
    <n v="1487390"/>
    <n v="200"/>
    <n v="0.2"/>
    <s v="POLE"/>
    <n v="133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5.1745344000000006"/>
    <n v="5.0861361040000004"/>
    <n v="10.260670504"/>
  </r>
  <r>
    <n v="20220400055"/>
    <x v="268"/>
    <x v="4"/>
    <x v="2"/>
    <n v="1486440"/>
    <n v="300"/>
    <n v="0.3"/>
    <s v="PAEX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4.0103568000000003"/>
    <n v="3.9418465380000001"/>
    <n v="7.9522033380000003"/>
  </r>
  <r>
    <n v="20220400055"/>
    <x v="268"/>
    <x v="4"/>
    <x v="2"/>
    <n v="1487399"/>
    <n v="41"/>
    <n v="4.1000000000000002E-2"/>
    <s v="POLE"/>
    <n v="168"/>
    <n v="91100"/>
    <s v="VILLABE"/>
    <n v="4100"/>
    <s v="MANOSQUE"/>
    <n v="755.63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4870877120000001"/>
    <n v="1.46168329692"/>
    <n v="2.9487710089200001"/>
  </r>
  <r>
    <n v="20220400055"/>
    <x v="268"/>
    <x v="4"/>
    <x v="2"/>
    <n v="1486861"/>
    <n v="300"/>
    <n v="0.3"/>
    <s v="POLE"/>
    <n v="178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20400055"/>
    <x v="268"/>
    <x v="4"/>
    <x v="2"/>
    <n v="1487203"/>
    <n v="380"/>
    <n v="0.38"/>
    <s v="POLE"/>
    <n v="178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4.5380572799999994"/>
    <n v="4.4605321348000002"/>
    <n v="8.9985894147999996"/>
  </r>
  <r>
    <n v="20220400055"/>
    <x v="268"/>
    <x v="4"/>
    <x v="2"/>
    <n v="1487208"/>
    <n v="39"/>
    <n v="3.9E-2"/>
    <s v="POLE"/>
    <n v="196"/>
    <n v="91100"/>
    <s v="VILLABE"/>
    <n v="6520"/>
    <s v="GRASSE"/>
    <n v="884.3"/>
    <s v="PERINI"/>
    <s v="Fabricio"/>
    <n v="1690891543678"/>
    <n v="154098765"/>
    <s v="1"/>
    <s v="Homme"/>
    <s v="1969"/>
    <s v="1965-1970"/>
    <n v="0.3"/>
    <n v="0.16"/>
    <n v="0.7"/>
    <n v="6.7400000000000002E-2"/>
    <n v="1.6554095999999998"/>
    <n v="1.627129686"/>
    <n v="3.2825392859999996"/>
  </r>
  <r>
    <n v="20220400055"/>
    <x v="268"/>
    <x v="4"/>
    <x v="2"/>
    <n v="1486343"/>
    <n v="450"/>
    <n v="0.45"/>
    <s v="PAEX"/>
    <n v="250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5.4060047999999998"/>
    <n v="5.3136522179999996"/>
    <n v="10.719657017999999"/>
  </r>
  <r>
    <n v="202203000165"/>
    <x v="268"/>
    <x v="4"/>
    <x v="2"/>
    <n v="1487204"/>
    <n v="300"/>
    <n v="0.3"/>
    <s v="POLE"/>
    <n v="280"/>
    <n v="91100"/>
    <s v="VILLABE"/>
    <n v="19410"/>
    <s v="PERPEZACLENOI"/>
    <n v="458.50700000000001"/>
    <s v="PERINI"/>
    <s v="Fabricio"/>
    <n v="1690891543678"/>
    <n v="154098765"/>
    <s v="1"/>
    <s v="Homme"/>
    <s v="1969"/>
    <s v="1965-1970"/>
    <n v="0.3"/>
    <n v="0.16"/>
    <n v="0.7"/>
    <n v="6.7400000000000002E-2"/>
    <n v="6.6025007999999996"/>
    <n v="6.4897080779999996"/>
    <n v="13.092208877999999"/>
  </r>
  <r>
    <n v="20220400055"/>
    <x v="268"/>
    <x v="4"/>
    <x v="2"/>
    <n v="1486774"/>
    <n v="600"/>
    <n v="0.6"/>
    <s v="POLE"/>
    <n v="360"/>
    <n v="91100"/>
    <s v="VILLABE"/>
    <n v="62117"/>
    <s v="BREBIERES"/>
    <n v="222.00700000000001"/>
    <s v="PERINI"/>
    <s v="Fabricio"/>
    <n v="1690891543678"/>
    <n v="154098765"/>
    <s v="1"/>
    <s v="Homme"/>
    <s v="1969"/>
    <s v="1965-1970"/>
    <n v="0.3"/>
    <n v="0.16"/>
    <n v="0.7"/>
    <n v="6.7400000000000002E-2"/>
    <n v="6.3938015999999998"/>
    <n v="6.2845741559999997"/>
    <n v="12.678375755999999"/>
  </r>
  <r>
    <n v="20220400055"/>
    <x v="268"/>
    <x v="4"/>
    <x v="2"/>
    <n v="1486219"/>
    <n v="2200"/>
    <n v="2.2000000000000002"/>
    <s v="PLR"/>
    <n v="525"/>
    <n v="62138"/>
    <s v="HAISNES"/>
    <n v="91100"/>
    <s v="VILLABE"/>
    <n v="247.541"/>
    <s v="MOINT"/>
    <s v="Manu"/>
    <n v="1910162678543"/>
    <n v="201019888"/>
    <s v="1"/>
    <s v="Homme"/>
    <s v="1991"/>
    <s v="1990-1995"/>
    <n v="1"/>
    <n v="0.16"/>
    <n v="0"/>
    <n v="0"/>
    <n v="87.134432000000004"/>
    <n v="0"/>
    <n v="87.134432000000004"/>
  </r>
  <r>
    <n v="202203000165"/>
    <x v="269"/>
    <x v="4"/>
    <x v="2"/>
    <n v="1485080"/>
    <n v="150"/>
    <n v="0.15"/>
    <s v="GV"/>
    <n v="8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1.2287746499999999"/>
    <n v="0"/>
    <n v="1.2287746499999999"/>
  </r>
  <r>
    <n v="20220400055"/>
    <x v="269"/>
    <x v="4"/>
    <x v="2"/>
    <n v="1486647"/>
    <n v="150"/>
    <n v="0.15"/>
    <s v="GV"/>
    <n v="80"/>
    <n v="93120"/>
    <s v="COURNEUVE/LA"/>
    <n v="94440"/>
    <s v="MAROLLESENBRI"/>
    <n v="38.395000000000003"/>
    <s v="SERZ"/>
    <s v="Serge"/>
    <n v="1721093543456"/>
    <n v="276783489"/>
    <s v="1"/>
    <s v="Homme"/>
    <s v="1972"/>
    <s v="1970-1975"/>
    <n v="1"/>
    <n v="0.24099999999999999"/>
    <n v="0"/>
    <n v="0"/>
    <n v="1.3879792499999999"/>
    <n v="0"/>
    <n v="1.3879792499999999"/>
  </r>
  <r>
    <n v="20220400055"/>
    <x v="269"/>
    <x v="4"/>
    <x v="2"/>
    <n v="1486639"/>
    <n v="450"/>
    <n v="0.45"/>
    <s v="PAEX"/>
    <n v="140"/>
    <n v="93120"/>
    <s v="COURNEUVE/LA"/>
    <n v="93130"/>
    <s v="NOISYLESEC"/>
    <n v="9.0009999999999994"/>
    <s v="SERZ"/>
    <s v="Serge"/>
    <n v="1721093543456"/>
    <n v="276783489"/>
    <s v="1"/>
    <s v="Homme"/>
    <s v="1972"/>
    <s v="1970-1975"/>
    <n v="0.3"/>
    <n v="0.16"/>
    <n v="0.7"/>
    <n v="6.7400000000000002E-2"/>
    <n v="0.1944216"/>
    <n v="0.19110023099999998"/>
    <n v="0.38552183099999998"/>
  </r>
  <r>
    <n v="20220400055"/>
    <x v="269"/>
    <x v="4"/>
    <x v="2"/>
    <n v="1487403"/>
    <n v="150"/>
    <n v="0.15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2.7402191999999999"/>
    <n v="2.693407122"/>
    <n v="5.4336263220000003"/>
  </r>
  <r>
    <n v="20220400055"/>
    <x v="269"/>
    <x v="4"/>
    <x v="2"/>
    <n v="1487065"/>
    <n v="174"/>
    <n v="0.17399999999999999"/>
    <s v="POLE"/>
    <n v="195"/>
    <n v="93120"/>
    <s v="COURNEUVE/LA"/>
    <n v="19410"/>
    <s v="PERPEZACLENOI"/>
    <n v="480.48200000000003"/>
    <s v="SERZ"/>
    <s v="Serge"/>
    <n v="1721093543456"/>
    <n v="276783489"/>
    <s v="1"/>
    <s v="Homme"/>
    <s v="1972"/>
    <s v="1970-1975"/>
    <n v="0.3"/>
    <n v="0.16"/>
    <n v="0.7"/>
    <n v="6.7400000000000002E-2"/>
    <n v="4.0129856640000003"/>
    <n v="3.94443049224"/>
    <n v="7.9574161562400008"/>
  </r>
  <r>
    <n v="20220400055"/>
    <x v="269"/>
    <x v="4"/>
    <x v="2"/>
    <n v="1486630"/>
    <n v="450"/>
    <n v="0.45"/>
    <s v="PAEX"/>
    <n v="210"/>
    <n v="93120"/>
    <s v="COURNEUVE/LA"/>
    <n v="59100"/>
    <s v="ROUBAIX"/>
    <n v="221.06"/>
    <s v="SERZ"/>
    <s v="Serge"/>
    <n v="1721093543456"/>
    <n v="276783489"/>
    <s v="1"/>
    <s v="Homme"/>
    <s v="1972"/>
    <s v="1970-1975"/>
    <n v="0.3"/>
    <n v="0.16"/>
    <n v="0.7"/>
    <n v="6.7400000000000002E-2"/>
    <n v="4.774896"/>
    <n v="4.6933248599999997"/>
    <n v="9.4682208599999989"/>
  </r>
  <r>
    <n v="20220400055"/>
    <x v="269"/>
    <x v="4"/>
    <x v="2"/>
    <n v="1486643"/>
    <n v="450"/>
    <n v="0.45"/>
    <s v="POLE"/>
    <n v="340"/>
    <n v="93120"/>
    <s v="COURNEUVE/LA"/>
    <n v="13000"/>
    <s v="MARSEILLE"/>
    <n v="791.279"/>
    <s v="SERZ"/>
    <s v="Serge"/>
    <n v="1721093543456"/>
    <n v="276783489"/>
    <s v="1"/>
    <s v="Homme"/>
    <s v="1972"/>
    <s v="1970-1975"/>
    <n v="0.3"/>
    <n v="0.16"/>
    <n v="0.7"/>
    <n v="6.7400000000000002E-2"/>
    <n v="17.091626399999999"/>
    <n v="16.799644448999999"/>
    <n v="33.891270848999994"/>
  </r>
  <r>
    <n v="20220400055"/>
    <x v="270"/>
    <x v="4"/>
    <x v="2"/>
    <n v="1488466"/>
    <n v="519"/>
    <n v="0.51900000000000002"/>
    <s v="POLE"/>
    <n v="360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12.849559776"/>
    <n v="12.630046463160001"/>
    <n v="25.479606239159999"/>
  </r>
  <r>
    <n v="20220400055"/>
    <x v="271"/>
    <x v="4"/>
    <x v="2"/>
    <n v="1488270"/>
    <n v="150"/>
    <n v="0.15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0026439999999996"/>
    <n v="1.9684321649999998"/>
    <n v="3.9710761649999995"/>
  </r>
  <r>
    <n v="20220400055"/>
    <x v="272"/>
    <x v="4"/>
    <x v="2"/>
    <n v="1489621"/>
    <n v="204"/>
    <n v="0.20399999999999999"/>
    <s v="GV"/>
    <n v="100"/>
    <n v="91100"/>
    <s v="VILLABE"/>
    <n v="93130"/>
    <s v="NOISYLESEC"/>
    <n v="46.627000000000002"/>
    <s v="PERINI"/>
    <s v="Fabricio"/>
    <n v="1690891543678"/>
    <n v="154098765"/>
    <s v="1"/>
    <s v="Homme"/>
    <s v="1969"/>
    <s v="1965-1970"/>
    <n v="1"/>
    <n v="0.24099999999999999"/>
    <n v="0"/>
    <n v="0"/>
    <n v="2.2923698279999996"/>
    <n v="0"/>
    <n v="2.2923698279999996"/>
  </r>
  <r>
    <n v="20220400055"/>
    <x v="272"/>
    <x v="4"/>
    <x v="2"/>
    <n v="1489620"/>
    <n v="55"/>
    <n v="5.5E-2"/>
    <s v="POLE"/>
    <n v="120"/>
    <n v="91100"/>
    <s v="VILLABE"/>
    <n v="21300"/>
    <s v="CHENOVE"/>
    <n v="279.79899999999998"/>
    <s v="PERINI"/>
    <s v="Fabricio"/>
    <n v="1690891543678"/>
    <n v="154098765"/>
    <s v="1"/>
    <s v="Homme"/>
    <s v="1969"/>
    <s v="1965-1970"/>
    <n v="0.3"/>
    <n v="0.16"/>
    <n v="0.7"/>
    <n v="6.7400000000000002E-2"/>
    <n v="0.73866935999999994"/>
    <n v="0.72605042509999984"/>
    <n v="1.4647197850999998"/>
  </r>
  <r>
    <n v="20220400055"/>
    <x v="272"/>
    <x v="4"/>
    <x v="2"/>
    <n v="1489612"/>
    <n v="183"/>
    <n v="0.183"/>
    <s v="POLE"/>
    <n v="130"/>
    <n v="91100"/>
    <s v="VILLABE"/>
    <n v="80400"/>
    <s v="HAM"/>
    <n v="168.048"/>
    <s v="PERINI"/>
    <s v="Fabricio"/>
    <n v="1690891543678"/>
    <n v="154098765"/>
    <s v="1"/>
    <s v="Homme"/>
    <s v="1969"/>
    <s v="1965-1970"/>
    <n v="0.3"/>
    <n v="0.16"/>
    <n v="0.7"/>
    <n v="6.7400000000000002E-2"/>
    <n v="1.476133632"/>
    <n v="1.4509163491199999"/>
    <n v="2.9270499811199997"/>
  </r>
  <r>
    <n v="20220400055"/>
    <x v="272"/>
    <x v="4"/>
    <x v="2"/>
    <n v="1489619"/>
    <n v="106"/>
    <n v="0.106"/>
    <s v="POLE"/>
    <n v="130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1.9357550399999999"/>
    <n v="1.9026858913999998"/>
    <n v="3.8384409313999996"/>
  </r>
  <r>
    <n v="20220400055"/>
    <x v="272"/>
    <x v="4"/>
    <x v="2"/>
    <n v="1489800"/>
    <n v="273"/>
    <n v="0.27300000000000002"/>
    <s v="POLE"/>
    <n v="133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7.0632394560000007"/>
    <n v="6.9425757819600014"/>
    <n v="14.005815237960002"/>
  </r>
  <r>
    <n v="20220400055"/>
    <x v="272"/>
    <x v="4"/>
    <x v="2"/>
    <n v="1489614"/>
    <n v="52"/>
    <n v="5.1999999999999998E-2"/>
    <s v="POLE"/>
    <n v="145"/>
    <n v="91100"/>
    <s v="VILLABE"/>
    <n v="69800"/>
    <s v="STPRIEST"/>
    <n v="445.252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1113489919999999"/>
    <n v="1.0923634467200001"/>
    <n v="2.2037124387200002"/>
  </r>
  <r>
    <n v="20220400055"/>
    <x v="272"/>
    <x v="4"/>
    <x v="2"/>
    <n v="1485644"/>
    <n v="150"/>
    <n v="0.15"/>
    <s v="PAEX"/>
    <n v="160"/>
    <n v="73490"/>
    <s v="RAVOIRE/LA"/>
    <n v="91100"/>
    <s v="VILLABE"/>
    <n v="537.70799999999997"/>
    <s v="MOGIN"/>
    <s v="Gaelle"/>
    <n v="2900973453456"/>
    <n v="313247688"/>
    <s v="2"/>
    <s v="Femme"/>
    <s v="1990"/>
    <s v="1990-1995"/>
    <n v="0.3"/>
    <n v="0.16"/>
    <n v="0.7"/>
    <n v="6.7400000000000002E-2"/>
    <n v="3.8714975999999997"/>
    <n v="3.8053595159999998"/>
    <n v="7.676857115999999"/>
  </r>
  <r>
    <n v="20220400055"/>
    <x v="272"/>
    <x v="4"/>
    <x v="2"/>
    <n v="1489613"/>
    <n v="380"/>
    <n v="0.38"/>
    <s v="POLE"/>
    <n v="178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4.5380572799999994"/>
    <n v="4.4605321348000002"/>
    <n v="8.9985894147999996"/>
  </r>
  <r>
    <n v="20220400055"/>
    <x v="272"/>
    <x v="4"/>
    <x v="2"/>
    <n v="1488917"/>
    <n v="150"/>
    <n v="0.15"/>
    <s v="PAEX"/>
    <n v="180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1.9177416"/>
    <n v="1.884980181"/>
    <n v="3.8027217809999998"/>
  </r>
  <r>
    <n v="20220400055"/>
    <x v="272"/>
    <x v="4"/>
    <x v="2"/>
    <n v="1489623"/>
    <n v="78"/>
    <n v="7.8E-2"/>
    <s v="POLE"/>
    <n v="196"/>
    <n v="91100"/>
    <s v="VILLABE"/>
    <n v="6520"/>
    <s v="GRASSE"/>
    <n v="884.3"/>
    <s v="PERINI"/>
    <s v="Fabricio"/>
    <n v="1690891543678"/>
    <n v="154098765"/>
    <s v="1"/>
    <s v="Homme"/>
    <s v="1969"/>
    <s v="1965-1970"/>
    <n v="0.3"/>
    <n v="0.16"/>
    <n v="0.7"/>
    <n v="6.7400000000000002E-2"/>
    <n v="3.3108191999999996"/>
    <n v="3.2542593719999999"/>
    <n v="6.5650785719999991"/>
  </r>
  <r>
    <n v="20220400055"/>
    <x v="272"/>
    <x v="4"/>
    <x v="2"/>
    <n v="1489616"/>
    <n v="207"/>
    <n v="0.20699999999999999"/>
    <s v="POLE"/>
    <n v="225"/>
    <n v="91100"/>
    <s v="VILLABE"/>
    <n v="26750"/>
    <s v="ROMANSSURISER"/>
    <n v="541.17999999999995"/>
    <s v="PERINI"/>
    <s v="Fabricio"/>
    <n v="1690891543678"/>
    <n v="154098765"/>
    <s v="1"/>
    <s v="Homme"/>
    <s v="1969"/>
    <s v="1965-1970"/>
    <n v="0.3"/>
    <n v="0.16"/>
    <n v="0.7"/>
    <n v="6.7400000000000002E-2"/>
    <n v="5.3771644799999994"/>
    <n v="5.2853045867999988"/>
    <n v="10.662469066799998"/>
  </r>
  <r>
    <n v="20220400055"/>
    <x v="272"/>
    <x v="4"/>
    <x v="2"/>
    <n v="1489615"/>
    <n v="179"/>
    <n v="0.17899999999999999"/>
    <s v="POLE"/>
    <n v="240"/>
    <n v="91100"/>
    <s v="VILLABE"/>
    <n v="76380"/>
    <s v="CANTELEU"/>
    <n v="173.746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4928256320000002"/>
    <n v="1.46732319412"/>
    <n v="2.9601488261200002"/>
  </r>
  <r>
    <n v="20220400055"/>
    <x v="272"/>
    <x v="4"/>
    <x v="2"/>
    <n v="1488915"/>
    <n v="150"/>
    <n v="0.15"/>
    <s v="PAEX"/>
    <n v="250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1.8020015999999999"/>
    <n v="1.7712174059999999"/>
    <n v="3.5732190059999995"/>
  </r>
  <r>
    <n v="20220400055"/>
    <x v="272"/>
    <x v="4"/>
    <x v="2"/>
    <n v="1488918"/>
    <n v="450"/>
    <n v="0.45"/>
    <s v="POLE"/>
    <n v="280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11.6969616"/>
    <n v="11.497138505999999"/>
    <n v="23.194100106"/>
  </r>
  <r>
    <n v="20220400055"/>
    <x v="273"/>
    <x v="4"/>
    <x v="2"/>
    <n v="1490327"/>
    <n v="75"/>
    <n v="7.4999999999999997E-2"/>
    <s v="POLE"/>
    <n v="120"/>
    <n v="91100"/>
    <s v="VILLABE"/>
    <n v="21300"/>
    <s v="CHENOVE"/>
    <n v="279.79899999999998"/>
    <s v="PERINI"/>
    <s v="Fabricio"/>
    <n v="1690891543678"/>
    <n v="154098765"/>
    <s v="1"/>
    <s v="Homme"/>
    <s v="1969"/>
    <s v="1965-1970"/>
    <n v="0.3"/>
    <n v="0.16"/>
    <n v="0.7"/>
    <n v="6.7400000000000002E-2"/>
    <n v="1.0072763999999998"/>
    <n v="0.99006876149999989"/>
    <n v="1.9973451614999997"/>
  </r>
  <r>
    <n v="20220400055"/>
    <x v="273"/>
    <x v="4"/>
    <x v="2"/>
    <n v="1489806"/>
    <n v="150"/>
    <n v="0.15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1.8579095999999999"/>
    <n v="1.826170311"/>
    <n v="3.684079911"/>
  </r>
  <r>
    <n v="20220400055"/>
    <x v="273"/>
    <x v="4"/>
    <x v="2"/>
    <n v="1489212"/>
    <n v="150"/>
    <n v="0.15"/>
    <s v="POLE"/>
    <n v="140"/>
    <n v="80090"/>
    <s v="AMIENS"/>
    <n v="91100"/>
    <s v="VILLABE"/>
    <n v="186.81399999999999"/>
    <s v="REZUX"/>
    <s v="Simon"/>
    <n v="1991180876543"/>
    <n v="601029866"/>
    <s v="1"/>
    <s v="Homme"/>
    <s v="1999"/>
    <s v="1995-2000"/>
    <n v="0.3"/>
    <n v="0.16"/>
    <n v="0.7"/>
    <n v="6.7400000000000002E-2"/>
    <n v="1.3450607999999999"/>
    <n v="1.3220826779999999"/>
    <n v="2.6671434779999998"/>
  </r>
  <r>
    <n v="20220400055"/>
    <x v="273"/>
    <x v="4"/>
    <x v="2"/>
    <n v="1489448"/>
    <n v="150"/>
    <n v="0.15"/>
    <s v="PAEX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2.0051784000000001"/>
    <n v="1.970923269"/>
    <n v="3.9761016690000002"/>
  </r>
  <r>
    <n v="20220400055"/>
    <x v="273"/>
    <x v="4"/>
    <x v="2"/>
    <n v="1490328"/>
    <n v="291"/>
    <n v="0.29099999999999998"/>
    <s v="POLE"/>
    <n v="200"/>
    <n v="91100"/>
    <s v="VILLABE"/>
    <n v="80090"/>
    <s v="AMIENS"/>
    <n v="188.583"/>
    <s v="PERINI"/>
    <s v="Fabricio"/>
    <n v="1690891543678"/>
    <n v="154098765"/>
    <s v="1"/>
    <s v="Homme"/>
    <s v="1969"/>
    <s v="1965-1970"/>
    <n v="0.3"/>
    <n v="0.16"/>
    <n v="0.7"/>
    <n v="6.7400000000000002E-2"/>
    <n v="2.6341273439999999"/>
    <n v="2.5891276685399998"/>
    <n v="5.2232550125399992"/>
  </r>
  <r>
    <n v="20220400055"/>
    <x v="273"/>
    <x v="4"/>
    <x v="2"/>
    <n v="1489396"/>
    <n v="2200"/>
    <n v="2.2000000000000002"/>
    <s v="PLR"/>
    <n v="525"/>
    <n v="62138"/>
    <s v="HAISNES"/>
    <n v="91100"/>
    <s v="VILLABE"/>
    <n v="247.541"/>
    <s v="MOINT"/>
    <s v="Manu"/>
    <n v="1910162678543"/>
    <n v="201019888"/>
    <s v="1"/>
    <s v="Homme"/>
    <s v="1991"/>
    <s v="1990-1995"/>
    <n v="1"/>
    <n v="0.16"/>
    <n v="0"/>
    <n v="0"/>
    <n v="87.134432000000004"/>
    <n v="0"/>
    <n v="87.134432000000004"/>
  </r>
  <r>
    <n v="20220400055"/>
    <x v="274"/>
    <x v="4"/>
    <x v="2"/>
    <n v="1490263"/>
    <n v="150"/>
    <n v="0.15"/>
    <s v="GV"/>
    <n v="120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1"/>
    <n v="0.24099999999999999"/>
    <n v="0"/>
    <n v="0"/>
    <n v="18.670535099999999"/>
    <n v="0"/>
    <n v="18.670535099999999"/>
  </r>
  <r>
    <n v="20220400055"/>
    <x v="274"/>
    <x v="4"/>
    <x v="2"/>
    <n v="1490460"/>
    <n v="150"/>
    <n v="0.15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2.7402191999999999"/>
    <n v="2.693407122"/>
    <n v="5.4336263220000003"/>
  </r>
  <r>
    <n v="20220400055"/>
    <x v="275"/>
    <x v="4"/>
    <x v="2"/>
    <n v="1492622"/>
    <n v="300"/>
    <n v="0.3"/>
    <s v="PAEX"/>
    <n v="80"/>
    <n v="91100"/>
    <s v="VILLABE"/>
    <n v="93120"/>
    <s v="COURNEUVE/LA"/>
    <n v="53.975999999999999"/>
    <s v="PERINI"/>
    <s v="Fabricio"/>
    <n v="1690891543678"/>
    <n v="154098765"/>
    <s v="1"/>
    <s v="Homme"/>
    <s v="1969"/>
    <s v="1965-1970"/>
    <n v="0.3"/>
    <n v="0.16"/>
    <n v="0.7"/>
    <n v="6.7400000000000002E-2"/>
    <n v="0.77725440000000001"/>
    <n v="0.76397630399999994"/>
    <n v="1.541230704"/>
  </r>
  <r>
    <n v="20220400055"/>
    <x v="275"/>
    <x v="4"/>
    <x v="2"/>
    <n v="1492557"/>
    <n v="363"/>
    <n v="0.36299999999999999"/>
    <s v="PAEX"/>
    <n v="100"/>
    <n v="91100"/>
    <s v="VILLABE"/>
    <n v="93000"/>
    <s v="BOBIGNY"/>
    <n v="51.088000000000001"/>
    <s v="PERINI"/>
    <s v="Fabricio"/>
    <n v="1690891543678"/>
    <n v="154098765"/>
    <s v="1"/>
    <s v="Homme"/>
    <s v="1969"/>
    <s v="1965-1970"/>
    <n v="0.3"/>
    <n v="0.16"/>
    <n v="0.7"/>
    <n v="6.7400000000000002E-2"/>
    <n v="0.89015731199999992"/>
    <n v="0.87495045792000004"/>
    <n v="1.76510776992"/>
  </r>
  <r>
    <n v="20220400055"/>
    <x v="275"/>
    <x v="4"/>
    <x v="2"/>
    <n v="1492578"/>
    <n v="25"/>
    <n v="2.5000000000000001E-2"/>
    <s v="POLE"/>
    <n v="140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0.61895760000000011"/>
    <n v="0.60838374100000003"/>
    <n v="1.2273413410000003"/>
  </r>
  <r>
    <n v="20220400055"/>
    <x v="275"/>
    <x v="4"/>
    <x v="2"/>
    <n v="1491970"/>
    <n v="1000"/>
    <n v="1"/>
    <s v="POLE"/>
    <n v="360"/>
    <n v="91100"/>
    <s v="VILLABE"/>
    <n v="62117"/>
    <s v="BREBIERES"/>
    <n v="222.007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0.656336"/>
    <n v="10.47429026"/>
    <n v="21.13062626"/>
  </r>
  <r>
    <n v="20220400055"/>
    <x v="276"/>
    <x v="4"/>
    <x v="2"/>
    <n v="1492309"/>
    <n v="150"/>
    <n v="0.15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0026439999999996"/>
    <n v="1.9684321649999998"/>
    <n v="3.9710761649999995"/>
  </r>
  <r>
    <n v="20220400055"/>
    <x v="276"/>
    <x v="4"/>
    <x v="2"/>
    <n v="1492310"/>
    <n v="1000"/>
    <n v="1"/>
    <s v="AFF"/>
    <n v="250"/>
    <n v="93120"/>
    <s v="COURNEUVE/LA"/>
    <n v="91100"/>
    <s v="VILLABE"/>
    <n v="54.761000000000003"/>
    <s v="SERZ"/>
    <s v="Serge"/>
    <n v="1721093543456"/>
    <n v="276783489"/>
    <s v="1"/>
    <s v="Homme"/>
    <s v="1972"/>
    <s v="1970-1975"/>
    <n v="1"/>
    <n v="6.7400000000000002E-2"/>
    <n v="0"/>
    <n v="0"/>
    <n v="3.6908914000000004"/>
    <n v="0"/>
    <n v="3.6908914000000004"/>
  </r>
  <r>
    <n v="20220400055"/>
    <x v="277"/>
    <x v="4"/>
    <x v="2"/>
    <n v="1493720"/>
    <n v="212"/>
    <n v="0.21199999999999999"/>
    <s v="POLE"/>
    <n v="100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2.5317582719999998"/>
    <n v="2.4885074015199997"/>
    <n v="5.0202656735199991"/>
  </r>
  <r>
    <n v="20220400055"/>
    <x v="277"/>
    <x v="4"/>
    <x v="2"/>
    <n v="1493717"/>
    <n v="212"/>
    <n v="0.21199999999999999"/>
    <s v="POLE"/>
    <n v="108"/>
    <n v="91100"/>
    <s v="VILLABE"/>
    <n v="76380"/>
    <s v="CANTELEU"/>
    <n v="173.746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768039296"/>
    <n v="1.7378352913599999"/>
    <n v="3.5058745873600001"/>
  </r>
  <r>
    <n v="20220400055"/>
    <x v="277"/>
    <x v="4"/>
    <x v="2"/>
    <n v="1493789"/>
    <n v="150"/>
    <n v="0.15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1.8579095999999999"/>
    <n v="1.826170311"/>
    <n v="3.684079911"/>
  </r>
  <r>
    <n v="20220400055"/>
    <x v="277"/>
    <x v="4"/>
    <x v="2"/>
    <n v="1492937"/>
    <n v="450"/>
    <n v="0.45"/>
    <s v="POLE"/>
    <n v="215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5.7532248000000008"/>
    <n v="5.6549405430000004"/>
    <n v="11.408165343"/>
  </r>
  <r>
    <n v="20220400055"/>
    <x v="277"/>
    <x v="4"/>
    <x v="2"/>
    <n v="1492938"/>
    <n v="150"/>
    <n v="0.15"/>
    <s v="POLE"/>
    <n v="239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3.8989871999999997"/>
    <n v="3.8323795019999998"/>
    <n v="7.731366701999999"/>
  </r>
  <r>
    <n v="20220400055"/>
    <x v="277"/>
    <x v="4"/>
    <x v="2"/>
    <n v="1492935"/>
    <n v="150"/>
    <n v="0.15"/>
    <s v="PAEX"/>
    <n v="250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1.8020015999999999"/>
    <n v="1.7712174059999999"/>
    <n v="3.5732190059999995"/>
  </r>
  <r>
    <n v="20220400055"/>
    <x v="278"/>
    <x v="4"/>
    <x v="2"/>
    <n v="1494403"/>
    <n v="212"/>
    <n v="0.21199999999999999"/>
    <s v="PAEX"/>
    <n v="100"/>
    <n v="91100"/>
    <s v="VILLABE"/>
    <n v="93130"/>
    <s v="NOISYLESEC"/>
    <n v="46.627000000000002"/>
    <s v="PERINI"/>
    <s v="Fabricio"/>
    <n v="1690891543678"/>
    <n v="154098765"/>
    <s v="1"/>
    <s v="Homme"/>
    <s v="1969"/>
    <s v="1965-1970"/>
    <n v="0.3"/>
    <n v="0.16"/>
    <n v="0.7"/>
    <n v="6.7400000000000002E-2"/>
    <n v="0.47447635199999999"/>
    <n v="0.46637071431999999"/>
    <n v="0.94084706631999993"/>
  </r>
  <r>
    <n v="20220400055"/>
    <x v="278"/>
    <x v="4"/>
    <x v="2"/>
    <n v="1493437"/>
    <n v="150"/>
    <n v="0.15"/>
    <s v="POLE"/>
    <n v="140"/>
    <n v="76380"/>
    <s v="CANTELEU"/>
    <n v="91100"/>
    <s v="VILLABE"/>
    <n v="173.22"/>
    <s v="RIS"/>
    <s v="Lena"/>
    <n v="2971076565438"/>
    <n v="307040201"/>
    <s v="2"/>
    <s v="Femme"/>
    <s v="1997"/>
    <s v="1995-2000"/>
    <n v="0.3"/>
    <n v="0.16"/>
    <n v="0.7"/>
    <n v="6.7400000000000002E-2"/>
    <n v="1.2471839999999998"/>
    <n v="1.2258779399999999"/>
    <n v="2.47306194"/>
  </r>
  <r>
    <n v="20220400055"/>
    <x v="278"/>
    <x v="4"/>
    <x v="2"/>
    <n v="1494402"/>
    <n v="55"/>
    <n v="5.5E-2"/>
    <s v="POLE"/>
    <n v="140"/>
    <n v="91100"/>
    <s v="VILLABE"/>
    <n v="87000"/>
    <s v="LIMOGES"/>
    <n v="390.036"/>
    <s v="PERINI"/>
    <s v="Fabricio"/>
    <n v="1690891543678"/>
    <n v="154098765"/>
    <s v="1"/>
    <s v="Homme"/>
    <s v="1969"/>
    <s v="1965-1970"/>
    <n v="0.3"/>
    <n v="0.16"/>
    <n v="0.7"/>
    <n v="6.7400000000000002E-2"/>
    <n v="1.02969504"/>
    <n v="1.0121044163999999"/>
    <n v="2.0417994563999997"/>
  </r>
  <r>
    <n v="20220400055"/>
    <x v="278"/>
    <x v="4"/>
    <x v="2"/>
    <n v="1493539"/>
    <n v="400"/>
    <n v="0.4"/>
    <s v="PAEX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5.347142400000001"/>
    <n v="5.2557953839999998"/>
    <n v="10.602937784000002"/>
  </r>
  <r>
    <n v="20220400055"/>
    <x v="278"/>
    <x v="4"/>
    <x v="2"/>
    <n v="1490136"/>
    <n v="150"/>
    <n v="0.15"/>
    <s v="PAEX"/>
    <n v="160"/>
    <n v="73490"/>
    <s v="RAVOIRE/LA"/>
    <n v="91100"/>
    <s v="VILLABE"/>
    <n v="537.70799999999997"/>
    <s v="MOGIN"/>
    <s v="Gaelle"/>
    <n v="2900973453456"/>
    <n v="313247688"/>
    <s v="2"/>
    <s v="Femme"/>
    <s v="1990"/>
    <s v="1990-1995"/>
    <n v="0.3"/>
    <n v="0.16"/>
    <n v="0.7"/>
    <n v="6.7400000000000002E-2"/>
    <n v="3.8714975999999997"/>
    <n v="3.8053595159999998"/>
    <n v="7.676857115999999"/>
  </r>
  <r>
    <n v="20220400055"/>
    <x v="278"/>
    <x v="4"/>
    <x v="2"/>
    <n v="1494397"/>
    <n v="162"/>
    <n v="0.16200000000000001"/>
    <s v="POLE"/>
    <n v="173"/>
    <n v="91100"/>
    <s v="VILLABE"/>
    <n v="31390"/>
    <s v="CARBONNE"/>
    <n v="715.00800000000004"/>
    <s v="PERINI"/>
    <s v="Fabricio"/>
    <n v="1690891543678"/>
    <n v="154098765"/>
    <s v="1"/>
    <s v="Homme"/>
    <s v="1969"/>
    <s v="1965-1970"/>
    <n v="0.3"/>
    <n v="0.16"/>
    <n v="0.7"/>
    <n v="6.7400000000000002E-2"/>
    <n v="5.5599022080000005"/>
    <n v="5.4649205452800009"/>
    <n v="11.024822753280002"/>
  </r>
  <r>
    <n v="20220400055"/>
    <x v="278"/>
    <x v="4"/>
    <x v="2"/>
    <n v="1494486"/>
    <n v="200"/>
    <n v="0.2"/>
    <s v="POLE"/>
    <n v="178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2.3884512"/>
    <n v="2.3476484919999998"/>
    <n v="4.7360996919999998"/>
  </r>
  <r>
    <n v="20220400055"/>
    <x v="278"/>
    <x v="4"/>
    <x v="2"/>
    <n v="1494401"/>
    <n v="55"/>
    <n v="5.5E-2"/>
    <s v="POLE"/>
    <n v="194"/>
    <n v="91100"/>
    <s v="VILLABE"/>
    <n v="64230"/>
    <s v="SAUVAGNON"/>
    <n v="766.27099999999996"/>
    <s v="PERINI"/>
    <s v="Fabricio"/>
    <n v="1690891543678"/>
    <n v="154098765"/>
    <s v="1"/>
    <s v="Homme"/>
    <s v="1969"/>
    <s v="1965-1970"/>
    <n v="0.3"/>
    <n v="0.16"/>
    <n v="0.7"/>
    <n v="6.7400000000000002E-2"/>
    <n v="2.02295544"/>
    <n v="1.9883966178999997"/>
    <n v="4.0113520578999999"/>
  </r>
  <r>
    <n v="20220400055"/>
    <x v="278"/>
    <x v="4"/>
    <x v="2"/>
    <n v="1494398"/>
    <n v="172"/>
    <n v="0.17199999999999999"/>
    <s v="POLE"/>
    <n v="234"/>
    <n v="91100"/>
    <s v="VILLABE"/>
    <n v="62780"/>
    <s v="CUCQ"/>
    <n v="280.69799999999998"/>
    <s v="PERINI"/>
    <s v="Fabricio"/>
    <n v="1690891543678"/>
    <n v="154098765"/>
    <s v="1"/>
    <s v="Homme"/>
    <s v="1969"/>
    <s v="1965-1970"/>
    <n v="0.3"/>
    <n v="0.16"/>
    <n v="0.7"/>
    <n v="6.7400000000000002E-2"/>
    <n v="2.3174426879999999"/>
    <n v="2.2778530420799994"/>
    <n v="4.5952957300799993"/>
  </r>
  <r>
    <n v="20220400055"/>
    <x v="278"/>
    <x v="4"/>
    <x v="2"/>
    <n v="1494399"/>
    <n v="212"/>
    <n v="0.21199999999999999"/>
    <s v="POLE"/>
    <n v="261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3.8715100799999997"/>
    <n v="3.8053717827999995"/>
    <n v="7.6768818627999993"/>
  </r>
  <r>
    <n v="20220400055"/>
    <x v="278"/>
    <x v="4"/>
    <x v="2"/>
    <n v="1494400"/>
    <n v="364"/>
    <n v="0.36399999999999999"/>
    <s v="POLE"/>
    <n v="280"/>
    <n v="91100"/>
    <s v="VILLABE"/>
    <n v="19410"/>
    <s v="PERPEZACLENOI"/>
    <n v="458.50700000000001"/>
    <s v="PERINI"/>
    <s v="Fabricio"/>
    <n v="1690891543678"/>
    <n v="154098765"/>
    <s v="1"/>
    <s v="Homme"/>
    <s v="1969"/>
    <s v="1965-1970"/>
    <n v="0.3"/>
    <n v="0.16"/>
    <n v="0.7"/>
    <n v="6.7400000000000002E-2"/>
    <n v="8.0110343040000007"/>
    <n v="7.8741791346400003"/>
    <n v="15.885213438640001"/>
  </r>
  <r>
    <n v="20220400055"/>
    <x v="278"/>
    <x v="4"/>
    <x v="2"/>
    <n v="1494426"/>
    <n v="500"/>
    <n v="0.5"/>
    <s v="POLE"/>
    <n v="370"/>
    <n v="91100"/>
    <s v="VILLABE"/>
    <n v="62138"/>
    <s v="HAISNES"/>
    <n v="246.48500000000001"/>
    <s v="PERINI"/>
    <s v="Fabricio"/>
    <n v="1690891543678"/>
    <n v="154098765"/>
    <s v="1"/>
    <s v="Homme"/>
    <s v="1969"/>
    <s v="1965-1970"/>
    <n v="0.3"/>
    <n v="0.16"/>
    <n v="0.7"/>
    <n v="6.7400000000000002E-2"/>
    <n v="5.9156400000000007"/>
    <n v="5.8145811500000004"/>
    <n v="11.730221150000002"/>
  </r>
  <r>
    <n v="20220400055"/>
    <x v="278"/>
    <x v="4"/>
    <x v="2"/>
    <n v="1492939"/>
    <n v="5000"/>
    <n v="5"/>
    <s v="PLR"/>
    <n v="550"/>
    <n v="62138"/>
    <s v="HAISNES"/>
    <n v="91100"/>
    <s v="VILLABE"/>
    <n v="247.541"/>
    <s v="MOINT"/>
    <s v="Manu"/>
    <n v="1910162678543"/>
    <n v="201019888"/>
    <s v="1"/>
    <s v="Homme"/>
    <s v="1991"/>
    <s v="1990-1995"/>
    <n v="1"/>
    <n v="0.16"/>
    <n v="0"/>
    <n v="0"/>
    <n v="198.03280000000001"/>
    <n v="0"/>
    <n v="198.03280000000001"/>
  </r>
  <r>
    <n v="20220400055"/>
    <x v="279"/>
    <x v="4"/>
    <x v="2"/>
    <n v="1495037"/>
    <n v="219"/>
    <n v="0.219"/>
    <s v="POLE"/>
    <n v="133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5.6661151680000001"/>
    <n v="5.5693190338800003"/>
    <n v="11.23543420188"/>
  </r>
  <r>
    <n v="20220400055"/>
    <x v="279"/>
    <x v="4"/>
    <x v="2"/>
    <n v="1494377"/>
    <n v="150"/>
    <n v="0.15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2.7402191999999999"/>
    <n v="2.693407122"/>
    <n v="5.4336263220000003"/>
  </r>
  <r>
    <n v="20220400055"/>
    <x v="280"/>
    <x v="4"/>
    <x v="2"/>
    <n v="1494638"/>
    <n v="150"/>
    <n v="0.15"/>
    <s v="GV"/>
    <n v="8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1.2287746499999999"/>
    <n v="0"/>
    <n v="1.2287746499999999"/>
  </r>
  <r>
    <n v="20220400055"/>
    <x v="280"/>
    <x v="4"/>
    <x v="2"/>
    <n v="1495532"/>
    <n v="365"/>
    <n v="0.36499999999999999"/>
    <s v="GV"/>
    <n v="125"/>
    <n v="91100"/>
    <s v="VILLABE"/>
    <n v="94440"/>
    <s v="MAROLLESENBRI"/>
    <n v="34.085999999999999"/>
    <s v="PERINI"/>
    <s v="Fabricio"/>
    <n v="1690891543678"/>
    <n v="154098765"/>
    <s v="1"/>
    <s v="Homme"/>
    <s v="1969"/>
    <s v="1965-1970"/>
    <n v="1"/>
    <n v="0.24099999999999999"/>
    <n v="0"/>
    <n v="0"/>
    <n v="2.9983749899999999"/>
    <n v="0"/>
    <n v="2.9983749899999999"/>
  </r>
  <r>
    <n v="20220400055"/>
    <x v="280"/>
    <x v="4"/>
    <x v="2"/>
    <n v="1495552"/>
    <n v="200"/>
    <n v="0.2"/>
    <s v="POLE"/>
    <n v="130"/>
    <n v="91100"/>
    <s v="VILLABE"/>
    <n v="85200"/>
    <s v="FONTENAYLECOM"/>
    <n v="446.19099999999997"/>
    <s v="PERINI"/>
    <s v="Fabricio"/>
    <n v="1690891543678"/>
    <n v="154098765"/>
    <s v="1"/>
    <s v="Homme"/>
    <s v="1969"/>
    <s v="1965-1970"/>
    <n v="0.3"/>
    <n v="0.16"/>
    <n v="0.7"/>
    <n v="6.7400000000000002E-2"/>
    <n v="4.2834336000000004"/>
    <n v="4.2102582759999994"/>
    <n v="8.4936918759999998"/>
  </r>
  <r>
    <n v="20220400055"/>
    <x v="280"/>
    <x v="4"/>
    <x v="2"/>
    <n v="1494760"/>
    <n v="150"/>
    <n v="0.15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0026439999999996"/>
    <n v="1.9684321649999998"/>
    <n v="3.9710761649999995"/>
  </r>
  <r>
    <n v="20220400055"/>
    <x v="280"/>
    <x v="4"/>
    <x v="2"/>
    <n v="1495533"/>
    <n v="546"/>
    <n v="0.54600000000000004"/>
    <s v="GV"/>
    <n v="250"/>
    <n v="91100"/>
    <s v="VILLABE"/>
    <n v="93130"/>
    <s v="NOISYLESEC"/>
    <n v="46.627000000000002"/>
    <s v="PERINI"/>
    <s v="Fabricio"/>
    <n v="1690891543678"/>
    <n v="154098765"/>
    <s v="1"/>
    <s v="Homme"/>
    <s v="1969"/>
    <s v="1965-1970"/>
    <n v="1"/>
    <n v="0.24099999999999999"/>
    <n v="0"/>
    <n v="0"/>
    <n v="6.1354604220000004"/>
    <n v="0"/>
    <n v="6.1354604220000004"/>
  </r>
  <r>
    <n v="20220400055"/>
    <x v="280"/>
    <x v="4"/>
    <x v="2"/>
    <n v="1494761"/>
    <n v="2000"/>
    <n v="2"/>
    <s v="AFF"/>
    <n v="280"/>
    <n v="93120"/>
    <s v="COURNEUVE/LA"/>
    <n v="91100"/>
    <s v="VILLABE"/>
    <n v="54.761000000000003"/>
    <s v="SERZ"/>
    <s v="Serge"/>
    <n v="1721093543456"/>
    <n v="276783489"/>
    <s v="1"/>
    <s v="Homme"/>
    <s v="1972"/>
    <s v="1970-1975"/>
    <n v="1"/>
    <n v="6.7400000000000002E-2"/>
    <n v="0"/>
    <n v="0"/>
    <n v="7.3817828000000008"/>
    <n v="0"/>
    <n v="7.3817828000000008"/>
  </r>
  <r>
    <n v="20220400055"/>
    <x v="280"/>
    <x v="4"/>
    <x v="2"/>
    <n v="1495546"/>
    <n v="800"/>
    <n v="0.8"/>
    <s v="POLE"/>
    <n v="380"/>
    <n v="91100"/>
    <s v="VILLABE"/>
    <n v="13000"/>
    <s v="MARSEILLE"/>
    <n v="740.44500000000005"/>
    <s v="PERINI"/>
    <s v="Fabricio"/>
    <n v="1690891543678"/>
    <n v="154098765"/>
    <s v="1"/>
    <s v="Homme"/>
    <s v="1969"/>
    <s v="1965-1970"/>
    <n v="0.3"/>
    <n v="0.16"/>
    <n v="0.7"/>
    <n v="6.7400000000000002E-2"/>
    <n v="28.433088000000005"/>
    <n v="27.947356080000002"/>
    <n v="56.380444080000004"/>
  </r>
  <r>
    <n v="20220400055"/>
    <x v="281"/>
    <x v="4"/>
    <x v="2"/>
    <n v="1495496"/>
    <n v="150"/>
    <n v="0.15"/>
    <s v="POLE"/>
    <n v="135"/>
    <n v="59200"/>
    <s v="TOURCOING"/>
    <n v="91100"/>
    <s v="VILLABE"/>
    <n v="266.87799999999999"/>
    <s v="DRET"/>
    <s v="Colette"/>
    <n v="2700659543658"/>
    <n v="356433221"/>
    <s v="2"/>
    <s v="Femme"/>
    <s v="1970"/>
    <s v="1970-1975"/>
    <n v="0.3"/>
    <n v="0.16"/>
    <n v="0.7"/>
    <n v="6.7400000000000002E-2"/>
    <n v="1.9215215999999999"/>
    <n v="1.888695606"/>
    <n v="3.8102172059999999"/>
  </r>
  <r>
    <n v="20220400055"/>
    <x v="281"/>
    <x v="4"/>
    <x v="2"/>
    <n v="1495335"/>
    <n v="300"/>
    <n v="0.3"/>
    <s v="POLE"/>
    <n v="156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7.7979743999999993"/>
    <n v="7.6647590039999995"/>
    <n v="15.462733403999998"/>
  </r>
  <r>
    <n v="20220400055"/>
    <x v="281"/>
    <x v="4"/>
    <x v="2"/>
    <n v="1495332"/>
    <n v="150"/>
    <n v="0.15"/>
    <s v="PAEX"/>
    <n v="190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1.8020015999999999"/>
    <n v="1.7712174059999999"/>
    <n v="3.5732190059999995"/>
  </r>
  <r>
    <n v="20220400055"/>
    <x v="282"/>
    <x v="4"/>
    <x v="2"/>
    <n v="1496232"/>
    <n v="150"/>
    <n v="0.15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1.8579095999999999"/>
    <n v="1.826170311"/>
    <n v="3.684079911"/>
  </r>
  <r>
    <n v="20220400055"/>
    <x v="282"/>
    <x v="4"/>
    <x v="2"/>
    <n v="1496520"/>
    <n v="450"/>
    <n v="0.45"/>
    <s v="PAEX"/>
    <n v="160"/>
    <n v="91100"/>
    <s v="VILLABE"/>
    <n v="93130"/>
    <s v="NOISYLESEC"/>
    <n v="46.627000000000002"/>
    <s v="PERINI"/>
    <s v="Fabricio"/>
    <n v="1690891543678"/>
    <n v="154098765"/>
    <s v="1"/>
    <s v="Homme"/>
    <s v="1969"/>
    <s v="1965-1970"/>
    <n v="0.3"/>
    <n v="0.16"/>
    <n v="0.7"/>
    <n v="6.7400000000000002E-2"/>
    <n v="1.0071432"/>
    <n v="0.98993783700000004"/>
    <n v="1.9970810370000001"/>
  </r>
  <r>
    <n v="2022050075"/>
    <x v="282"/>
    <x v="4"/>
    <x v="2"/>
    <n v="1495913"/>
    <n v="300"/>
    <n v="0.3"/>
    <s v="PAEX"/>
    <n v="180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4.0103568000000003"/>
    <n v="3.9418465380000001"/>
    <n v="7.9522033380000003"/>
  </r>
  <r>
    <n v="20220400055"/>
    <x v="282"/>
    <x v="4"/>
    <x v="2"/>
    <n v="1496518"/>
    <n v="200"/>
    <n v="0.2"/>
    <s v="POLE"/>
    <n v="195"/>
    <n v="91100"/>
    <s v="VILLABE"/>
    <n v="19410"/>
    <s v="PERPEZACLENOI"/>
    <n v="458.50700000000001"/>
    <s v="PERINI"/>
    <s v="Fabricio"/>
    <n v="1690891543678"/>
    <n v="154098765"/>
    <s v="1"/>
    <s v="Homme"/>
    <s v="1969"/>
    <s v="1965-1970"/>
    <n v="0.3"/>
    <n v="0.16"/>
    <n v="0.7"/>
    <n v="6.7400000000000002E-2"/>
    <n v="4.4016672000000003"/>
    <n v="4.3264720519999997"/>
    <n v="8.7281392520000001"/>
  </r>
  <r>
    <n v="20220400055"/>
    <x v="282"/>
    <x v="4"/>
    <x v="2"/>
    <n v="1496540"/>
    <n v="350"/>
    <n v="0.35"/>
    <s v="POLE"/>
    <n v="220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4.4715887999999993"/>
    <n v="4.3951991579999996"/>
    <n v="8.8667879579999997"/>
  </r>
  <r>
    <n v="20220400055"/>
    <x v="282"/>
    <x v="4"/>
    <x v="2"/>
    <n v="1496537"/>
    <n v="300"/>
    <n v="0.3"/>
    <s v="POLE"/>
    <n v="225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7.4274911999999995"/>
    <n v="7.300604892"/>
    <n v="14.728096091999999"/>
  </r>
  <r>
    <n v="20220400055"/>
    <x v="282"/>
    <x v="4"/>
    <x v="2"/>
    <n v="1496536"/>
    <n v="450"/>
    <n v="0.45"/>
    <s v="POLE"/>
    <n v="230"/>
    <n v="91100"/>
    <s v="VILLABE"/>
    <n v="59800"/>
    <s v="LILLE"/>
    <n v="254.17500000000001"/>
    <s v="PERINI"/>
    <s v="Fabricio"/>
    <n v="1690891543678"/>
    <n v="154098765"/>
    <s v="1"/>
    <s v="Homme"/>
    <s v="1969"/>
    <s v="1965-1970"/>
    <n v="0.3"/>
    <n v="0.16"/>
    <n v="0.7"/>
    <n v="6.7400000000000002E-2"/>
    <n v="5.4901800000000005"/>
    <n v="5.3963894250000006"/>
    <n v="10.886569425000001"/>
  </r>
  <r>
    <n v="20220400055"/>
    <x v="282"/>
    <x v="4"/>
    <x v="2"/>
    <n v="1496539"/>
    <n v="700"/>
    <n v="0.7"/>
    <s v="POLE"/>
    <n v="380"/>
    <n v="91100"/>
    <s v="VILLABE"/>
    <n v="13000"/>
    <s v="MARSEILLE"/>
    <n v="740.44500000000005"/>
    <s v="PERINI"/>
    <s v="Fabricio"/>
    <n v="1690891543678"/>
    <n v="154098765"/>
    <s v="1"/>
    <s v="Homme"/>
    <s v="1969"/>
    <s v="1965-1970"/>
    <n v="0.3"/>
    <n v="0.16"/>
    <n v="0.7"/>
    <n v="6.7400000000000002E-2"/>
    <n v="24.878952000000002"/>
    <n v="24.45393657"/>
    <n v="49.332888570000001"/>
  </r>
  <r>
    <n v="20220400055"/>
    <x v="282"/>
    <x v="4"/>
    <x v="2"/>
    <n v="1495336"/>
    <n v="5000"/>
    <n v="5"/>
    <s v="PLR"/>
    <n v="550"/>
    <n v="62138"/>
    <s v="HAISNES"/>
    <n v="91100"/>
    <s v="VILLABE"/>
    <n v="247.541"/>
    <s v="MOINT"/>
    <s v="Manu"/>
    <n v="1910162678543"/>
    <n v="201019888"/>
    <s v="1"/>
    <s v="Homme"/>
    <s v="1991"/>
    <s v="1990-1995"/>
    <n v="1"/>
    <n v="0.16"/>
    <n v="0"/>
    <n v="0"/>
    <n v="198.03280000000001"/>
    <n v="0"/>
    <n v="198.03280000000001"/>
  </r>
  <r>
    <n v="20220400055"/>
    <x v="283"/>
    <x v="4"/>
    <x v="2"/>
    <n v="1497337"/>
    <n v="162"/>
    <n v="0.16200000000000001"/>
    <s v="GV"/>
    <n v="60"/>
    <n v="91100"/>
    <s v="VILLABE"/>
    <n v="91300"/>
    <s v="MASSY"/>
    <n v="23.132999999999999"/>
    <s v="PERINI"/>
    <s v="Fabricio"/>
    <n v="1690891543678"/>
    <n v="154098765"/>
    <s v="1"/>
    <s v="Homme"/>
    <s v="1969"/>
    <s v="1965-1970"/>
    <n v="1"/>
    <n v="0.24099999999999999"/>
    <n v="0"/>
    <n v="0"/>
    <n v="0.90315858599999999"/>
    <n v="0"/>
    <n v="0.90315858599999999"/>
  </r>
  <r>
    <n v="20220400055"/>
    <x v="283"/>
    <x v="4"/>
    <x v="2"/>
    <n v="1497339"/>
    <n v="51"/>
    <n v="5.0999999999999997E-2"/>
    <s v="PAEX"/>
    <n v="100"/>
    <n v="91100"/>
    <s v="VILLABE"/>
    <n v="62620"/>
    <s v="RUITZ"/>
    <n v="245.798"/>
    <s v="PERINI"/>
    <s v="Fabricio"/>
    <n v="1690891543678"/>
    <n v="154098765"/>
    <s v="1"/>
    <s v="Homme"/>
    <s v="1969"/>
    <s v="1965-1970"/>
    <n v="0.3"/>
    <n v="0.16"/>
    <n v="0.7"/>
    <n v="6.7400000000000002E-2"/>
    <n v="0.60171350400000001"/>
    <n v="0.59143423163999997"/>
    <n v="1.19314773564"/>
  </r>
  <r>
    <n v="20220400055"/>
    <x v="283"/>
    <x v="4"/>
    <x v="2"/>
    <n v="1497345"/>
    <n v="51"/>
    <n v="5.0999999999999997E-2"/>
    <s v="PAEX"/>
    <n v="105"/>
    <n v="91100"/>
    <s v="VILLABE"/>
    <n v="49280"/>
    <s v="CHOLET"/>
    <n v="365.12900000000002"/>
    <s v="PERINI"/>
    <s v="Fabricio"/>
    <n v="1690891543678"/>
    <n v="154098765"/>
    <s v="1"/>
    <s v="Homme"/>
    <s v="1969"/>
    <s v="1965-1970"/>
    <n v="0.3"/>
    <n v="0.16"/>
    <n v="0.7"/>
    <n v="6.7400000000000002E-2"/>
    <n v="0.89383579200000007"/>
    <n v="0.87856609722000001"/>
    <n v="1.7724018892200002"/>
  </r>
  <r>
    <n v="20220400055"/>
    <x v="283"/>
    <x v="4"/>
    <x v="2"/>
    <n v="1497335"/>
    <n v="184"/>
    <n v="0.184"/>
    <s v="PAEX"/>
    <n v="130"/>
    <n v="91100"/>
    <s v="VILLABE"/>
    <n v="80400"/>
    <s v="HAM"/>
    <n v="168.048"/>
    <s v="PERINI"/>
    <s v="Fabricio"/>
    <n v="1690891543678"/>
    <n v="154098765"/>
    <s v="1"/>
    <s v="Homme"/>
    <s v="1969"/>
    <s v="1965-1970"/>
    <n v="0.3"/>
    <n v="0.16"/>
    <n v="0.7"/>
    <n v="6.7400000000000002E-2"/>
    <n v="1.484199936"/>
    <n v="1.4588448537600001"/>
    <n v="2.9430447897600001"/>
  </r>
  <r>
    <n v="20220400055"/>
    <x v="283"/>
    <x v="4"/>
    <x v="2"/>
    <n v="1497338"/>
    <n v="96"/>
    <n v="9.6000000000000002E-2"/>
    <s v="POLE"/>
    <n v="133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.4837765119999999"/>
    <n v="2.4413453299200003"/>
    <n v="4.9251218419200002"/>
  </r>
  <r>
    <n v="20220400055"/>
    <x v="283"/>
    <x v="4"/>
    <x v="2"/>
    <n v="1496644"/>
    <n v="150"/>
    <n v="0.15"/>
    <s v="POLE"/>
    <n v="166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2.7402191999999999"/>
    <n v="2.693407122"/>
    <n v="5.4336263220000003"/>
  </r>
  <r>
    <n v="20220400055"/>
    <x v="283"/>
    <x v="4"/>
    <x v="2"/>
    <n v="1497343"/>
    <n v="96"/>
    <n v="9.6000000000000002E-2"/>
    <s v="POLE"/>
    <n v="180"/>
    <n v="91100"/>
    <s v="VILLABE"/>
    <n v="44150"/>
    <s v="ANCENIS"/>
    <n v="343.62400000000002"/>
    <s v="PERINI"/>
    <s v="Fabricio"/>
    <n v="1690891543678"/>
    <n v="154098765"/>
    <s v="1"/>
    <s v="Homme"/>
    <s v="1969"/>
    <s v="1965-1970"/>
    <n v="0.3"/>
    <n v="0.16"/>
    <n v="0.7"/>
    <n v="6.7400000000000002E-2"/>
    <n v="1.5834193920000001"/>
    <n v="1.5563693107200001"/>
    <n v="3.1397887027200002"/>
  </r>
  <r>
    <n v="20220400055"/>
    <x v="283"/>
    <x v="4"/>
    <x v="2"/>
    <n v="1497344"/>
    <n v="51"/>
    <n v="5.0999999999999997E-2"/>
    <s v="POLE"/>
    <n v="200"/>
    <n v="91100"/>
    <s v="VILLABE"/>
    <n v="83170"/>
    <s v="BRIGNOLES"/>
    <n v="778.82"/>
    <s v="PERINI"/>
    <s v="Fabricio"/>
    <n v="1690891543678"/>
    <n v="154098765"/>
    <s v="1"/>
    <s v="Homme"/>
    <s v="1969"/>
    <s v="1965-1970"/>
    <n v="0.3"/>
    <n v="0.16"/>
    <n v="0.7"/>
    <n v="6.7400000000000002E-2"/>
    <n v="1.9065513600000001"/>
    <n v="1.8739811076000001"/>
    <n v="3.7805324676000005"/>
  </r>
  <r>
    <n v="20220400055"/>
    <x v="283"/>
    <x v="4"/>
    <x v="2"/>
    <n v="1497340"/>
    <n v="182"/>
    <n v="0.182"/>
    <s v="POLE"/>
    <n v="210"/>
    <n v="91100"/>
    <s v="VILLABE"/>
    <n v="66000"/>
    <s v="PERPIGNAN"/>
    <n v="837.41300000000001"/>
    <s v="PERINI"/>
    <s v="Fabricio"/>
    <n v="1690891543678"/>
    <n v="154098765"/>
    <s v="1"/>
    <s v="Homme"/>
    <s v="1969"/>
    <s v="1965-1970"/>
    <n v="0.3"/>
    <n v="0.16"/>
    <n v="0.7"/>
    <n v="6.7400000000000002E-2"/>
    <n v="7.315639968000001"/>
    <n v="7.1906644518800009"/>
    <n v="14.506304419880003"/>
  </r>
  <r>
    <n v="20220400055"/>
    <x v="283"/>
    <x v="4"/>
    <x v="2"/>
    <n v="1497341"/>
    <n v="213"/>
    <n v="0.21299999999999999"/>
    <s v="POLE"/>
    <n v="265"/>
    <n v="91100"/>
    <s v="VILLABE"/>
    <n v="33520"/>
    <s v="BRUGES"/>
    <n v="575.35599999999999"/>
    <s v="PERINI"/>
    <s v="Fabricio"/>
    <n v="1690891543678"/>
    <n v="154098765"/>
    <s v="1"/>
    <s v="Homme"/>
    <s v="1969"/>
    <s v="1965-1970"/>
    <n v="0.3"/>
    <n v="0.16"/>
    <n v="0.7"/>
    <n v="6.7400000000000002E-2"/>
    <n v="5.882439744"/>
    <n v="5.7819480650399999"/>
    <n v="11.664387809040001"/>
  </r>
  <r>
    <n v="20220400055"/>
    <x v="284"/>
    <x v="4"/>
    <x v="2"/>
    <n v="1497147"/>
    <n v="150"/>
    <n v="0.15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1.8579095999999999"/>
    <n v="1.826170311"/>
    <n v="3.684079911"/>
  </r>
  <r>
    <n v="20220400055"/>
    <x v="284"/>
    <x v="4"/>
    <x v="2"/>
    <n v="1494106"/>
    <n v="150"/>
    <n v="0.15"/>
    <s v="PAEX"/>
    <n v="160"/>
    <n v="73490"/>
    <s v="RAVOIRE/LA"/>
    <n v="91100"/>
    <s v="VILLABE"/>
    <n v="537.70799999999997"/>
    <s v="MOGIN"/>
    <s v="Gaelle"/>
    <n v="2900973453456"/>
    <n v="313247688"/>
    <s v="2"/>
    <s v="Femme"/>
    <s v="1990"/>
    <s v="1990-1995"/>
    <n v="0.3"/>
    <n v="0.16"/>
    <n v="0.7"/>
    <n v="6.7400000000000002E-2"/>
    <n v="3.8714975999999997"/>
    <n v="3.8053595159999998"/>
    <n v="7.676857115999999"/>
  </r>
  <r>
    <n v="20220400055"/>
    <x v="284"/>
    <x v="4"/>
    <x v="2"/>
    <n v="1497175"/>
    <n v="150"/>
    <n v="0.15"/>
    <s v="PAEX"/>
    <n v="175"/>
    <n v="40300"/>
    <s v="PEYREHORADE"/>
    <n v="91100"/>
    <s v="VILLABE"/>
    <n v="752.09199999999998"/>
    <s v="ZOI"/>
    <s v="Elsa"/>
    <n v="2731140567876"/>
    <n v="566980986"/>
    <s v="2"/>
    <s v="Femme"/>
    <s v="1973"/>
    <s v="1970-1975"/>
    <n v="0.3"/>
    <n v="0.16"/>
    <n v="0.7"/>
    <n v="6.7400000000000002E-2"/>
    <n v="5.4150624000000001"/>
    <n v="5.3225550840000002"/>
    <n v="10.737617484000001"/>
  </r>
  <r>
    <n v="20220400055"/>
    <x v="285"/>
    <x v="4"/>
    <x v="2"/>
    <n v="1498521"/>
    <n v="117"/>
    <n v="0.11700000000000001"/>
    <s v="GV"/>
    <n v="80"/>
    <n v="91100"/>
    <s v="VILLABE"/>
    <n v="94440"/>
    <s v="MAROLLESENBRI"/>
    <n v="34.085999999999999"/>
    <s v="PERINI"/>
    <s v="Fabricio"/>
    <n v="1690891543678"/>
    <n v="154098765"/>
    <s v="1"/>
    <s v="Homme"/>
    <s v="1969"/>
    <s v="1965-1970"/>
    <n v="1"/>
    <n v="0.24099999999999999"/>
    <n v="0"/>
    <n v="0"/>
    <n v="0.96112294199999992"/>
    <n v="0"/>
    <n v="0.96112294199999992"/>
  </r>
  <r>
    <n v="20220400055"/>
    <x v="285"/>
    <x v="4"/>
    <x v="2"/>
    <n v="1498519"/>
    <n v="163"/>
    <n v="0.16300000000000001"/>
    <s v="POLE"/>
    <n v="100"/>
    <n v="91100"/>
    <s v="VILLABE"/>
    <n v="59200"/>
    <s v="TOURCOING"/>
    <n v="265.54500000000002"/>
    <s v="PERINI"/>
    <s v="Fabricio"/>
    <n v="1690891543678"/>
    <n v="154098765"/>
    <s v="1"/>
    <s v="Homme"/>
    <s v="1969"/>
    <s v="1965-1970"/>
    <n v="0.3"/>
    <n v="0.16"/>
    <n v="0.7"/>
    <n v="6.7400000000000002E-2"/>
    <n v="2.0776240800000005"/>
    <n v="2.0421313353000001"/>
    <n v="4.1197554153000002"/>
  </r>
  <r>
    <n v="20220400055"/>
    <x v="285"/>
    <x v="4"/>
    <x v="2"/>
    <n v="1498423"/>
    <n v="120"/>
    <n v="0.12"/>
    <s v="POLE"/>
    <n v="105"/>
    <n v="91100"/>
    <s v="VILLABE"/>
    <n v="60000"/>
    <s v="BEAUVAIS"/>
    <n v="133.48500000000001"/>
    <s v="PERINI"/>
    <s v="Fabricio"/>
    <n v="1690891543678"/>
    <n v="154098765"/>
    <s v="1"/>
    <s v="Homme"/>
    <s v="1969"/>
    <s v="1965-1970"/>
    <n v="0.3"/>
    <n v="0.16"/>
    <n v="0.7"/>
    <n v="6.7400000000000002E-2"/>
    <n v="0.76887360000000005"/>
    <n v="0.75573867600000011"/>
    <n v="1.524612276"/>
  </r>
  <r>
    <n v="20220400055"/>
    <x v="285"/>
    <x v="4"/>
    <x v="2"/>
    <n v="1498522"/>
    <n v="94"/>
    <n v="9.4E-2"/>
    <s v="POLE"/>
    <n v="137"/>
    <n v="91100"/>
    <s v="VILLABE"/>
    <n v="1300"/>
    <s v="BELLEY"/>
    <n v="475.202"/>
    <s v="PERINI"/>
    <s v="Fabricio"/>
    <n v="1690891543678"/>
    <n v="154098765"/>
    <s v="1"/>
    <s v="Homme"/>
    <s v="1969"/>
    <s v="1965-1970"/>
    <n v="0.3"/>
    <n v="0.16"/>
    <n v="0.7"/>
    <n v="6.7400000000000002E-2"/>
    <n v="2.1441114240000001"/>
    <n v="2.1074828538400001"/>
    <n v="4.2515942778400007"/>
  </r>
  <r>
    <n v="20220400055"/>
    <x v="285"/>
    <x v="4"/>
    <x v="2"/>
    <n v="1498520"/>
    <n v="137"/>
    <n v="0.13700000000000001"/>
    <s v="POLE"/>
    <n v="155"/>
    <n v="91100"/>
    <s v="VILLABE"/>
    <n v="33520"/>
    <s v="BRUGES"/>
    <n v="575.35599999999999"/>
    <s v="PERINI"/>
    <s v="Fabricio"/>
    <n v="1690891543678"/>
    <n v="154098765"/>
    <s v="1"/>
    <s v="Homme"/>
    <s v="1969"/>
    <s v="1965-1970"/>
    <n v="0.3"/>
    <n v="0.16"/>
    <n v="0.7"/>
    <n v="6.7400000000000002E-2"/>
    <n v="3.7835410560000002"/>
    <n v="3.7189055629600003"/>
    <n v="7.5024466189600005"/>
  </r>
  <r>
    <n v="20220400055"/>
    <x v="285"/>
    <x v="4"/>
    <x v="2"/>
    <n v="1497611"/>
    <n v="150"/>
    <n v="0.15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0026439999999996"/>
    <n v="1.9684321649999998"/>
    <n v="3.9710761649999995"/>
  </r>
  <r>
    <n v="202204000125"/>
    <x v="285"/>
    <x v="4"/>
    <x v="2"/>
    <n v="1498347"/>
    <n v="150"/>
    <n v="0.15"/>
    <s v="POLE"/>
    <n v="158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1.9177416"/>
    <n v="1.884980181"/>
    <n v="3.8027217809999998"/>
  </r>
  <r>
    <n v="20220400055"/>
    <x v="285"/>
    <x v="4"/>
    <x v="2"/>
    <n v="1498518"/>
    <n v="50"/>
    <n v="0.05"/>
    <s v="POLE"/>
    <n v="159"/>
    <n v="91100"/>
    <s v="VILLABE"/>
    <n v="40230"/>
    <s v="STGEOURSDEMA"/>
    <n v="728.06100000000004"/>
    <s v="PERINI"/>
    <s v="Fabricio"/>
    <n v="1690891543678"/>
    <n v="154098765"/>
    <s v="1"/>
    <s v="Homme"/>
    <s v="1969"/>
    <s v="1965-1970"/>
    <n v="0.3"/>
    <n v="0.16"/>
    <n v="0.7"/>
    <n v="6.7400000000000002E-2"/>
    <n v="1.7473464000000003"/>
    <n v="1.717495899"/>
    <n v="3.4648422990000003"/>
  </r>
  <r>
    <n v="202204000125"/>
    <x v="285"/>
    <x v="4"/>
    <x v="2"/>
    <n v="1497680"/>
    <n v="150"/>
    <n v="0.15"/>
    <s v="POLE"/>
    <n v="220"/>
    <n v="31390"/>
    <s v="CARBONNE"/>
    <n v="91100"/>
    <s v="VILLABE"/>
    <n v="711.98699999999997"/>
    <s v="RYU"/>
    <s v="Ouidad"/>
    <n v="2990431766467"/>
    <n v="609090901"/>
    <s v="2"/>
    <s v="Femme"/>
    <s v="1999"/>
    <s v="1995-2000"/>
    <n v="0.3"/>
    <n v="0.16"/>
    <n v="0.7"/>
    <n v="6.7400000000000002E-2"/>
    <n v="5.1263063999999998"/>
    <n v="5.0387319989999995"/>
    <n v="10.165038399"/>
  </r>
  <r>
    <n v="202204000125"/>
    <x v="285"/>
    <x v="4"/>
    <x v="2"/>
    <n v="1498567"/>
    <n v="318"/>
    <n v="0.318"/>
    <s v="POLE"/>
    <n v="240"/>
    <n v="91100"/>
    <s v="VILLABE"/>
    <n v="76380"/>
    <s v="CANTELEU"/>
    <n v="173.746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.6520589440000002"/>
    <n v="2.60675293704"/>
    <n v="5.2588118810399997"/>
  </r>
  <r>
    <n v="20220400055"/>
    <x v="286"/>
    <x v="4"/>
    <x v="2"/>
    <n v="1499136"/>
    <n v="104"/>
    <n v="0.104"/>
    <s v="PAEX"/>
    <n v="80"/>
    <n v="91100"/>
    <s v="VILLABE"/>
    <n v="93380"/>
    <s v="PIERREFITTESUR"/>
    <n v="55.384"/>
    <s v="PERINI"/>
    <s v="Fabricio"/>
    <n v="1690891543678"/>
    <n v="154098765"/>
    <s v="1"/>
    <s v="Homme"/>
    <s v="1969"/>
    <s v="1965-1970"/>
    <n v="0.3"/>
    <n v="0.16"/>
    <n v="0.7"/>
    <n v="6.7400000000000002E-2"/>
    <n v="0.27647692800000001"/>
    <n v="0.27175378047999998"/>
    <n v="0.54823070848"/>
  </r>
  <r>
    <n v="20220400055"/>
    <x v="286"/>
    <x v="4"/>
    <x v="2"/>
    <n v="1499137"/>
    <n v="174"/>
    <n v="0.17399999999999999"/>
    <s v="POLE"/>
    <n v="100"/>
    <n v="91100"/>
    <s v="VILLABE"/>
    <n v="59200"/>
    <s v="TOURCOING"/>
    <n v="265.54500000000002"/>
    <s v="PERINI"/>
    <s v="Fabricio"/>
    <n v="1690891543678"/>
    <n v="154098765"/>
    <s v="1"/>
    <s v="Homme"/>
    <s v="1969"/>
    <s v="1965-1970"/>
    <n v="0.3"/>
    <n v="0.16"/>
    <n v="0.7"/>
    <n v="6.7400000000000002E-2"/>
    <n v="2.2178318400000001"/>
    <n v="2.1799438794000001"/>
    <n v="4.3977757194000002"/>
  </r>
  <r>
    <n v="20220400055"/>
    <x v="286"/>
    <x v="4"/>
    <x v="2"/>
    <n v="1499138"/>
    <n v="100"/>
    <n v="0.1"/>
    <s v="POLE"/>
    <n v="159"/>
    <n v="91100"/>
    <s v="VILLABE"/>
    <n v="13000"/>
    <s v="MARSEILLE"/>
    <n v="740.44500000000005"/>
    <s v="PERINI"/>
    <s v="Fabricio"/>
    <n v="1690891543678"/>
    <n v="154098765"/>
    <s v="1"/>
    <s v="Homme"/>
    <s v="1969"/>
    <s v="1965-1970"/>
    <n v="0.3"/>
    <n v="0.16"/>
    <n v="0.7"/>
    <n v="6.7400000000000002E-2"/>
    <n v="3.5541360000000006"/>
    <n v="3.4934195100000003"/>
    <n v="7.0475555100000005"/>
  </r>
  <r>
    <n v="2022050075"/>
    <x v="286"/>
    <x v="4"/>
    <x v="2"/>
    <n v="1498993"/>
    <n v="150"/>
    <n v="0.15"/>
    <s v="POLE"/>
    <n v="200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1.8579095999999999"/>
    <n v="1.826170311"/>
    <n v="3.684079911"/>
  </r>
  <r>
    <n v="20220400055"/>
    <x v="286"/>
    <x v="4"/>
    <x v="2"/>
    <n v="1497612"/>
    <n v="1000"/>
    <n v="1"/>
    <s v="AFF"/>
    <n v="220"/>
    <n v="93120"/>
    <s v="COURNEUVE/LA"/>
    <n v="91100"/>
    <s v="VILLABE"/>
    <n v="54.761000000000003"/>
    <s v="SERZ"/>
    <s v="Serge"/>
    <n v="1721093543456"/>
    <n v="276783489"/>
    <s v="1"/>
    <s v="Homme"/>
    <s v="1972"/>
    <s v="1970-1975"/>
    <n v="1"/>
    <n v="6.7400000000000002E-2"/>
    <n v="0"/>
    <n v="0"/>
    <n v="3.6908914000000004"/>
    <n v="0"/>
    <n v="3.6908914000000004"/>
  </r>
  <r>
    <n v="2022050075"/>
    <x v="286"/>
    <x v="4"/>
    <x v="2"/>
    <n v="1498236"/>
    <n v="300"/>
    <n v="0.3"/>
    <s v="POLE"/>
    <n v="239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7.7979743999999993"/>
    <n v="7.6647590039999995"/>
    <n v="15.462733403999998"/>
  </r>
  <r>
    <n v="2022050075"/>
    <x v="286"/>
    <x v="4"/>
    <x v="2"/>
    <n v="1498232"/>
    <n v="800"/>
    <n v="0.8"/>
    <s v="PAEX"/>
    <n v="294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9.6106752000000011"/>
    <n v="9.4464928319999988"/>
    <n v="19.057168032"/>
  </r>
  <r>
    <n v="2022050075"/>
    <x v="287"/>
    <x v="4"/>
    <x v="2"/>
    <n v="1499637"/>
    <n v="139"/>
    <n v="0.13900000000000001"/>
    <s v="GV"/>
    <n v="80"/>
    <n v="91100"/>
    <s v="VILLABE"/>
    <n v="94440"/>
    <s v="MAROLLESENBRI"/>
    <n v="34.085999999999999"/>
    <s v="PERINI"/>
    <s v="Fabricio"/>
    <n v="1690891543678"/>
    <n v="154098765"/>
    <s v="1"/>
    <s v="Homme"/>
    <s v="1969"/>
    <s v="1965-1970"/>
    <n v="1"/>
    <n v="0.24099999999999999"/>
    <n v="0"/>
    <n v="0"/>
    <n v="1.141846914"/>
    <n v="0"/>
    <n v="1.141846914"/>
  </r>
  <r>
    <n v="20220400055"/>
    <x v="287"/>
    <x v="4"/>
    <x v="2"/>
    <n v="1499640"/>
    <n v="218"/>
    <n v="0.218"/>
    <s v="POLE"/>
    <n v="133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5.6402424959999999"/>
    <n v="5.5438883533599999"/>
    <n v="11.184130849359999"/>
  </r>
  <r>
    <n v="2022050075"/>
    <x v="287"/>
    <x v="4"/>
    <x v="2"/>
    <n v="1499052"/>
    <n v="150"/>
    <n v="0.15"/>
    <s v="PAEX"/>
    <n v="135"/>
    <n v="59200"/>
    <s v="TOURCOING"/>
    <n v="91100"/>
    <s v="VILLABE"/>
    <n v="266.87799999999999"/>
    <s v="DRET"/>
    <s v="Colette"/>
    <n v="2700659543658"/>
    <n v="356433221"/>
    <s v="2"/>
    <s v="Femme"/>
    <s v="1970"/>
    <s v="1970-1975"/>
    <n v="0.3"/>
    <n v="0.16"/>
    <n v="0.7"/>
    <n v="6.7400000000000002E-2"/>
    <n v="1.9215215999999999"/>
    <n v="1.888695606"/>
    <n v="3.8102172059999999"/>
  </r>
  <r>
    <n v="20220400055"/>
    <x v="287"/>
    <x v="4"/>
    <x v="2"/>
    <n v="1498019"/>
    <n v="150"/>
    <n v="0.15"/>
    <s v="POLE"/>
    <n v="140"/>
    <n v="76380"/>
    <s v="CANTELEU"/>
    <n v="91100"/>
    <s v="VILLABE"/>
    <n v="173.22"/>
    <s v="RIS"/>
    <s v="Lena"/>
    <n v="2971076565438"/>
    <n v="307040201"/>
    <s v="2"/>
    <s v="Femme"/>
    <s v="1997"/>
    <s v="1995-2000"/>
    <n v="0.3"/>
    <n v="0.16"/>
    <n v="0.7"/>
    <n v="6.7400000000000002E-2"/>
    <n v="1.2471839999999998"/>
    <n v="1.2258779399999999"/>
    <n v="2.47306194"/>
  </r>
  <r>
    <n v="20220400055"/>
    <x v="287"/>
    <x v="4"/>
    <x v="2"/>
    <n v="1499043"/>
    <n v="150"/>
    <n v="0.15"/>
    <s v="POLE"/>
    <n v="140"/>
    <n v="80090"/>
    <s v="AMIENS"/>
    <n v="91100"/>
    <s v="VILLABE"/>
    <n v="186.81399999999999"/>
    <s v="REZUX"/>
    <s v="Simon"/>
    <n v="1991180876543"/>
    <n v="601029866"/>
    <s v="1"/>
    <s v="Homme"/>
    <s v="1999"/>
    <s v="1995-2000"/>
    <n v="0.3"/>
    <n v="0.16"/>
    <n v="0.7"/>
    <n v="6.7400000000000002E-2"/>
    <n v="1.3450607999999999"/>
    <n v="1.3220826779999999"/>
    <n v="2.6671434779999998"/>
  </r>
  <r>
    <n v="20220400055"/>
    <x v="287"/>
    <x v="4"/>
    <x v="2"/>
    <n v="1499639"/>
    <n v="140"/>
    <n v="0.14000000000000001"/>
    <s v="POLE"/>
    <n v="145"/>
    <n v="91100"/>
    <s v="VILLABE"/>
    <n v="69800"/>
    <s v="STPRIEST"/>
    <n v="445.252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.9920934400000005"/>
    <n v="2.9409785104000004"/>
    <n v="5.9330719504000005"/>
  </r>
  <r>
    <n v="20220400055"/>
    <x v="287"/>
    <x v="4"/>
    <x v="2"/>
    <n v="1499641"/>
    <n v="56"/>
    <n v="5.6000000000000001E-2"/>
    <s v="POLE"/>
    <n v="154"/>
    <n v="91100"/>
    <s v="VILLABE"/>
    <n v="25200"/>
    <s v="GDCHARMONT"/>
    <n v="449.34"/>
    <s v="PERINI"/>
    <s v="Fabricio"/>
    <n v="1690891543678"/>
    <n v="154098765"/>
    <s v="1"/>
    <s v="Homme"/>
    <s v="1969"/>
    <s v="1965-1970"/>
    <n v="0.3"/>
    <n v="0.16"/>
    <n v="0.7"/>
    <n v="6.7400000000000002E-2"/>
    <n v="1.2078259200000001"/>
    <n v="1.1871922271999999"/>
    <n v="2.3950181472000001"/>
  </r>
  <r>
    <n v="20220400055"/>
    <x v="287"/>
    <x v="4"/>
    <x v="2"/>
    <n v="1499642"/>
    <n v="385"/>
    <n v="0.38500000000000001"/>
    <s v="POLE"/>
    <n v="178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4.5977685599999996"/>
    <n v="4.5192233471000005"/>
    <n v="9.116991907100001"/>
  </r>
  <r>
    <n v="2022050075"/>
    <x v="288"/>
    <x v="5"/>
    <x v="2"/>
    <n v="1499341"/>
    <n v="150"/>
    <n v="0.15"/>
    <s v="GV"/>
    <n v="8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1.2287746499999999"/>
    <n v="0"/>
    <n v="1.2287746499999999"/>
  </r>
  <r>
    <n v="2022050075"/>
    <x v="288"/>
    <x v="5"/>
    <x v="2"/>
    <n v="1500363"/>
    <n v="105"/>
    <n v="0.105"/>
    <s v="POLE"/>
    <n v="100"/>
    <n v="91100"/>
    <s v="VILLABE"/>
    <n v="59243"/>
    <s v="QUAROUBLE"/>
    <n v="250.579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2629181600000001"/>
    <n v="1.2413433081"/>
    <n v="2.5042614681000002"/>
  </r>
  <r>
    <n v="2022050075"/>
    <x v="288"/>
    <x v="5"/>
    <x v="2"/>
    <n v="1500365"/>
    <n v="182"/>
    <n v="0.182"/>
    <s v="POLE"/>
    <n v="108"/>
    <n v="91100"/>
    <s v="VILLABE"/>
    <n v="89440"/>
    <s v="JOUXLAVILLE"/>
    <n v="167.37"/>
    <s v="PERINI"/>
    <s v="Fabricio"/>
    <n v="1690891543678"/>
    <n v="154098765"/>
    <s v="1"/>
    <s v="Homme"/>
    <s v="1969"/>
    <s v="1965-1970"/>
    <n v="0.3"/>
    <n v="0.16"/>
    <n v="0.7"/>
    <n v="6.7400000000000002E-2"/>
    <n v="1.4621443200000002"/>
    <n v="1.4371660212000001"/>
    <n v="2.8993103412000005"/>
  </r>
  <r>
    <n v="2022050075"/>
    <x v="288"/>
    <x v="5"/>
    <x v="2"/>
    <n v="1500364"/>
    <n v="218"/>
    <n v="0.218"/>
    <s v="POLE"/>
    <n v="133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5.6402424959999999"/>
    <n v="5.5438883533599999"/>
    <n v="11.184130849359999"/>
  </r>
  <r>
    <n v="2022050075"/>
    <x v="288"/>
    <x v="5"/>
    <x v="2"/>
    <n v="1500366"/>
    <n v="291"/>
    <n v="0.29099999999999998"/>
    <s v="POLE"/>
    <n v="200"/>
    <n v="91100"/>
    <s v="VILLABE"/>
    <n v="80090"/>
    <s v="AMIENS"/>
    <n v="188.583"/>
    <s v="PERINI"/>
    <s v="Fabricio"/>
    <n v="1690891543678"/>
    <n v="154098765"/>
    <s v="1"/>
    <s v="Homme"/>
    <s v="1969"/>
    <s v="1965-1970"/>
    <n v="0.3"/>
    <n v="0.16"/>
    <n v="0.7"/>
    <n v="6.7400000000000002E-2"/>
    <n v="2.6341273439999999"/>
    <n v="2.5891276685399998"/>
    <n v="5.2232550125399992"/>
  </r>
  <r>
    <n v="2022050075"/>
    <x v="288"/>
    <x v="5"/>
    <x v="2"/>
    <n v="1500362"/>
    <n v="318"/>
    <n v="0.318"/>
    <s v="POLE"/>
    <n v="234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3.7976374079999999"/>
    <n v="3.7327611022799996"/>
    <n v="7.5303985102799995"/>
  </r>
  <r>
    <n v="2022050075"/>
    <x v="288"/>
    <x v="5"/>
    <x v="2"/>
    <n v="1499633"/>
    <n v="1000"/>
    <n v="1"/>
    <s v="POLE"/>
    <n v="450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18.268128000000001"/>
    <n v="17.956047479999999"/>
    <n v="36.22417548"/>
  </r>
  <r>
    <n v="2022050075"/>
    <x v="288"/>
    <x v="5"/>
    <x v="2"/>
    <n v="1498237"/>
    <n v="5000"/>
    <n v="5"/>
    <s v="PLR"/>
    <n v="550"/>
    <n v="62138"/>
    <s v="HAISNES"/>
    <n v="91100"/>
    <s v="VILLABE"/>
    <n v="247.541"/>
    <s v="MOINT"/>
    <s v="Manu"/>
    <n v="1910162678543"/>
    <n v="201019888"/>
    <s v="1"/>
    <s v="Homme"/>
    <s v="1991"/>
    <s v="1990-1995"/>
    <n v="1"/>
    <n v="0.16"/>
    <n v="0"/>
    <n v="0"/>
    <n v="198.03280000000001"/>
    <n v="0"/>
    <n v="198.03280000000001"/>
  </r>
  <r>
    <n v="2022050075"/>
    <x v="289"/>
    <x v="5"/>
    <x v="2"/>
    <n v="1500367"/>
    <n v="100"/>
    <n v="0.1"/>
    <s v="POLE"/>
    <n v="100"/>
    <n v="91100"/>
    <s v="VILLABE"/>
    <n v="59800"/>
    <s v="LILLE"/>
    <n v="254.175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2200400000000002"/>
    <n v="1.1991976500000001"/>
    <n v="2.4192376500000004"/>
  </r>
  <r>
    <n v="2022050075"/>
    <x v="290"/>
    <x v="5"/>
    <x v="2"/>
    <n v="1500498"/>
    <n v="150"/>
    <n v="0.15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0026439999999996"/>
    <n v="1.9684321649999998"/>
    <n v="3.9710761649999995"/>
  </r>
  <r>
    <n v="2022050075"/>
    <x v="290"/>
    <x v="5"/>
    <x v="2"/>
    <n v="1497138"/>
    <n v="150"/>
    <n v="0.15"/>
    <s v="PAEX"/>
    <n v="160"/>
    <n v="73490"/>
    <s v="RAVOIRE/LA"/>
    <n v="91100"/>
    <s v="VILLABE"/>
    <n v="537.70799999999997"/>
    <s v="MOGIN"/>
    <s v="Gaelle"/>
    <n v="2900973453456"/>
    <n v="313247688"/>
    <s v="2"/>
    <s v="Femme"/>
    <s v="1990"/>
    <s v="1990-1995"/>
    <n v="0.3"/>
    <n v="0.16"/>
    <n v="0.7"/>
    <n v="6.7400000000000002E-2"/>
    <n v="3.8714975999999997"/>
    <n v="3.8053595159999998"/>
    <n v="7.676857115999999"/>
  </r>
  <r>
    <n v="2022050075"/>
    <x v="290"/>
    <x v="5"/>
    <x v="2"/>
    <n v="1501212"/>
    <n v="150"/>
    <n v="0.15"/>
    <s v="PAEX"/>
    <n v="175"/>
    <n v="40300"/>
    <s v="PEYREHORADE"/>
    <n v="91100"/>
    <s v="VILLABE"/>
    <n v="752.09199999999998"/>
    <s v="ZOI"/>
    <s v="Elsa"/>
    <n v="2731140567876"/>
    <n v="566980986"/>
    <s v="2"/>
    <s v="Femme"/>
    <s v="1973"/>
    <s v="1970-1975"/>
    <n v="0.3"/>
    <n v="0.16"/>
    <n v="0.7"/>
    <n v="6.7400000000000002E-2"/>
    <n v="5.4150624000000001"/>
    <n v="5.3225550840000002"/>
    <n v="10.737617484000001"/>
  </r>
  <r>
    <n v="2022050075"/>
    <x v="291"/>
    <x v="5"/>
    <x v="2"/>
    <n v="1501053"/>
    <n v="150"/>
    <n v="0.15"/>
    <s v="POLE"/>
    <n v="156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3.8989871999999997"/>
    <n v="3.8323795019999998"/>
    <n v="7.731366701999999"/>
  </r>
  <r>
    <n v="2022050075"/>
    <x v="291"/>
    <x v="5"/>
    <x v="2"/>
    <n v="1500499"/>
    <n v="1000"/>
    <n v="1"/>
    <s v="GV"/>
    <n v="170"/>
    <n v="93120"/>
    <s v="COURNEUVE/LA"/>
    <n v="91100"/>
    <s v="VILLABE"/>
    <n v="54.761000000000003"/>
    <s v="SERZ"/>
    <s v="Serge"/>
    <n v="1721093543456"/>
    <n v="276783489"/>
    <s v="1"/>
    <s v="Homme"/>
    <s v="1972"/>
    <s v="1970-1975"/>
    <n v="1"/>
    <n v="0.24099999999999999"/>
    <n v="0"/>
    <n v="0"/>
    <n v="13.197401000000001"/>
    <n v="0"/>
    <n v="13.197401000000001"/>
  </r>
  <r>
    <n v="2022050075"/>
    <x v="291"/>
    <x v="5"/>
    <x v="2"/>
    <n v="1501049"/>
    <n v="150"/>
    <n v="0.15"/>
    <s v="PAEX"/>
    <n v="200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1.8020015999999999"/>
    <n v="1.7712174059999999"/>
    <n v="3.5732190059999995"/>
  </r>
  <r>
    <n v="2022050075"/>
    <x v="291"/>
    <x v="5"/>
    <x v="2"/>
    <n v="1501716"/>
    <n v="225"/>
    <n v="0.22500000000000001"/>
    <s v="POLE"/>
    <n v="200"/>
    <n v="91100"/>
    <s v="VILLABE"/>
    <n v="59800"/>
    <s v="LILLE"/>
    <n v="254.175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.7450900000000003"/>
    <n v="2.6981947125000003"/>
    <n v="5.4432847125000006"/>
  </r>
  <r>
    <n v="2022050075"/>
    <x v="291"/>
    <x v="5"/>
    <x v="2"/>
    <n v="1500976"/>
    <n v="300"/>
    <n v="0.3"/>
    <s v="PAEX"/>
    <n v="202.5"/>
    <n v="59810"/>
    <s v="LESQUIN"/>
    <n v="93130"/>
    <s v="NOISYLESEC"/>
    <n v="205.545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2.9598624"/>
    <n v="2.909298084"/>
    <n v="5.869160484"/>
  </r>
  <r>
    <n v="2022050075"/>
    <x v="291"/>
    <x v="5"/>
    <x v="2"/>
    <n v="1501718"/>
    <n v="132"/>
    <n v="0.13200000000000001"/>
    <s v="POLE"/>
    <n v="261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2.4105628800000001"/>
    <n v="2.3693824308"/>
    <n v="4.7799453108000005"/>
  </r>
  <r>
    <n v="2022050075"/>
    <x v="291"/>
    <x v="5"/>
    <x v="2"/>
    <n v="1501715"/>
    <n v="450"/>
    <n v="0.45"/>
    <s v="POLE"/>
    <n v="270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5.3740152000000005"/>
    <n v="5.2822091069999999"/>
    <n v="10.656224307"/>
  </r>
  <r>
    <n v="2022050075"/>
    <x v="291"/>
    <x v="5"/>
    <x v="2"/>
    <n v="1501714"/>
    <n v="450"/>
    <n v="0.45"/>
    <s v="POLE"/>
    <n v="280"/>
    <n v="91100"/>
    <s v="VILLABE"/>
    <n v="19410"/>
    <s v="PERPEZACLENOI"/>
    <n v="458.50700000000001"/>
    <s v="PERINI"/>
    <s v="Fabricio"/>
    <n v="1690891543678"/>
    <n v="154098765"/>
    <s v="1"/>
    <s v="Homme"/>
    <s v="1969"/>
    <s v="1965-1970"/>
    <n v="0.3"/>
    <n v="0.16"/>
    <n v="0.7"/>
    <n v="6.7400000000000002E-2"/>
    <n v="9.9037512000000003"/>
    <n v="9.7345621169999994"/>
    <n v="19.638313316999998"/>
  </r>
  <r>
    <n v="2022050075"/>
    <x v="292"/>
    <x v="5"/>
    <x v="2"/>
    <n v="1501173"/>
    <n v="150"/>
    <n v="0.15"/>
    <s v="GV"/>
    <n v="8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1.2287746499999999"/>
    <n v="0"/>
    <n v="1.2287746499999999"/>
  </r>
  <r>
    <n v="2022050075"/>
    <x v="292"/>
    <x v="5"/>
    <x v="2"/>
    <n v="1502507"/>
    <n v="250"/>
    <n v="0.25"/>
    <s v="PAEX"/>
    <n v="80"/>
    <n v="91100"/>
    <s v="VILLABE"/>
    <n v="93120"/>
    <s v="COURNEUVE/LA"/>
    <n v="53.975999999999999"/>
    <s v="PERINI"/>
    <s v="Fabricio"/>
    <n v="1690891543678"/>
    <n v="154098765"/>
    <s v="1"/>
    <s v="Homme"/>
    <s v="1969"/>
    <s v="1965-1970"/>
    <n v="0.3"/>
    <n v="0.16"/>
    <n v="0.7"/>
    <n v="6.7400000000000002E-2"/>
    <n v="0.64771199999999995"/>
    <n v="0.63664692000000001"/>
    <n v="1.2843589199999998"/>
  </r>
  <r>
    <n v="2022050075"/>
    <x v="292"/>
    <x v="5"/>
    <x v="2"/>
    <n v="1502436"/>
    <n v="293"/>
    <n v="0.29299999999999998"/>
    <s v="PAEX"/>
    <n v="100"/>
    <n v="91100"/>
    <s v="VILLABE"/>
    <n v="93000"/>
    <s v="BOBIGNY"/>
    <n v="51.088000000000001"/>
    <s v="PERINI"/>
    <s v="Fabricio"/>
    <n v="1690891543678"/>
    <n v="154098765"/>
    <s v="1"/>
    <s v="Homme"/>
    <s v="1969"/>
    <s v="1965-1970"/>
    <n v="0.3"/>
    <n v="0.16"/>
    <n v="0.7"/>
    <n v="6.7400000000000002E-2"/>
    <n v="0.71850163200000006"/>
    <n v="0.70622722912000002"/>
    <n v="1.4247288611200002"/>
  </r>
  <r>
    <n v="2022050075"/>
    <x v="292"/>
    <x v="5"/>
    <x v="2"/>
    <n v="1502432"/>
    <n v="150"/>
    <n v="0.15"/>
    <s v="POLE"/>
    <n v="110"/>
    <n v="91100"/>
    <s v="VILLABE"/>
    <n v="27940"/>
    <s v="AUBEVOYE"/>
    <n v="126.49299999999999"/>
    <s v="PERINI"/>
    <s v="Fabricio"/>
    <n v="1690891543678"/>
    <n v="154098765"/>
    <s v="1"/>
    <s v="Homme"/>
    <s v="1969"/>
    <s v="1965-1970"/>
    <n v="0.3"/>
    <n v="0.16"/>
    <n v="0.7"/>
    <n v="6.7400000000000002E-2"/>
    <n v="0.91074959999999994"/>
    <n v="0.89519096099999995"/>
    <n v="1.8059405609999999"/>
  </r>
  <r>
    <n v="2022050075"/>
    <x v="292"/>
    <x v="5"/>
    <x v="2"/>
    <n v="1502433"/>
    <n v="106"/>
    <n v="0.106"/>
    <s v="POLE"/>
    <n v="125"/>
    <n v="91100"/>
    <s v="VILLABE"/>
    <n v="44150"/>
    <s v="ANCENIS"/>
    <n v="343.62400000000002"/>
    <s v="PERINI"/>
    <s v="Fabricio"/>
    <n v="1690891543678"/>
    <n v="154098765"/>
    <s v="1"/>
    <s v="Homme"/>
    <s v="1969"/>
    <s v="1965-1970"/>
    <n v="0.3"/>
    <n v="0.16"/>
    <n v="0.7"/>
    <n v="6.7400000000000002E-2"/>
    <n v="1.748358912"/>
    <n v="1.7184911139200001"/>
    <n v="3.4668500259200004"/>
  </r>
  <r>
    <n v="2022050075"/>
    <x v="292"/>
    <x v="5"/>
    <x v="2"/>
    <n v="1501901"/>
    <n v="150"/>
    <n v="0.15"/>
    <s v="POLE"/>
    <n v="131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1.8579095999999999"/>
    <n v="1.826170311"/>
    <n v="3.684079911"/>
  </r>
  <r>
    <n v="2022050075"/>
    <x v="292"/>
    <x v="5"/>
    <x v="2"/>
    <n v="1501542"/>
    <n v="150"/>
    <n v="0.15"/>
    <s v="POLE"/>
    <n v="140"/>
    <n v="76380"/>
    <s v="CANTELEU"/>
    <n v="91100"/>
    <s v="VILLABE"/>
    <n v="173.22"/>
    <s v="RIS"/>
    <s v="Lena"/>
    <n v="2971076565438"/>
    <n v="307040201"/>
    <s v="2"/>
    <s v="Femme"/>
    <s v="1997"/>
    <s v="1995-2000"/>
    <n v="0.3"/>
    <n v="0.16"/>
    <n v="0.7"/>
    <n v="6.7400000000000002E-2"/>
    <n v="1.2471839999999998"/>
    <n v="1.2258779399999999"/>
    <n v="2.47306194"/>
  </r>
  <r>
    <n v="2022050075"/>
    <x v="292"/>
    <x v="5"/>
    <x v="2"/>
    <n v="1502438"/>
    <n v="60"/>
    <n v="0.06"/>
    <s v="POLE"/>
    <n v="165"/>
    <n v="91100"/>
    <s v="VILLABE"/>
    <n v="26750"/>
    <s v="ROMANSSURISER"/>
    <n v="541.17999999999995"/>
    <s v="PERINI"/>
    <s v="Fabricio"/>
    <n v="1690891543678"/>
    <n v="154098765"/>
    <s v="1"/>
    <s v="Homme"/>
    <s v="1969"/>
    <s v="1965-1970"/>
    <n v="0.3"/>
    <n v="0.16"/>
    <n v="0.7"/>
    <n v="6.7400000000000002E-2"/>
    <n v="1.5585983999999997"/>
    <n v="1.5319723439999999"/>
    <n v="3.0905707439999999"/>
  </r>
  <r>
    <n v="2022050075"/>
    <x v="292"/>
    <x v="5"/>
    <x v="2"/>
    <n v="1501605"/>
    <n v="400"/>
    <n v="0.4"/>
    <s v="PAEX"/>
    <n v="180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5.347142400000001"/>
    <n v="5.2557953839999998"/>
    <n v="10.602937784000002"/>
  </r>
  <r>
    <n v="2022050075"/>
    <x v="292"/>
    <x v="5"/>
    <x v="2"/>
    <n v="1502129"/>
    <n v="300"/>
    <n v="0.3"/>
    <s v="PAEX"/>
    <n v="180"/>
    <n v="93130"/>
    <s v="NOISY LE SEC"/>
    <n v="91100"/>
    <s v="VILLABE"/>
    <n v="46.533999999999999"/>
    <s v="JYURT"/>
    <s v="Fatima"/>
    <n v="2731193342345"/>
    <n v="103098966"/>
    <s v="2"/>
    <s v="Femme"/>
    <s v="1973"/>
    <s v="1970-1975"/>
    <n v="0.3"/>
    <n v="0.16"/>
    <n v="0.7"/>
    <n v="6.7400000000000002E-2"/>
    <n v="0.67008959999999995"/>
    <n v="0.65864223599999994"/>
    <n v="1.3287318359999998"/>
  </r>
  <r>
    <n v="2022050075"/>
    <x v="292"/>
    <x v="5"/>
    <x v="2"/>
    <n v="1502437"/>
    <n v="225"/>
    <n v="0.22500000000000001"/>
    <s v="POLE"/>
    <n v="200"/>
    <n v="91100"/>
    <s v="VILLABE"/>
    <n v="59800"/>
    <s v="LILLE"/>
    <n v="254.175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.7450900000000003"/>
    <n v="2.6981947125000003"/>
    <n v="5.4432847125000006"/>
  </r>
  <r>
    <n v="2022050075"/>
    <x v="292"/>
    <x v="5"/>
    <x v="2"/>
    <n v="1502435"/>
    <n v="212"/>
    <n v="0.21199999999999999"/>
    <s v="POLE"/>
    <n v="270"/>
    <n v="91100"/>
    <s v="VILLABE"/>
    <n v="31390"/>
    <s v="CARBONNE"/>
    <n v="715.00800000000004"/>
    <s v="PERINI"/>
    <s v="Fabricio"/>
    <n v="1690891543678"/>
    <n v="154098765"/>
    <s v="1"/>
    <s v="Homme"/>
    <s v="1969"/>
    <s v="1965-1970"/>
    <n v="0.3"/>
    <n v="0.16"/>
    <n v="0.7"/>
    <n v="6.7400000000000002E-2"/>
    <n v="7.2759214080000003"/>
    <n v="7.1516244172799999"/>
    <n v="14.427545825279999"/>
  </r>
  <r>
    <n v="2022050075"/>
    <x v="292"/>
    <x v="5"/>
    <x v="2"/>
    <n v="1502434"/>
    <n v="399"/>
    <n v="0.39900000000000002"/>
    <s v="POLE"/>
    <n v="310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0.323196128000001"/>
    <n v="10.146841527480001"/>
    <n v="20.470037655480002"/>
  </r>
  <r>
    <n v="2022050075"/>
    <x v="293"/>
    <x v="5"/>
    <x v="2"/>
    <n v="1503009"/>
    <n v="186"/>
    <n v="0.186"/>
    <s v="POLE"/>
    <n v="100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2.3763300479999998"/>
    <n v="2.3357344096800001"/>
    <n v="4.7120644576800004"/>
  </r>
  <r>
    <n v="2022050075"/>
    <x v="293"/>
    <x v="5"/>
    <x v="2"/>
    <n v="1502961"/>
    <n v="56"/>
    <n v="5.6000000000000001E-2"/>
    <s v="POLE"/>
    <n v="180"/>
    <n v="91100"/>
    <s v="VILLABE"/>
    <n v="66000"/>
    <s v="PERPIGNAN"/>
    <n v="837.413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.2509661440000004"/>
    <n v="2.2125121390400002"/>
    <n v="4.4634782830400006"/>
  </r>
  <r>
    <n v="2022050075"/>
    <x v="293"/>
    <x v="5"/>
    <x v="2"/>
    <n v="1501134"/>
    <n v="500"/>
    <n v="0.5"/>
    <s v="POLE"/>
    <n v="195"/>
    <n v="59810"/>
    <s v="LESQUIN"/>
    <n v="26750"/>
    <s v="ROMANSSURISER"/>
    <n v="797.774"/>
    <s v="RIVIET"/>
    <s v=" Grégory"/>
    <n v="1981059987654"/>
    <n v="698888888"/>
    <s v="1"/>
    <s v="Homme"/>
    <s v="1998"/>
    <s v="1995-2000"/>
    <n v="0.3"/>
    <n v="0.16"/>
    <n v="0.7"/>
    <n v="6.7400000000000002E-2"/>
    <n v="19.146576"/>
    <n v="18.819488660000001"/>
    <n v="37.966064660000001"/>
  </r>
  <r>
    <n v="2022050075"/>
    <x v="293"/>
    <x v="5"/>
    <x v="2"/>
    <n v="1502963"/>
    <n v="225"/>
    <n v="0.22500000000000001"/>
    <s v="POLE"/>
    <n v="200"/>
    <n v="91100"/>
    <s v="VILLABE"/>
    <n v="8090"/>
    <s v="CHARLEVILLEMEZ"/>
    <n v="256.911"/>
    <s v="PERINI"/>
    <s v="Fabricio"/>
    <n v="1690891543678"/>
    <n v="154098765"/>
    <s v="1"/>
    <s v="Homme"/>
    <s v="1969"/>
    <s v="1965-1970"/>
    <n v="0.3"/>
    <n v="0.16"/>
    <n v="0.7"/>
    <n v="6.7400000000000002E-2"/>
    <n v="2.7746388"/>
    <n v="2.7272387204999999"/>
    <n v="5.5018775204999999"/>
  </r>
  <r>
    <n v="2022050075"/>
    <x v="293"/>
    <x v="5"/>
    <x v="2"/>
    <n v="1502964"/>
    <n v="128"/>
    <n v="0.128"/>
    <s v="POLE"/>
    <n v="234"/>
    <n v="91100"/>
    <s v="VILLABE"/>
    <n v="62780"/>
    <s v="CUCQ"/>
    <n v="280.69799999999998"/>
    <s v="PERINI"/>
    <s v="Fabricio"/>
    <n v="1690891543678"/>
    <n v="154098765"/>
    <s v="1"/>
    <s v="Homme"/>
    <s v="1969"/>
    <s v="1965-1970"/>
    <n v="0.3"/>
    <n v="0.16"/>
    <n v="0.7"/>
    <n v="6.7400000000000002E-2"/>
    <n v="1.7246085119999999"/>
    <n v="1.6951464499199997"/>
    <n v="3.4197549619199998"/>
  </r>
  <r>
    <n v="2022050075"/>
    <x v="293"/>
    <x v="5"/>
    <x v="2"/>
    <n v="1502377"/>
    <n v="450"/>
    <n v="0.45"/>
    <s v="PAEX"/>
    <n v="260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11.155838400000002"/>
    <n v="10.965259494000001"/>
    <n v="22.121097894000002"/>
  </r>
  <r>
    <n v="2022050075"/>
    <x v="293"/>
    <x v="5"/>
    <x v="2"/>
    <n v="1503010"/>
    <n v="1349"/>
    <n v="1.349"/>
    <s v="PAEX"/>
    <n v="260"/>
    <n v="91100"/>
    <s v="VILLABE"/>
    <n v="93130"/>
    <s v="NOISYLESEC"/>
    <n v="46.627000000000002"/>
    <s v="PERINI"/>
    <s v="Fabricio"/>
    <n v="1690891543678"/>
    <n v="154098765"/>
    <s v="1"/>
    <s v="Homme"/>
    <s v="1969"/>
    <s v="1965-1970"/>
    <n v="0.3"/>
    <n v="0.16"/>
    <n v="0.7"/>
    <n v="6.7400000000000002E-2"/>
    <n v="3.0191915040000001"/>
    <n v="2.9676136491399996"/>
    <n v="5.9868051531399997"/>
  </r>
  <r>
    <n v="2022050075"/>
    <x v="293"/>
    <x v="5"/>
    <x v="2"/>
    <n v="1502960"/>
    <n v="318"/>
    <n v="0.318"/>
    <s v="POLE"/>
    <n v="270"/>
    <n v="91100"/>
    <s v="VILLABE"/>
    <n v="76380"/>
    <s v="CANTELEU"/>
    <n v="173.746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.6520589440000002"/>
    <n v="2.60675293704"/>
    <n v="5.2588118810399997"/>
  </r>
  <r>
    <n v="2022050075"/>
    <x v="293"/>
    <x v="5"/>
    <x v="2"/>
    <n v="1502962"/>
    <n v="450"/>
    <n v="0.45"/>
    <s v="POLE"/>
    <n v="280"/>
    <n v="91100"/>
    <s v="VILLABE"/>
    <n v="19410"/>
    <s v="PERPEZACLENOI"/>
    <n v="458.50700000000001"/>
    <s v="PERINI"/>
    <s v="Fabricio"/>
    <n v="1690891543678"/>
    <n v="154098765"/>
    <s v="1"/>
    <s v="Homme"/>
    <s v="1969"/>
    <s v="1965-1970"/>
    <n v="0.3"/>
    <n v="0.16"/>
    <n v="0.7"/>
    <n v="6.7400000000000002E-2"/>
    <n v="9.9037512000000003"/>
    <n v="9.7345621169999994"/>
    <n v="19.638313316999998"/>
  </r>
  <r>
    <n v="2022050075"/>
    <x v="294"/>
    <x v="5"/>
    <x v="2"/>
    <n v="1502669"/>
    <n v="300"/>
    <n v="0.3"/>
    <s v="GV"/>
    <n v="10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2.4575492999999997"/>
    <n v="0"/>
    <n v="2.4575492999999997"/>
  </r>
  <r>
    <n v="2022050075"/>
    <x v="294"/>
    <x v="5"/>
    <x v="2"/>
    <n v="1503573"/>
    <n v="106"/>
    <n v="0.106"/>
    <s v="POLE"/>
    <n v="126.6"/>
    <n v="91100"/>
    <s v="VILLABE"/>
    <n v="44260"/>
    <s v="LAVAUSURLOIRE"/>
    <n v="413.68799999999999"/>
    <s v="PERINI"/>
    <s v="Fabricio"/>
    <n v="1690891543678"/>
    <n v="154098765"/>
    <s v="1"/>
    <s v="Homme"/>
    <s v="1969"/>
    <s v="1965-1970"/>
    <n v="0.3"/>
    <n v="0.16"/>
    <n v="0.7"/>
    <n v="6.7400000000000002E-2"/>
    <n v="2.1048445439999997"/>
    <n v="2.06888678304"/>
    <n v="4.1737313270399996"/>
  </r>
  <r>
    <n v="2022050075"/>
    <x v="294"/>
    <x v="5"/>
    <x v="2"/>
    <n v="1503574"/>
    <n v="106"/>
    <n v="0.106"/>
    <s v="POLE"/>
    <n v="130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1.9357550399999999"/>
    <n v="1.9026858913999998"/>
    <n v="3.8384409313999996"/>
  </r>
  <r>
    <n v="2022050075"/>
    <x v="294"/>
    <x v="5"/>
    <x v="2"/>
    <n v="1502131"/>
    <n v="750"/>
    <n v="0.75"/>
    <s v="PAEX"/>
    <n v="150"/>
    <n v="93000"/>
    <s v="BOBIGNY"/>
    <n v="91100"/>
    <s v="VILLABE"/>
    <n v="52.249000000000002"/>
    <s v="TREZ"/>
    <s v="Borys"/>
    <n v="1710993765987"/>
    <n v="145096532"/>
    <s v="1"/>
    <s v="Homme"/>
    <s v="1971"/>
    <s v="1970-1975"/>
    <n v="0.3"/>
    <n v="0.16"/>
    <n v="0.7"/>
    <n v="6.7400000000000002E-2"/>
    <n v="1.8809640000000003"/>
    <n v="1.848830865"/>
    <n v="3.7297948650000006"/>
  </r>
  <r>
    <n v="2022050075"/>
    <x v="294"/>
    <x v="5"/>
    <x v="2"/>
    <n v="1503572"/>
    <n v="106"/>
    <n v="0.106"/>
    <s v="POLE"/>
    <n v="155"/>
    <n v="91100"/>
    <s v="VILLABE"/>
    <n v="33520"/>
    <s v="BRUGES"/>
    <n v="575.35599999999999"/>
    <s v="PERINI"/>
    <s v="Fabricio"/>
    <n v="1690891543678"/>
    <n v="154098765"/>
    <s v="1"/>
    <s v="Homme"/>
    <s v="1969"/>
    <s v="1965-1970"/>
    <n v="0.3"/>
    <n v="0.16"/>
    <n v="0.7"/>
    <n v="6.7400000000000002E-2"/>
    <n v="2.9274113279999998"/>
    <n v="2.8774013844799997"/>
    <n v="5.8048127124799995"/>
  </r>
  <r>
    <n v="2022050075"/>
    <x v="294"/>
    <x v="5"/>
    <x v="2"/>
    <n v="1503575"/>
    <n v="225"/>
    <n v="0.22500000000000001"/>
    <s v="POLE"/>
    <n v="210"/>
    <n v="91100"/>
    <s v="VILLABE"/>
    <n v="53120"/>
    <s v="GORRON"/>
    <n v="316.77699999999999"/>
    <s v="PERINI"/>
    <s v="Fabricio"/>
    <n v="1690891543678"/>
    <n v="154098765"/>
    <s v="1"/>
    <s v="Homme"/>
    <s v="1969"/>
    <s v="1965-1970"/>
    <n v="0.3"/>
    <n v="0.16"/>
    <n v="0.7"/>
    <n v="6.7400000000000002E-2"/>
    <n v="3.4211916000000002"/>
    <n v="3.3627462434999997"/>
    <n v="6.7839378435000004"/>
  </r>
  <r>
    <n v="2022050075"/>
    <x v="295"/>
    <x v="5"/>
    <x v="2"/>
    <n v="1503921"/>
    <n v="56"/>
    <n v="5.6000000000000001E-2"/>
    <s v="POLE"/>
    <n v="155"/>
    <n v="91100"/>
    <s v="VILLABE"/>
    <n v="33800"/>
    <s v="BORDEAUX"/>
    <n v="581.822"/>
    <s v="PERINI"/>
    <s v="Fabricio"/>
    <n v="1690891543678"/>
    <n v="154098765"/>
    <s v="1"/>
    <s v="Homme"/>
    <s v="1969"/>
    <s v="1965-1970"/>
    <n v="0.3"/>
    <n v="0.16"/>
    <n v="0.7"/>
    <n v="6.7400000000000002E-2"/>
    <n v="1.5639375360000001"/>
    <n v="1.5372202697600001"/>
    <n v="3.1011578057600002"/>
  </r>
  <r>
    <n v="2022050075"/>
    <x v="295"/>
    <x v="5"/>
    <x v="2"/>
    <n v="1503429"/>
    <n v="150"/>
    <n v="0.15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0026439999999996"/>
    <n v="1.9684321649999998"/>
    <n v="3.9710761649999995"/>
  </r>
  <r>
    <n v="2022050075"/>
    <x v="295"/>
    <x v="5"/>
    <x v="2"/>
    <n v="1503584"/>
    <n v="300"/>
    <n v="0.3"/>
    <s v="POLE"/>
    <n v="200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5.4804383999999997"/>
    <n v="5.386814244"/>
    <n v="10.867252644000001"/>
  </r>
  <r>
    <n v="2022050075"/>
    <x v="295"/>
    <x v="5"/>
    <x v="2"/>
    <n v="1503430"/>
    <n v="1000"/>
    <n v="1"/>
    <s v="AFF"/>
    <n v="250"/>
    <n v="93120"/>
    <s v="COURNEUVE/LA"/>
    <n v="91100"/>
    <s v="VILLABE"/>
    <n v="54.761000000000003"/>
    <s v="SERZ"/>
    <s v="Serge"/>
    <n v="1721093543456"/>
    <n v="276783489"/>
    <s v="1"/>
    <s v="Homme"/>
    <s v="1972"/>
    <s v="1970-1975"/>
    <n v="1"/>
    <n v="6.7400000000000002E-2"/>
    <n v="0"/>
    <n v="0"/>
    <n v="3.6908914000000004"/>
    <n v="0"/>
    <n v="3.6908914000000004"/>
  </r>
  <r>
    <n v="2022050075"/>
    <x v="295"/>
    <x v="5"/>
    <x v="2"/>
    <n v="1503922"/>
    <n v="450"/>
    <n v="0.45"/>
    <s v="POLE"/>
    <n v="360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11.141236800000001"/>
    <n v="10.950907338"/>
    <n v="22.092144138000002"/>
  </r>
  <r>
    <n v="2022050075"/>
    <x v="296"/>
    <x v="5"/>
    <x v="2"/>
    <n v="1504126"/>
    <n v="300"/>
    <n v="0.3"/>
    <s v="GV"/>
    <n v="75"/>
    <n v="13000"/>
    <s v="MARSEILLE"/>
    <n v="91100"/>
    <s v="VILLABE"/>
    <n v="740.09799999999996"/>
    <s v="MARTON"/>
    <s v="Jules"/>
    <n v="1760113765897"/>
    <n v="523356798"/>
    <s v="1"/>
    <s v="Homme"/>
    <s v="1976"/>
    <s v="1975-1980"/>
    <n v="1"/>
    <n v="0.24099999999999999"/>
    <n v="0"/>
    <n v="0"/>
    <n v="53.509085399999989"/>
    <n v="0"/>
    <n v="53.509085399999989"/>
  </r>
  <r>
    <n v="2022050075"/>
    <x v="296"/>
    <x v="5"/>
    <x v="2"/>
    <n v="1504856"/>
    <n v="150"/>
    <n v="0.15"/>
    <s v="PAEX"/>
    <n v="125"/>
    <n v="87000"/>
    <s v="LIMOGES"/>
    <n v="91100"/>
    <s v="VILLABE"/>
    <n v="389.06299999999999"/>
    <s v="GHRISZ"/>
    <s v="Maryse"/>
    <n v="2650587345345"/>
    <n v="409050409"/>
    <s v="2"/>
    <s v="Femme"/>
    <s v="1965"/>
    <s v="1965-1970"/>
    <n v="0.3"/>
    <n v="0.16"/>
    <n v="0.7"/>
    <n v="6.7400000000000002E-2"/>
    <n v="2.8012535999999999"/>
    <n v="2.753398851"/>
    <n v="5.5546524509999999"/>
  </r>
  <r>
    <n v="2022050075"/>
    <x v="296"/>
    <x v="5"/>
    <x v="2"/>
    <n v="1505093"/>
    <n v="56"/>
    <n v="5.6000000000000001E-2"/>
    <s v="POLE"/>
    <n v="130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1.0226630400000001"/>
    <n v="1.0051925464"/>
    <n v="2.0278555864000003"/>
  </r>
  <r>
    <n v="2022050075"/>
    <x v="296"/>
    <x v="5"/>
    <x v="2"/>
    <n v="1505092"/>
    <n v="56"/>
    <n v="5.6000000000000001E-2"/>
    <s v="POLE"/>
    <n v="133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4488696320000001"/>
    <n v="1.4241181091200001"/>
    <n v="2.8729877411200002"/>
  </r>
  <r>
    <n v="2022050075"/>
    <x v="296"/>
    <x v="5"/>
    <x v="2"/>
    <n v="1504127"/>
    <n v="150"/>
    <n v="0.15"/>
    <s v="PAEX"/>
    <n v="158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1.9177416"/>
    <n v="1.884980181"/>
    <n v="3.8027217809999998"/>
  </r>
  <r>
    <n v="2022050075"/>
    <x v="296"/>
    <x v="5"/>
    <x v="2"/>
    <n v="1505091"/>
    <n v="56"/>
    <n v="5.6000000000000001E-2"/>
    <s v="POLE"/>
    <n v="160"/>
    <n v="91100"/>
    <s v="VILLABE"/>
    <n v="62780"/>
    <s v="CUCQ"/>
    <n v="280.69799999999998"/>
    <s v="PERINI"/>
    <s v="Fabricio"/>
    <n v="1690891543678"/>
    <n v="154098765"/>
    <s v="1"/>
    <s v="Homme"/>
    <s v="1969"/>
    <s v="1965-1970"/>
    <n v="0.3"/>
    <n v="0.16"/>
    <n v="0.7"/>
    <n v="6.7400000000000002E-2"/>
    <n v="0.75451622400000007"/>
    <n v="0.74162657184000003"/>
    <n v="1.49614279584"/>
  </r>
  <r>
    <n v="2022050075"/>
    <x v="296"/>
    <x v="5"/>
    <x v="2"/>
    <n v="1505090"/>
    <n v="56"/>
    <n v="5.6000000000000001E-2"/>
    <s v="POLE"/>
    <n v="173"/>
    <n v="91100"/>
    <s v="VILLABE"/>
    <n v="31390"/>
    <s v="CARBONNE"/>
    <n v="715.00800000000004"/>
    <s v="PERINI"/>
    <s v="Fabricio"/>
    <n v="1690891543678"/>
    <n v="154098765"/>
    <s v="1"/>
    <s v="Homme"/>
    <s v="1969"/>
    <s v="1965-1970"/>
    <n v="0.3"/>
    <n v="0.16"/>
    <n v="0.7"/>
    <n v="6.7400000000000002E-2"/>
    <n v="1.9219415040000003"/>
    <n v="1.8891083366400003"/>
    <n v="3.8110498406400009"/>
  </r>
  <r>
    <n v="2022050075"/>
    <x v="296"/>
    <x v="5"/>
    <x v="2"/>
    <n v="1501157"/>
    <n v="300"/>
    <n v="0.3"/>
    <s v="PAEX"/>
    <n v="195"/>
    <n v="73490"/>
    <s v="RAVOIRE/LA"/>
    <n v="91100"/>
    <s v="VILLABE"/>
    <n v="537.70799999999997"/>
    <s v="MOGIN"/>
    <s v="Gaelle"/>
    <n v="2900973453456"/>
    <n v="313247688"/>
    <s v="2"/>
    <s v="Femme"/>
    <s v="1990"/>
    <s v="1990-1995"/>
    <n v="0.3"/>
    <n v="0.16"/>
    <n v="0.7"/>
    <n v="6.7400000000000002E-2"/>
    <n v="7.7429951999999993"/>
    <n v="7.6107190319999996"/>
    <n v="15.353714231999998"/>
  </r>
  <r>
    <n v="2022050075"/>
    <x v="296"/>
    <x v="5"/>
    <x v="2"/>
    <n v="1504124"/>
    <n v="150"/>
    <n v="0.15"/>
    <s v="PAEX"/>
    <n v="235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1.8020015999999999"/>
    <n v="1.7712174059999999"/>
    <n v="3.5732190059999995"/>
  </r>
  <r>
    <n v="2022050075"/>
    <x v="296"/>
    <x v="5"/>
    <x v="2"/>
    <n v="1504131"/>
    <n v="300"/>
    <n v="0.3"/>
    <s v="POLE"/>
    <n v="239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7.7979743999999993"/>
    <n v="7.6647590039999995"/>
    <n v="15.462733403999998"/>
  </r>
  <r>
    <n v="2022050075"/>
    <x v="297"/>
    <x v="5"/>
    <x v="2"/>
    <n v="1504862"/>
    <n v="150"/>
    <n v="0.15"/>
    <s v="GV"/>
    <n v="8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1.2287746499999999"/>
    <n v="0"/>
    <n v="1.2287746499999999"/>
  </r>
  <r>
    <n v="2022050075"/>
    <x v="297"/>
    <x v="5"/>
    <x v="2"/>
    <n v="1505677"/>
    <n v="56"/>
    <n v="5.6000000000000001E-2"/>
    <s v="POLE"/>
    <n v="109"/>
    <n v="91100"/>
    <s v="VILLABE"/>
    <n v="62780"/>
    <s v="CUCQ"/>
    <n v="280.69799999999998"/>
    <s v="PERINI"/>
    <s v="Fabricio"/>
    <n v="1690891543678"/>
    <n v="154098765"/>
    <s v="1"/>
    <s v="Homme"/>
    <s v="1969"/>
    <s v="1965-1970"/>
    <n v="0.3"/>
    <n v="0.16"/>
    <n v="0.7"/>
    <n v="6.7400000000000002E-2"/>
    <n v="0.75451622400000007"/>
    <n v="0.74162657184000003"/>
    <n v="1.49614279584"/>
  </r>
  <r>
    <n v="2022050075"/>
    <x v="297"/>
    <x v="5"/>
    <x v="2"/>
    <n v="1505674"/>
    <n v="450"/>
    <n v="0.45"/>
    <s v="GV"/>
    <n v="125"/>
    <n v="91100"/>
    <s v="VILLABE"/>
    <n v="94440"/>
    <s v="MAROLLESENBRI"/>
    <n v="34.085999999999999"/>
    <s v="PERINI"/>
    <s v="Fabricio"/>
    <n v="1690891543678"/>
    <n v="154098765"/>
    <s v="1"/>
    <s v="Homme"/>
    <s v="1969"/>
    <s v="1965-1970"/>
    <n v="1"/>
    <n v="0.24099999999999999"/>
    <n v="0"/>
    <n v="0"/>
    <n v="3.6966266999999999"/>
    <n v="0"/>
    <n v="3.6966266999999999"/>
  </r>
  <r>
    <n v="2022050075"/>
    <x v="297"/>
    <x v="5"/>
    <x v="2"/>
    <n v="1505680"/>
    <n v="56"/>
    <n v="5.6000000000000001E-2"/>
    <s v="POLE"/>
    <n v="130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1.0226630400000001"/>
    <n v="1.0051925464"/>
    <n v="2.0278555864000003"/>
  </r>
  <r>
    <n v="2022050075"/>
    <x v="297"/>
    <x v="5"/>
    <x v="2"/>
    <n v="1505134"/>
    <n v="150"/>
    <n v="0.15"/>
    <s v="POLE"/>
    <n v="140"/>
    <n v="54710"/>
    <s v="LUDRES"/>
    <n v="91100"/>
    <s v="VILLABE"/>
    <n v="376.16699999999997"/>
    <s v="XINT"/>
    <s v="Quentin"/>
    <n v="1950354876543"/>
    <n v="634438798"/>
    <s v="1"/>
    <s v="Homme"/>
    <s v="1995"/>
    <s v="1995-2000"/>
    <n v="0.3"/>
    <n v="0.16"/>
    <n v="0.7"/>
    <n v="6.7400000000000002E-2"/>
    <n v="2.7084023999999998"/>
    <n v="2.6621338589999999"/>
    <n v="5.3705362589999996"/>
  </r>
  <r>
    <n v="2022050075"/>
    <x v="297"/>
    <x v="5"/>
    <x v="2"/>
    <n v="1505676"/>
    <n v="56"/>
    <n v="5.6000000000000001E-2"/>
    <s v="POLE"/>
    <n v="173"/>
    <n v="91100"/>
    <s v="VILLABE"/>
    <n v="31390"/>
    <s v="CARBONNE"/>
    <n v="715.00800000000004"/>
    <s v="PERINI"/>
    <s v="Fabricio"/>
    <n v="1690891543678"/>
    <n v="154098765"/>
    <s v="1"/>
    <s v="Homme"/>
    <s v="1969"/>
    <s v="1965-1970"/>
    <n v="0.3"/>
    <n v="0.16"/>
    <n v="0.7"/>
    <n v="6.7400000000000002E-2"/>
    <n v="1.9219415040000003"/>
    <n v="1.8891083366400003"/>
    <n v="3.8110498406400009"/>
  </r>
  <r>
    <n v="2022050075"/>
    <x v="297"/>
    <x v="5"/>
    <x v="2"/>
    <n v="1504773"/>
    <n v="300"/>
    <n v="0.3"/>
    <s v="PAEX"/>
    <n v="200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4.0103568000000003"/>
    <n v="3.9418465380000001"/>
    <n v="7.9522033380000003"/>
  </r>
  <r>
    <n v="2022050075"/>
    <x v="297"/>
    <x v="5"/>
    <x v="2"/>
    <n v="1504877"/>
    <n v="150"/>
    <n v="0.15"/>
    <s v="POLE"/>
    <n v="200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1.8579095999999999"/>
    <n v="1.826170311"/>
    <n v="3.684079911"/>
  </r>
  <r>
    <n v="2022050075"/>
    <x v="297"/>
    <x v="5"/>
    <x v="2"/>
    <n v="1505678"/>
    <n v="56"/>
    <n v="5.6000000000000001E-2"/>
    <s v="POLE"/>
    <n v="200"/>
    <n v="91100"/>
    <s v="VILLABE"/>
    <n v="83170"/>
    <s v="BRIGNOLES"/>
    <n v="778.82"/>
    <s v="PERINI"/>
    <s v="Fabricio"/>
    <n v="1690891543678"/>
    <n v="154098765"/>
    <s v="1"/>
    <s v="Homme"/>
    <s v="1969"/>
    <s v="1965-1970"/>
    <n v="0.3"/>
    <n v="0.16"/>
    <n v="0.7"/>
    <n v="6.7400000000000002E-2"/>
    <n v="2.0934681600000005"/>
    <n v="2.0577047456000002"/>
    <n v="4.1511729056000011"/>
  </r>
  <r>
    <n v="2022050075"/>
    <x v="297"/>
    <x v="5"/>
    <x v="2"/>
    <n v="1505710"/>
    <n v="293"/>
    <n v="0.29299999999999998"/>
    <s v="POLE"/>
    <n v="200"/>
    <n v="91100"/>
    <s v="VILLABE"/>
    <n v="80090"/>
    <s v="AMIENS"/>
    <n v="188.583"/>
    <s v="PERINI"/>
    <s v="Fabricio"/>
    <n v="1690891543678"/>
    <n v="154098765"/>
    <s v="1"/>
    <s v="Homme"/>
    <s v="1969"/>
    <s v="1965-1970"/>
    <n v="0.3"/>
    <n v="0.16"/>
    <n v="0.7"/>
    <n v="6.7400000000000002E-2"/>
    <n v="2.6522313120000001"/>
    <n v="2.60692236042"/>
    <n v="5.2591536724200001"/>
  </r>
  <r>
    <n v="2022050075"/>
    <x v="297"/>
    <x v="5"/>
    <x v="2"/>
    <n v="1505679"/>
    <n v="100"/>
    <n v="0.1"/>
    <s v="POLE"/>
    <n v="215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1.2775968000000002"/>
    <n v="1.255771188"/>
    <n v="2.5333679880000002"/>
  </r>
  <r>
    <n v="2022050075"/>
    <x v="297"/>
    <x v="5"/>
    <x v="2"/>
    <n v="1505150"/>
    <n v="300"/>
    <n v="0.3"/>
    <s v="POLE"/>
    <n v="260"/>
    <n v="31390"/>
    <s v="CARBONNE"/>
    <n v="91100"/>
    <s v="VILLABE"/>
    <n v="711.98699999999997"/>
    <s v="RYU"/>
    <s v="Ouidad"/>
    <n v="2990431766467"/>
    <n v="609090901"/>
    <s v="2"/>
    <s v="Femme"/>
    <s v="1999"/>
    <s v="1995-2000"/>
    <n v="0.3"/>
    <n v="0.16"/>
    <n v="0.7"/>
    <n v="6.7400000000000002E-2"/>
    <n v="10.2526128"/>
    <n v="10.077463997999999"/>
    <n v="20.330076798"/>
  </r>
  <r>
    <n v="2022050075"/>
    <x v="297"/>
    <x v="5"/>
    <x v="2"/>
    <n v="1505711"/>
    <n v="293"/>
    <n v="0.29299999999999998"/>
    <s v="POLE"/>
    <n v="260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7.5806928960000004"/>
    <n v="7.4511893923599999"/>
    <n v="15.03188228836"/>
  </r>
  <r>
    <n v="2022050075"/>
    <x v="297"/>
    <x v="5"/>
    <x v="2"/>
    <n v="1505675"/>
    <n v="224"/>
    <n v="0.224"/>
    <s v="POLE"/>
    <n v="325"/>
    <n v="91100"/>
    <s v="VILLABE"/>
    <n v="26750"/>
    <s v="ROMANSSURISER"/>
    <n v="541.17999999999995"/>
    <s v="PERINI"/>
    <s v="Fabricio"/>
    <n v="1690891543678"/>
    <n v="154098765"/>
    <s v="1"/>
    <s v="Homme"/>
    <s v="1969"/>
    <s v="1965-1970"/>
    <n v="0.3"/>
    <n v="0.16"/>
    <n v="0.7"/>
    <n v="6.7400000000000002E-2"/>
    <n v="5.8187673599999998"/>
    <n v="5.7193634176000003"/>
    <n v="11.538130777599999"/>
  </r>
  <r>
    <n v="2022050075"/>
    <x v="298"/>
    <x v="5"/>
    <x v="2"/>
    <n v="1505876"/>
    <n v="150"/>
    <n v="0.15"/>
    <s v="GV"/>
    <n v="8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1.2287746499999999"/>
    <n v="0"/>
    <n v="1.2287746499999999"/>
  </r>
  <r>
    <n v="2022050075"/>
    <x v="298"/>
    <x v="5"/>
    <x v="2"/>
    <n v="1506436"/>
    <n v="106"/>
    <n v="0.106"/>
    <s v="POLE"/>
    <n v="120"/>
    <n v="91100"/>
    <s v="VILLABE"/>
    <n v="21300"/>
    <s v="CHENOVE"/>
    <n v="279.79899999999998"/>
    <s v="PERINI"/>
    <s v="Fabricio"/>
    <n v="1690891543678"/>
    <n v="154098765"/>
    <s v="1"/>
    <s v="Homme"/>
    <s v="1969"/>
    <s v="1965-1970"/>
    <n v="0.3"/>
    <n v="0.16"/>
    <n v="0.7"/>
    <n v="6.7400000000000002E-2"/>
    <n v="1.4236173119999997"/>
    <n v="1.3992971829199998"/>
    <n v="2.8229144949199996"/>
  </r>
  <r>
    <n v="2022050075"/>
    <x v="298"/>
    <x v="5"/>
    <x v="2"/>
    <n v="1506438"/>
    <n v="106"/>
    <n v="0.106"/>
    <s v="POLE"/>
    <n v="130"/>
    <n v="91100"/>
    <s v="VILLABE"/>
    <n v="85200"/>
    <s v="FONTENAYLECOM"/>
    <n v="446.19099999999997"/>
    <s v="PERINI"/>
    <s v="Fabricio"/>
    <n v="1690891543678"/>
    <n v="154098765"/>
    <s v="1"/>
    <s v="Homme"/>
    <s v="1969"/>
    <s v="1965-1970"/>
    <n v="0.3"/>
    <n v="0.16"/>
    <n v="0.7"/>
    <n v="6.7400000000000002E-2"/>
    <n v="2.2702198079999998"/>
    <n v="2.2314368862799996"/>
    <n v="4.5016566942799994"/>
  </r>
  <r>
    <n v="2022050075"/>
    <x v="298"/>
    <x v="5"/>
    <x v="2"/>
    <n v="1506439"/>
    <n v="140"/>
    <n v="0.14000000000000001"/>
    <s v="POLE"/>
    <n v="145"/>
    <n v="91100"/>
    <s v="VILLABE"/>
    <n v="69800"/>
    <s v="STPRIEST"/>
    <n v="445.252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.9920934400000005"/>
    <n v="2.9409785104000004"/>
    <n v="5.9330719504000005"/>
  </r>
  <r>
    <n v="2022050075"/>
    <x v="298"/>
    <x v="5"/>
    <x v="2"/>
    <n v="1504942"/>
    <n v="150"/>
    <n v="0.15"/>
    <s v="PAEX"/>
    <n v="158"/>
    <n v="59800"/>
    <s v="LILLE"/>
    <n v="91100"/>
    <s v="VILLABE"/>
    <n v="254.203"/>
    <s v="ZARA"/>
    <s v="Is"/>
    <n v="1700959765432"/>
    <n v="754013298"/>
    <s v="1"/>
    <s v="Homme"/>
    <s v="1970"/>
    <s v="1970-1975"/>
    <n v="0.3"/>
    <n v="0.16"/>
    <n v="0.7"/>
    <n v="6.7400000000000002E-2"/>
    <n v="1.8302616"/>
    <n v="1.798994631"/>
    <n v="3.6292562310000003"/>
  </r>
  <r>
    <n v="2022050075"/>
    <x v="298"/>
    <x v="5"/>
    <x v="2"/>
    <n v="1506435"/>
    <n v="318"/>
    <n v="0.318"/>
    <s v="POLE"/>
    <n v="220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4.0627578240000002"/>
    <n v="3.99335237784"/>
    <n v="8.0561102018399993"/>
  </r>
  <r>
    <n v="2022050075"/>
    <x v="298"/>
    <x v="5"/>
    <x v="2"/>
    <n v="1506437"/>
    <n v="318"/>
    <n v="0.318"/>
    <s v="POLE"/>
    <n v="234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3.7976374079999999"/>
    <n v="3.7327611022799996"/>
    <n v="7.5303985102799995"/>
  </r>
  <r>
    <n v="2022050075"/>
    <x v="298"/>
    <x v="5"/>
    <x v="2"/>
    <n v="1505692"/>
    <n v="300"/>
    <n v="0.3"/>
    <s v="POLE"/>
    <n v="240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5.4804383999999997"/>
    <n v="5.386814244"/>
    <n v="10.867252644000001"/>
  </r>
  <r>
    <n v="2022050075"/>
    <x v="298"/>
    <x v="5"/>
    <x v="2"/>
    <n v="1505690"/>
    <n v="450"/>
    <n v="0.45"/>
    <s v="PAEX"/>
    <n v="320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11.155838400000002"/>
    <n v="10.965259494000001"/>
    <n v="22.121097894000002"/>
  </r>
  <r>
    <n v="2022050075"/>
    <x v="299"/>
    <x v="5"/>
    <x v="2"/>
    <n v="1507013"/>
    <n v="140"/>
    <n v="0.14000000000000001"/>
    <s v="GV"/>
    <n v="80"/>
    <n v="91100"/>
    <s v="VILLABE"/>
    <n v="94440"/>
    <s v="MAROLLESENBRI"/>
    <n v="34.085999999999999"/>
    <s v="PERINI"/>
    <s v="Fabricio"/>
    <n v="1690891543678"/>
    <n v="154098765"/>
    <s v="1"/>
    <s v="Homme"/>
    <s v="1969"/>
    <s v="1965-1970"/>
    <n v="1"/>
    <n v="0.24099999999999999"/>
    <n v="0"/>
    <n v="0"/>
    <n v="1.1500616399999999"/>
    <n v="0"/>
    <n v="1.1500616399999999"/>
  </r>
  <r>
    <n v="2022050075"/>
    <x v="299"/>
    <x v="5"/>
    <x v="2"/>
    <n v="1505378"/>
    <n v="750"/>
    <n v="0.75"/>
    <s v="PAEX"/>
    <n v="150"/>
    <n v="93000"/>
    <s v="BOBIGNY"/>
    <n v="91100"/>
    <s v="VILLABE"/>
    <n v="52.249000000000002"/>
    <s v="TREZ"/>
    <s v="Borys"/>
    <n v="1710993765987"/>
    <n v="145096532"/>
    <s v="1"/>
    <s v="Homme"/>
    <s v="1971"/>
    <s v="1970-1975"/>
    <n v="0.3"/>
    <n v="0.16"/>
    <n v="0.7"/>
    <n v="6.7400000000000002E-2"/>
    <n v="1.8809640000000003"/>
    <n v="1.848830865"/>
    <n v="3.7297948650000006"/>
  </r>
  <r>
    <n v="2022050075"/>
    <x v="299"/>
    <x v="5"/>
    <x v="2"/>
    <n v="1507016"/>
    <n v="227"/>
    <n v="0.22700000000000001"/>
    <s v="POLE"/>
    <n v="180"/>
    <n v="91100"/>
    <s v="VILLABE"/>
    <n v="66000"/>
    <s v="PERPIGNAN"/>
    <n v="837.41300000000001"/>
    <s v="PERINI"/>
    <s v="Fabricio"/>
    <n v="1690891543678"/>
    <n v="154098765"/>
    <s v="1"/>
    <s v="Homme"/>
    <s v="1969"/>
    <s v="1965-1970"/>
    <n v="0.3"/>
    <n v="0.16"/>
    <n v="0.7"/>
    <n v="6.7400000000000002E-2"/>
    <n v="9.124452048000002"/>
    <n v="8.9685759921799999"/>
    <n v="18.093028040180002"/>
  </r>
  <r>
    <n v="2022050075"/>
    <x v="299"/>
    <x v="5"/>
    <x v="2"/>
    <n v="1507014"/>
    <n v="318"/>
    <n v="0.318"/>
    <s v="POLE"/>
    <n v="250"/>
    <n v="91100"/>
    <s v="VILLABE"/>
    <n v="76380"/>
    <s v="CANTELEU"/>
    <n v="173.746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.6520589440000002"/>
    <n v="2.60675293704"/>
    <n v="5.2588118810399997"/>
  </r>
  <r>
    <n v="2022050075"/>
    <x v="299"/>
    <x v="5"/>
    <x v="2"/>
    <n v="1507012"/>
    <n v="500"/>
    <n v="0.5"/>
    <s v="POLE"/>
    <n v="365"/>
    <n v="91100"/>
    <s v="VILLABE"/>
    <n v="42153"/>
    <s v="RIORGES"/>
    <n v="360.11599999999999"/>
    <s v="PERINI"/>
    <s v="Fabricio"/>
    <n v="1690891543678"/>
    <n v="154098765"/>
    <s v="1"/>
    <s v="Homme"/>
    <s v="1969"/>
    <s v="1965-1970"/>
    <n v="0.3"/>
    <n v="0.16"/>
    <n v="0.7"/>
    <n v="6.7400000000000002E-2"/>
    <n v="8.6427840000000007"/>
    <n v="8.4951364399999996"/>
    <n v="17.137920440000002"/>
  </r>
  <r>
    <n v="2022050075"/>
    <x v="300"/>
    <x v="5"/>
    <x v="2"/>
    <n v="1505195"/>
    <n v="150"/>
    <n v="0.15"/>
    <s v="PAEX"/>
    <n v="140"/>
    <n v="80090"/>
    <s v="AMIENS"/>
    <n v="91100"/>
    <s v="VILLABE"/>
    <n v="186.81399999999999"/>
    <s v="REZUX"/>
    <s v="Simon"/>
    <n v="1991180876543"/>
    <n v="601029866"/>
    <s v="1"/>
    <s v="Homme"/>
    <s v="1999"/>
    <s v="1995-2000"/>
    <n v="0.3"/>
    <n v="0.16"/>
    <n v="0.7"/>
    <n v="6.7400000000000002E-2"/>
    <n v="1.3450607999999999"/>
    <n v="1.3220826779999999"/>
    <n v="2.6671434779999998"/>
  </r>
  <r>
    <n v="2022050075"/>
    <x v="300"/>
    <x v="5"/>
    <x v="2"/>
    <n v="1506770"/>
    <n v="150"/>
    <n v="0.15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0026439999999996"/>
    <n v="1.9684321649999998"/>
    <n v="3.9710761649999995"/>
  </r>
  <r>
    <n v="2022050075"/>
    <x v="300"/>
    <x v="5"/>
    <x v="2"/>
    <n v="1507015"/>
    <n v="450"/>
    <n v="0.45"/>
    <s v="PAEX"/>
    <n v="160"/>
    <n v="91100"/>
    <s v="VILLABE"/>
    <n v="93130"/>
    <s v="NOISYLESEC"/>
    <n v="46.627000000000002"/>
    <s v="PERINI"/>
    <s v="Fabricio"/>
    <n v="1690891543678"/>
    <n v="154098765"/>
    <s v="1"/>
    <s v="Homme"/>
    <s v="1969"/>
    <s v="1965-1970"/>
    <n v="0.3"/>
    <n v="0.16"/>
    <n v="0.7"/>
    <n v="6.7400000000000002E-2"/>
    <n v="1.0071432"/>
    <n v="0.98993783700000004"/>
    <n v="1.9970810370000001"/>
  </r>
  <r>
    <n v="2022050075"/>
    <x v="301"/>
    <x v="5"/>
    <x v="2"/>
    <n v="1507960"/>
    <n v="104"/>
    <n v="0.104"/>
    <s v="PAEX"/>
    <n v="80"/>
    <n v="91100"/>
    <s v="VILLABE"/>
    <n v="93380"/>
    <s v="PIERREFITTESUR"/>
    <n v="55.384"/>
    <s v="PERINI"/>
    <s v="Fabricio"/>
    <n v="1690891543678"/>
    <n v="154098765"/>
    <s v="1"/>
    <s v="Homme"/>
    <s v="1969"/>
    <s v="1965-1970"/>
    <n v="0.3"/>
    <n v="0.16"/>
    <n v="0.7"/>
    <n v="6.7400000000000002E-2"/>
    <n v="0.27647692800000001"/>
    <n v="0.27175378047999998"/>
    <n v="0.54823070848"/>
  </r>
  <r>
    <n v="2022050075"/>
    <x v="301"/>
    <x v="5"/>
    <x v="2"/>
    <n v="1507962"/>
    <n v="139"/>
    <n v="0.13900000000000001"/>
    <s v="GV"/>
    <n v="80"/>
    <n v="91100"/>
    <s v="VILLABE"/>
    <n v="94440"/>
    <s v="MAROLLESENBRI"/>
    <n v="34.085999999999999"/>
    <s v="PERINI"/>
    <s v="Fabricio"/>
    <n v="1690891543678"/>
    <n v="154098765"/>
    <s v="1"/>
    <s v="Homme"/>
    <s v="1969"/>
    <s v="1965-1970"/>
    <n v="1"/>
    <n v="0.24099999999999999"/>
    <n v="0"/>
    <n v="0"/>
    <n v="1.141846914"/>
    <n v="0"/>
    <n v="1.141846914"/>
  </r>
  <r>
    <n v="2022050075"/>
    <x v="301"/>
    <x v="5"/>
    <x v="2"/>
    <n v="1507958"/>
    <n v="56"/>
    <n v="5.6000000000000001E-2"/>
    <s v="POLE"/>
    <n v="133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4488696320000001"/>
    <n v="1.4241181091200001"/>
    <n v="2.8729877411200002"/>
  </r>
  <r>
    <n v="2022050075"/>
    <x v="301"/>
    <x v="5"/>
    <x v="2"/>
    <n v="1507961"/>
    <n v="139"/>
    <n v="0.13900000000000001"/>
    <s v="POLE"/>
    <n v="145"/>
    <n v="91100"/>
    <s v="VILLABE"/>
    <n v="69800"/>
    <s v="STPRIEST"/>
    <n v="445.252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.9707213440000007"/>
    <n v="2.9199715210400004"/>
    <n v="5.890692865040001"/>
  </r>
  <r>
    <n v="2022050075"/>
    <x v="301"/>
    <x v="5"/>
    <x v="2"/>
    <n v="1507515"/>
    <n v="150"/>
    <n v="0.15"/>
    <s v="PAEX"/>
    <n v="158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1.8138168000000001"/>
    <n v="1.782830763"/>
    <n v="3.5966475630000003"/>
  </r>
  <r>
    <n v="2022050075"/>
    <x v="301"/>
    <x v="5"/>
    <x v="2"/>
    <n v="1505973"/>
    <n v="300"/>
    <n v="0.3"/>
    <s v="PAEX"/>
    <n v="195"/>
    <n v="73490"/>
    <s v="RAVOIRE/LA"/>
    <n v="91100"/>
    <s v="VILLABE"/>
    <n v="537.70799999999997"/>
    <s v="MOGIN"/>
    <s v="Gaelle"/>
    <n v="2900973453456"/>
    <n v="313247688"/>
    <s v="2"/>
    <s v="Femme"/>
    <s v="1990"/>
    <s v="1990-1995"/>
    <n v="0.3"/>
    <n v="0.16"/>
    <n v="0.7"/>
    <n v="6.7400000000000002E-2"/>
    <n v="7.7429951999999993"/>
    <n v="7.6107190319999996"/>
    <n v="15.353714231999998"/>
  </r>
  <r>
    <n v="2022050075"/>
    <x v="301"/>
    <x v="5"/>
    <x v="2"/>
    <n v="1507494"/>
    <n v="150"/>
    <n v="0.15"/>
    <s v="POLE"/>
    <n v="239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3.8989871999999997"/>
    <n v="3.8323795019999998"/>
    <n v="7.731366701999999"/>
  </r>
  <r>
    <n v="2022050075"/>
    <x v="301"/>
    <x v="5"/>
    <x v="2"/>
    <n v="1507490"/>
    <n v="450"/>
    <n v="0.45"/>
    <s v="PAEX"/>
    <n v="245"/>
    <n v="59810"/>
    <s v="LESQUIN"/>
    <n v="91100"/>
    <s v="VILLABE"/>
    <n v="250.27799999999999"/>
    <s v="RIVIET"/>
    <s v=" Grégory"/>
    <n v="1981059987654"/>
    <n v="698888888"/>
    <s v="1"/>
    <s v="Homme"/>
    <s v="1998"/>
    <s v="1995-2000"/>
    <n v="0.3"/>
    <n v="0.16"/>
    <n v="0.7"/>
    <n v="6.7400000000000002E-2"/>
    <n v="5.4060047999999998"/>
    <n v="5.3136522179999996"/>
    <n v="10.719657017999999"/>
  </r>
  <r>
    <n v="2022050075"/>
    <x v="301"/>
    <x v="5"/>
    <x v="2"/>
    <n v="1508112"/>
    <n v="450"/>
    <n v="0.45"/>
    <s v="POLE"/>
    <n v="270"/>
    <n v="91100"/>
    <s v="VILLABE"/>
    <n v="8090"/>
    <s v="CHARLEVILLEMEZ"/>
    <n v="256.911"/>
    <s v="PERINI"/>
    <s v="Fabricio"/>
    <n v="1690891543678"/>
    <n v="154098765"/>
    <s v="1"/>
    <s v="Homme"/>
    <s v="1969"/>
    <s v="1965-1970"/>
    <n v="0.3"/>
    <n v="0.16"/>
    <n v="0.7"/>
    <n v="6.7400000000000002E-2"/>
    <n v="5.5492775999999999"/>
    <n v="5.4544774409999999"/>
    <n v="11.003755041"/>
  </r>
  <r>
    <n v="2022050075"/>
    <x v="301"/>
    <x v="5"/>
    <x v="2"/>
    <n v="1508109"/>
    <n v="450"/>
    <n v="0.45"/>
    <s v="POLE"/>
    <n v="280"/>
    <n v="91100"/>
    <s v="VILLABE"/>
    <n v="19410"/>
    <s v="PERPEZACLENOI"/>
    <n v="458.50700000000001"/>
    <s v="PERINI"/>
    <s v="Fabricio"/>
    <n v="1690891543678"/>
    <n v="154098765"/>
    <s v="1"/>
    <s v="Homme"/>
    <s v="1969"/>
    <s v="1965-1970"/>
    <n v="0.3"/>
    <n v="0.16"/>
    <n v="0.7"/>
    <n v="6.7400000000000002E-2"/>
    <n v="9.9037512000000003"/>
    <n v="9.7345621169999994"/>
    <n v="19.638313316999998"/>
  </r>
  <r>
    <n v="2022050075"/>
    <x v="302"/>
    <x v="5"/>
    <x v="2"/>
    <n v="1508949"/>
    <n v="104"/>
    <n v="0.104"/>
    <s v="POLE"/>
    <n v="100"/>
    <n v="91100"/>
    <s v="VILLABE"/>
    <n v="59243"/>
    <s v="QUAROUBLE"/>
    <n v="250.579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2508903680000001"/>
    <n v="1.22952099088"/>
    <n v="2.4804113588800001"/>
  </r>
  <r>
    <n v="2022050075"/>
    <x v="302"/>
    <x v="5"/>
    <x v="2"/>
    <n v="1508951"/>
    <n v="174"/>
    <n v="0.17399999999999999"/>
    <s v="POLE"/>
    <n v="100"/>
    <n v="91100"/>
    <s v="VILLABE"/>
    <n v="59200"/>
    <s v="TOURCOING"/>
    <n v="265.54500000000002"/>
    <s v="PERINI"/>
    <s v="Fabricio"/>
    <n v="1690891543678"/>
    <n v="154098765"/>
    <s v="1"/>
    <s v="Homme"/>
    <s v="1969"/>
    <s v="1965-1970"/>
    <n v="0.3"/>
    <n v="0.16"/>
    <n v="0.7"/>
    <n v="6.7400000000000002E-2"/>
    <n v="2.2178318400000001"/>
    <n v="2.1799438794000001"/>
    <n v="4.3977757194000002"/>
  </r>
  <r>
    <n v="2022050075"/>
    <x v="302"/>
    <x v="5"/>
    <x v="2"/>
    <n v="1508080"/>
    <n v="150"/>
    <n v="0.15"/>
    <s v="POLE"/>
    <n v="195"/>
    <n v="33520"/>
    <s v="BRUGES"/>
    <n v="91100"/>
    <s v="VILLABE"/>
    <n v="577.11099999999999"/>
    <s v="ZER"/>
    <s v="Sam"/>
    <n v="1760533987654"/>
    <n v="312347698"/>
    <s v="1"/>
    <s v="Homme"/>
    <s v="1976"/>
    <s v="1975-1980"/>
    <n v="0.3"/>
    <n v="0.16"/>
    <n v="0.7"/>
    <n v="6.7400000000000002E-2"/>
    <n v="4.1551992000000002"/>
    <n v="4.0842145470000002"/>
    <n v="8.2394137470000004"/>
  </r>
  <r>
    <n v="2022050075"/>
    <x v="302"/>
    <x v="5"/>
    <x v="2"/>
    <n v="1507401"/>
    <n v="300"/>
    <n v="0.3"/>
    <s v="POLE"/>
    <n v="200"/>
    <n v="76380"/>
    <s v="CANTELEU"/>
    <n v="91100"/>
    <s v="VILLABE"/>
    <n v="173.22"/>
    <s v="RIS"/>
    <s v="Lena"/>
    <n v="2971076565438"/>
    <n v="307040201"/>
    <s v="2"/>
    <s v="Femme"/>
    <s v="1997"/>
    <s v="1995-2000"/>
    <n v="0.3"/>
    <n v="0.16"/>
    <n v="0.7"/>
    <n v="6.7400000000000002E-2"/>
    <n v="2.4943679999999997"/>
    <n v="2.4517558799999999"/>
    <n v="4.94612388"/>
  </r>
  <r>
    <n v="2022050075"/>
    <x v="302"/>
    <x v="5"/>
    <x v="2"/>
    <n v="1508059"/>
    <n v="400"/>
    <n v="0.4"/>
    <s v="PAEX"/>
    <n v="200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5.347142400000001"/>
    <n v="5.2557953839999998"/>
    <n v="10.602937784000002"/>
  </r>
  <r>
    <n v="2022050075"/>
    <x v="302"/>
    <x v="5"/>
    <x v="2"/>
    <n v="1508950"/>
    <n v="522"/>
    <n v="0.52200000000000002"/>
    <s v="PAEX"/>
    <n v="202.5"/>
    <n v="91100"/>
    <s v="VILLABE"/>
    <n v="93130"/>
    <s v="NOISYLESEC"/>
    <n v="46.627000000000002"/>
    <s v="PERINI"/>
    <s v="Fabricio"/>
    <n v="1690891543678"/>
    <n v="154098765"/>
    <s v="1"/>
    <s v="Homme"/>
    <s v="1969"/>
    <s v="1965-1970"/>
    <n v="0.3"/>
    <n v="0.16"/>
    <n v="0.7"/>
    <n v="6.7400000000000002E-2"/>
    <n v="1.1682861120000001"/>
    <n v="1.1483278909200001"/>
    <n v="2.3166140029200002"/>
  </r>
  <r>
    <n v="2022050075"/>
    <x v="302"/>
    <x v="5"/>
    <x v="2"/>
    <n v="1507492"/>
    <n v="300"/>
    <n v="0.3"/>
    <s v="POLE"/>
    <n v="235"/>
    <n v="13000"/>
    <s v="MARSEILLE"/>
    <n v="91100"/>
    <s v="VILLABE"/>
    <n v="740.09799999999996"/>
    <s v="MARTON"/>
    <s v="Jules"/>
    <n v="1760113765897"/>
    <n v="523356798"/>
    <s v="1"/>
    <s v="Homme"/>
    <s v="1976"/>
    <s v="1975-1980"/>
    <n v="0.3"/>
    <n v="0.16"/>
    <n v="0.7"/>
    <n v="6.7400000000000002E-2"/>
    <n v="10.657411199999999"/>
    <n v="10.475347092"/>
    <n v="21.132758291999998"/>
  </r>
  <r>
    <n v="2022050075"/>
    <x v="302"/>
    <x v="5"/>
    <x v="2"/>
    <n v="1508952"/>
    <n v="345"/>
    <n v="0.34499999999999997"/>
    <s v="POLE"/>
    <n v="585"/>
    <n v="91100"/>
    <s v="VILLABE"/>
    <n v="13000"/>
    <s v="MARSEILLE"/>
    <n v="740.44500000000005"/>
    <s v="PERINI"/>
    <s v="Fabricio"/>
    <n v="1690891543678"/>
    <n v="154098765"/>
    <s v="1"/>
    <s v="Homme"/>
    <s v="1969"/>
    <s v="1965-1970"/>
    <n v="0.3"/>
    <n v="0.16"/>
    <n v="0.7"/>
    <n v="6.7400000000000002E-2"/>
    <n v="12.2617692"/>
    <n v="12.0522973095"/>
    <n v="24.314066509500002"/>
  </r>
  <r>
    <n v="2022050075"/>
    <x v="303"/>
    <x v="5"/>
    <x v="2"/>
    <n v="1508678"/>
    <n v="300"/>
    <n v="0.3"/>
    <s v="GV"/>
    <n v="10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2.4575492999999997"/>
    <n v="0"/>
    <n v="2.4575492999999997"/>
  </r>
  <r>
    <n v="2022050075"/>
    <x v="303"/>
    <x v="5"/>
    <x v="2"/>
    <n v="1509015"/>
    <n v="150"/>
    <n v="0.15"/>
    <s v="POLE"/>
    <n v="300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2.7402191999999999"/>
    <n v="2.693407122"/>
    <n v="5.4336263220000003"/>
  </r>
  <r>
    <n v="2022050075"/>
    <x v="303"/>
    <x v="5"/>
    <x v="2"/>
    <n v="1509013"/>
    <n v="450"/>
    <n v="0.45"/>
    <s v="PAEX"/>
    <n v="390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11.155838400000002"/>
    <n v="10.965259494000001"/>
    <n v="22.121097894000002"/>
  </r>
  <r>
    <n v="20220500132"/>
    <x v="304"/>
    <x v="5"/>
    <x v="2"/>
    <n v="1510239"/>
    <n v="212"/>
    <n v="0.21199999999999999"/>
    <s v="POLE"/>
    <n v="210"/>
    <n v="91100"/>
    <s v="VILLABE"/>
    <n v="66000"/>
    <s v="PERPIGNAN"/>
    <n v="837.41300000000001"/>
    <s v="PERINI"/>
    <s v="Fabricio"/>
    <n v="1690891543678"/>
    <n v="154098765"/>
    <s v="1"/>
    <s v="Homme"/>
    <s v="1969"/>
    <s v="1965-1970"/>
    <n v="0.3"/>
    <n v="0.16"/>
    <n v="0.7"/>
    <n v="6.7400000000000002E-2"/>
    <n v="8.5215146879999999"/>
    <n v="8.3759388120799994"/>
    <n v="16.897453500079997"/>
  </r>
  <r>
    <n v="2022050075"/>
    <x v="304"/>
    <x v="5"/>
    <x v="2"/>
    <n v="1509503"/>
    <n v="150"/>
    <n v="0.15"/>
    <s v="POLE"/>
    <n v="220"/>
    <n v="31390"/>
    <s v="CARBONNE"/>
    <n v="91100"/>
    <s v="VILLABE"/>
    <n v="711.98699999999997"/>
    <s v="RYU"/>
    <s v="Ouidad"/>
    <n v="2990431766467"/>
    <n v="609090901"/>
    <s v="2"/>
    <s v="Femme"/>
    <s v="1999"/>
    <s v="1995-2000"/>
    <n v="0.3"/>
    <n v="0.16"/>
    <n v="0.7"/>
    <n v="6.7400000000000002E-2"/>
    <n v="5.1263063999999998"/>
    <n v="5.0387319989999995"/>
    <n v="10.165038399"/>
  </r>
  <r>
    <n v="2022050075"/>
    <x v="304"/>
    <x v="5"/>
    <x v="2"/>
    <n v="1510254"/>
    <n v="100"/>
    <n v="0.1"/>
    <s v="POLE"/>
    <n v="220"/>
    <n v="19410"/>
    <s v="PERPEZAC LE NOI"/>
    <n v="91100"/>
    <s v="VILLABE"/>
    <n v="456.06700000000001"/>
    <s v="RUCHE"/>
    <s v="Obrahim"/>
    <n v="1900319876543"/>
    <n v="184342310"/>
    <s v="1"/>
    <s v="Homme"/>
    <s v="1990"/>
    <s v="1990-1995"/>
    <n v="0.3"/>
    <n v="0.16"/>
    <n v="0.7"/>
    <n v="6.7400000000000002E-2"/>
    <n v="2.1891216000000004"/>
    <n v="2.1517241060000001"/>
    <n v="4.3408457060000005"/>
  </r>
  <r>
    <n v="2022050075"/>
    <x v="304"/>
    <x v="5"/>
    <x v="2"/>
    <n v="1510238"/>
    <n v="212"/>
    <n v="0.21199999999999999"/>
    <s v="POLE"/>
    <n v="225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5.2487604479999996"/>
    <n v="5.1590941236800001"/>
    <n v="10.40785457168"/>
  </r>
  <r>
    <n v="2022050075"/>
    <x v="304"/>
    <x v="5"/>
    <x v="2"/>
    <n v="1510236"/>
    <n v="212"/>
    <n v="0.21199999999999999"/>
    <s v="POLE"/>
    <n v="250"/>
    <n v="91100"/>
    <s v="VILLABE"/>
    <n v="42153"/>
    <s v="RIORGES"/>
    <n v="360.11599999999999"/>
    <s v="PERINI"/>
    <s v="Fabricio"/>
    <n v="1690891543678"/>
    <n v="154098765"/>
    <s v="1"/>
    <s v="Homme"/>
    <s v="1969"/>
    <s v="1965-1970"/>
    <n v="0.3"/>
    <n v="0.16"/>
    <n v="0.7"/>
    <n v="6.7400000000000002E-2"/>
    <n v="3.6645404159999995"/>
    <n v="3.6019378505599997"/>
    <n v="7.2664782665599992"/>
  </r>
  <r>
    <n v="2022050075"/>
    <x v="305"/>
    <x v="5"/>
    <x v="2"/>
    <n v="1511084"/>
    <n v="189"/>
    <n v="0.189"/>
    <s v="POLE"/>
    <n v="100"/>
    <n v="91100"/>
    <s v="VILLABE"/>
    <n v="59243"/>
    <s v="QUAROUBLE"/>
    <n v="250.579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.2732526879999999"/>
    <n v="2.23441795458"/>
    <n v="4.5076706425799999"/>
  </r>
  <r>
    <n v="2022050075"/>
    <x v="305"/>
    <x v="5"/>
    <x v="2"/>
    <n v="1510206"/>
    <n v="150"/>
    <n v="0.15"/>
    <s v="POLE"/>
    <n v="156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3.8989871999999997"/>
    <n v="3.8323795019999998"/>
    <n v="7.731366701999999"/>
  </r>
  <r>
    <n v="2022050075"/>
    <x v="305"/>
    <x v="5"/>
    <x v="2"/>
    <n v="1510004"/>
    <n v="150"/>
    <n v="0.15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0026439999999996"/>
    <n v="1.9684321649999998"/>
    <n v="3.9710761649999995"/>
  </r>
  <r>
    <n v="2022050075"/>
    <x v="305"/>
    <x v="5"/>
    <x v="2"/>
    <n v="1511085"/>
    <n v="99"/>
    <n v="9.9000000000000005E-2"/>
    <s v="POLE"/>
    <n v="159"/>
    <n v="91100"/>
    <s v="VILLABE"/>
    <n v="13000"/>
    <s v="MARSEILLE"/>
    <n v="740.44500000000005"/>
    <s v="PERINI"/>
    <s v="Fabricio"/>
    <n v="1690891543678"/>
    <n v="154098765"/>
    <s v="1"/>
    <s v="Homme"/>
    <s v="1969"/>
    <s v="1965-1970"/>
    <n v="0.3"/>
    <n v="0.16"/>
    <n v="0.7"/>
    <n v="6.7400000000000002E-2"/>
    <n v="3.5185946400000003"/>
    <n v="3.4584853149000003"/>
    <n v="6.9770799549000007"/>
  </r>
  <r>
    <n v="2022050075"/>
    <x v="305"/>
    <x v="5"/>
    <x v="2"/>
    <n v="1510093"/>
    <n v="300"/>
    <n v="0.3"/>
    <s v="PAEX"/>
    <n v="260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0.3"/>
    <n v="0.16"/>
    <n v="0.7"/>
    <n v="6.7400000000000002E-2"/>
    <n v="3.8354832000000001"/>
    <n v="3.769960362"/>
    <n v="7.6054435619999996"/>
  </r>
  <r>
    <n v="2022050075"/>
    <x v="306"/>
    <x v="5"/>
    <x v="2"/>
    <n v="1511363"/>
    <n v="106"/>
    <n v="0.106"/>
    <s v="POLE"/>
    <n v="108"/>
    <n v="91100"/>
    <s v="VILLABE"/>
    <n v="76380"/>
    <s v="CANTELEU"/>
    <n v="173.74600000000001"/>
    <s v="PERINI"/>
    <s v="Fabricio"/>
    <n v="1690891543678"/>
    <n v="154098765"/>
    <s v="1"/>
    <s v="Homme"/>
    <s v="1969"/>
    <s v="1965-1970"/>
    <n v="0.3"/>
    <n v="0.16"/>
    <n v="0.7"/>
    <n v="6.7400000000000002E-2"/>
    <n v="0.88401964799999999"/>
    <n v="0.86891764567999996"/>
    <n v="1.7529372936800001"/>
  </r>
  <r>
    <n v="2022050075"/>
    <x v="306"/>
    <x v="5"/>
    <x v="2"/>
    <n v="1511362"/>
    <n v="106"/>
    <n v="0.106"/>
    <s v="POLE"/>
    <n v="133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.7425032319999998"/>
    <n v="2.69565213512"/>
    <n v="5.4381553671200002"/>
  </r>
  <r>
    <n v="2022050075"/>
    <x v="306"/>
    <x v="5"/>
    <x v="2"/>
    <n v="1511358"/>
    <n v="378"/>
    <n v="0.378"/>
    <s v="POLE"/>
    <n v="200"/>
    <n v="91100"/>
    <s v="VILLABE"/>
    <n v="80090"/>
    <s v="AMIENS"/>
    <n v="188.583"/>
    <s v="PERINI"/>
    <s v="Fabricio"/>
    <n v="1690891543678"/>
    <n v="154098765"/>
    <s v="1"/>
    <s v="Homme"/>
    <s v="1969"/>
    <s v="1965-1970"/>
    <n v="0.3"/>
    <n v="0.16"/>
    <n v="0.7"/>
    <n v="6.7400000000000002E-2"/>
    <n v="3.4216499520000001"/>
    <n v="3.3631967653199997"/>
    <n v="6.7848467173199998"/>
  </r>
  <r>
    <n v="202205000139"/>
    <x v="306"/>
    <x v="5"/>
    <x v="2"/>
    <n v="1510764"/>
    <n v="150"/>
    <n v="0.15"/>
    <s v="POLE"/>
    <n v="200"/>
    <n v="76380"/>
    <s v="CANTELEU"/>
    <n v="91100"/>
    <s v="VILLABE"/>
    <n v="173.22"/>
    <s v="RIS"/>
    <s v="Lena"/>
    <n v="2971076565438"/>
    <n v="307040201"/>
    <s v="2"/>
    <s v="Femme"/>
    <s v="1997"/>
    <s v="1995-2000"/>
    <n v="0.3"/>
    <n v="0.16"/>
    <n v="0.7"/>
    <n v="6.7400000000000002E-2"/>
    <n v="1.2471839999999998"/>
    <n v="1.2258779399999999"/>
    <n v="2.47306194"/>
  </r>
  <r>
    <n v="2022050075"/>
    <x v="306"/>
    <x v="5"/>
    <x v="2"/>
    <n v="1511360"/>
    <n v="212"/>
    <n v="0.21199999999999999"/>
    <s v="POLE"/>
    <n v="210"/>
    <n v="91100"/>
    <s v="VILLABE"/>
    <n v="66000"/>
    <s v="PERPIGNAN"/>
    <n v="837.41300000000001"/>
    <s v="PERINI"/>
    <s v="Fabricio"/>
    <n v="1690891543678"/>
    <n v="154098765"/>
    <s v="1"/>
    <s v="Homme"/>
    <s v="1969"/>
    <s v="1965-1970"/>
    <n v="0.3"/>
    <n v="0.16"/>
    <n v="0.7"/>
    <n v="6.7400000000000002E-2"/>
    <n v="8.5215146879999999"/>
    <n v="8.3759388120799994"/>
    <n v="16.897453500079997"/>
  </r>
  <r>
    <n v="2022050075"/>
    <x v="306"/>
    <x v="5"/>
    <x v="2"/>
    <n v="1510780"/>
    <n v="1000"/>
    <n v="1"/>
    <s v="POLE"/>
    <n v="300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12.386064000000001"/>
    <n v="12.17446874"/>
    <n v="24.560532739999999"/>
  </r>
  <r>
    <n v="2022050075"/>
    <x v="306"/>
    <x v="5"/>
    <x v="2"/>
    <n v="1511361"/>
    <n v="3498"/>
    <n v="3.4980000000000002"/>
    <s v="PAEX"/>
    <n v="320"/>
    <n v="91100"/>
    <s v="VILLABE"/>
    <n v="93130"/>
    <s v="NOISYLESEC"/>
    <n v="46.627000000000002"/>
    <s v="PERINI"/>
    <s v="Fabricio"/>
    <n v="1690891543678"/>
    <n v="154098765"/>
    <s v="1"/>
    <s v="Homme"/>
    <s v="1969"/>
    <s v="1965-1970"/>
    <n v="0.3"/>
    <n v="0.16"/>
    <n v="0.7"/>
    <n v="6.7400000000000002E-2"/>
    <n v="7.8288598080000016"/>
    <n v="7.6951167862800007"/>
    <n v="15.523976594280002"/>
  </r>
  <r>
    <n v="2022050075"/>
    <x v="306"/>
    <x v="5"/>
    <x v="2"/>
    <n v="1511359"/>
    <n v="556"/>
    <n v="0.55600000000000005"/>
    <s v="POLE"/>
    <n v="390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10.153583040000001"/>
    <n v="9.9801259964"/>
    <n v="20.133709036399999"/>
  </r>
  <r>
    <n v="20220600077"/>
    <x v="307"/>
    <x v="5"/>
    <x v="2"/>
    <n v="1510594"/>
    <n v="150"/>
    <n v="0.15"/>
    <s v="PAEX"/>
    <n v="158"/>
    <n v="59800"/>
    <s v="LILLE"/>
    <n v="91100"/>
    <s v="VILLABE"/>
    <n v="254.203"/>
    <s v="ZARA"/>
    <s v="Is"/>
    <n v="1700959765432"/>
    <n v="754013298"/>
    <s v="1"/>
    <s v="Homme"/>
    <s v="1970"/>
    <s v="1970-1975"/>
    <n v="0.3"/>
    <n v="0.16"/>
    <n v="0.7"/>
    <n v="6.7400000000000002E-2"/>
    <n v="1.8302616"/>
    <n v="1.798994631"/>
    <n v="3.6292562310000003"/>
  </r>
  <r>
    <n v="20220600077"/>
    <x v="307"/>
    <x v="5"/>
    <x v="2"/>
    <n v="1511105"/>
    <n v="400"/>
    <n v="0.4"/>
    <s v="PAEX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5.347142400000001"/>
    <n v="5.2557953839999998"/>
    <n v="10.602937784000002"/>
  </r>
  <r>
    <n v="20220600077"/>
    <x v="307"/>
    <x v="5"/>
    <x v="2"/>
    <n v="1510635"/>
    <n v="300"/>
    <n v="0.3"/>
    <s v="POLE"/>
    <n v="235"/>
    <n v="13000"/>
    <s v="MARSEILLE"/>
    <n v="91100"/>
    <s v="VILLABE"/>
    <n v="740.09799999999996"/>
    <s v="MARTON"/>
    <s v="Jules"/>
    <n v="1760113765897"/>
    <n v="523356798"/>
    <s v="1"/>
    <s v="Homme"/>
    <s v="1976"/>
    <s v="1975-1980"/>
    <n v="0.3"/>
    <n v="0.16"/>
    <n v="0.7"/>
    <n v="6.7400000000000002E-2"/>
    <n v="10.657411199999999"/>
    <n v="10.475347092"/>
    <n v="21.132758291999998"/>
  </r>
  <r>
    <n v="2022050075"/>
    <x v="307"/>
    <x v="5"/>
    <x v="2"/>
    <n v="1511182"/>
    <n v="300"/>
    <n v="0.3"/>
    <s v="POLE"/>
    <n v="240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5.4804383999999997"/>
    <n v="5.386814244"/>
    <n v="10.867252644000001"/>
  </r>
  <r>
    <n v="20220600077"/>
    <x v="307"/>
    <x v="5"/>
    <x v="2"/>
    <n v="1511464"/>
    <n v="1000"/>
    <n v="1"/>
    <s v="PAEX"/>
    <n v="450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24.790752000000001"/>
    <n v="24.367243320000004"/>
    <n v="49.157995320000005"/>
  </r>
  <r>
    <n v="20220600077"/>
    <x v="308"/>
    <x v="5"/>
    <x v="2"/>
    <n v="1511736"/>
    <n v="300"/>
    <n v="0.3"/>
    <s v="GV"/>
    <n v="10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2.4575492999999997"/>
    <n v="0"/>
    <n v="2.4575492999999997"/>
  </r>
  <r>
    <n v="20220600077"/>
    <x v="308"/>
    <x v="5"/>
    <x v="2"/>
    <n v="1512452"/>
    <n v="203"/>
    <n v="0.20300000000000001"/>
    <s v="POLE"/>
    <n v="108"/>
    <n v="91100"/>
    <s v="VILLABE"/>
    <n v="89440"/>
    <s v="JOUXLAVILLE"/>
    <n v="167.37"/>
    <s v="PERINI"/>
    <s v="Fabricio"/>
    <n v="1690891543678"/>
    <n v="154098765"/>
    <s v="1"/>
    <s v="Homme"/>
    <s v="1969"/>
    <s v="1965-1970"/>
    <n v="0.3"/>
    <n v="0.16"/>
    <n v="0.7"/>
    <n v="6.7400000000000002E-2"/>
    <n v="1.6308532800000002"/>
    <n v="1.6029928698000002"/>
    <n v="3.2338461498000006"/>
  </r>
  <r>
    <n v="20220600077"/>
    <x v="308"/>
    <x v="5"/>
    <x v="2"/>
    <n v="1512184"/>
    <n v="450"/>
    <n v="0.45"/>
    <s v="GV"/>
    <n v="125"/>
    <n v="91100"/>
    <s v="VILLABE"/>
    <n v="94440"/>
    <s v="MAROLLESENBRI"/>
    <n v="34.085999999999999"/>
    <s v="PERINI"/>
    <s v="Fabricio"/>
    <n v="1690891543678"/>
    <n v="154098765"/>
    <s v="1"/>
    <s v="Homme"/>
    <s v="1969"/>
    <s v="1965-1970"/>
    <n v="1"/>
    <n v="0.24099999999999999"/>
    <n v="0"/>
    <n v="0"/>
    <n v="3.6966266999999999"/>
    <n v="0"/>
    <n v="3.6966266999999999"/>
  </r>
  <r>
    <n v="20220500132"/>
    <x v="308"/>
    <x v="5"/>
    <x v="2"/>
    <n v="1512186"/>
    <n v="400"/>
    <n v="0.4"/>
    <s v="POLE"/>
    <n v="178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4.7769024"/>
    <n v="4.6952969839999996"/>
    <n v="9.4721993839999996"/>
  </r>
  <r>
    <n v="2022050075"/>
    <x v="308"/>
    <x v="5"/>
    <x v="2"/>
    <n v="1509896"/>
    <n v="300"/>
    <n v="0.3"/>
    <s v="PAEX"/>
    <n v="195"/>
    <n v="73490"/>
    <s v="RAVOIRE/LA"/>
    <n v="91100"/>
    <s v="VILLABE"/>
    <n v="537.70799999999997"/>
    <s v="MOGIN"/>
    <s v="Gaelle"/>
    <n v="2900973453456"/>
    <n v="313247688"/>
    <s v="2"/>
    <s v="Femme"/>
    <s v="1990"/>
    <s v="1990-1995"/>
    <n v="0.3"/>
    <n v="0.16"/>
    <n v="0.7"/>
    <n v="6.7400000000000002E-2"/>
    <n v="7.7429951999999993"/>
    <n v="7.6107190319999996"/>
    <n v="15.353714231999998"/>
  </r>
  <r>
    <n v="20220500132"/>
    <x v="308"/>
    <x v="5"/>
    <x v="2"/>
    <n v="1511891"/>
    <n v="300"/>
    <n v="0.3"/>
    <s v="POLE"/>
    <n v="250"/>
    <n v="42153"/>
    <s v="RIORGES"/>
    <n v="91100"/>
    <s v="VILLABE"/>
    <n v="359.47"/>
    <s v="POIUNT"/>
    <s v="Bruno"/>
    <n v="1831242787654"/>
    <n v="212125687"/>
    <s v="1"/>
    <s v="Homme"/>
    <s v="1983"/>
    <s v="1980-1985"/>
    <n v="0.3"/>
    <n v="0.16"/>
    <n v="0.7"/>
    <n v="6.7400000000000002E-2"/>
    <n v="5.1763680000000001"/>
    <n v="5.0879383800000006"/>
    <n v="10.264306380000001"/>
  </r>
  <r>
    <n v="20220600077"/>
    <x v="308"/>
    <x v="5"/>
    <x v="2"/>
    <n v="1512185"/>
    <n v="318"/>
    <n v="0.318"/>
    <s v="POLE"/>
    <n v="250"/>
    <n v="91100"/>
    <s v="VILLABE"/>
    <n v="76380"/>
    <s v="CANTELEU"/>
    <n v="173.746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.6520589440000002"/>
    <n v="2.60675293704"/>
    <n v="5.2588118810399997"/>
  </r>
  <r>
    <n v="20220600077"/>
    <x v="309"/>
    <x v="6"/>
    <x v="2"/>
    <n v="1513055"/>
    <n v="106"/>
    <n v="0.106"/>
    <s v="POLE"/>
    <n v="100"/>
    <n v="91100"/>
    <s v="VILLABE"/>
    <n v="62620"/>
    <s v="RUITZ"/>
    <n v="245.798"/>
    <s v="PERINI"/>
    <s v="Fabricio"/>
    <n v="1690891543678"/>
    <n v="154098765"/>
    <s v="1"/>
    <s v="Homme"/>
    <s v="1969"/>
    <s v="1965-1970"/>
    <n v="0.3"/>
    <n v="0.16"/>
    <n v="0.7"/>
    <n v="6.7400000000000002E-2"/>
    <n v="1.2506202239999999"/>
    <n v="1.22925546184"/>
    <n v="2.4798756858399997"/>
  </r>
  <r>
    <n v="20220600077"/>
    <x v="309"/>
    <x v="6"/>
    <x v="2"/>
    <n v="1513059"/>
    <n v="168"/>
    <n v="0.16800000000000001"/>
    <s v="POLE"/>
    <n v="100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2.0062990080000001"/>
    <n v="1.9720247332800003"/>
    <n v="3.9783237412800005"/>
  </r>
  <r>
    <n v="20220600077"/>
    <x v="309"/>
    <x v="6"/>
    <x v="2"/>
    <n v="1513063"/>
    <n v="106"/>
    <n v="0.106"/>
    <s v="POLE"/>
    <n v="100"/>
    <n v="91100"/>
    <s v="VILLABE"/>
    <n v="37220"/>
    <s v="ILEBOUCHARD/L''"/>
    <n v="278.336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416173568"/>
    <n v="1.3919806028799999"/>
    <n v="2.80815417088"/>
  </r>
  <r>
    <n v="20220600077"/>
    <x v="309"/>
    <x v="6"/>
    <x v="2"/>
    <n v="1513057"/>
    <n v="106"/>
    <n v="0.106"/>
    <s v="POLE"/>
    <n v="120"/>
    <n v="91100"/>
    <s v="VILLABE"/>
    <n v="21300"/>
    <s v="CHENOVE"/>
    <n v="279.79899999999998"/>
    <s v="PERINI"/>
    <s v="Fabricio"/>
    <n v="1690891543678"/>
    <n v="154098765"/>
    <s v="1"/>
    <s v="Homme"/>
    <s v="1969"/>
    <s v="1965-1970"/>
    <n v="0.3"/>
    <n v="0.16"/>
    <n v="0.7"/>
    <n v="6.7400000000000002E-2"/>
    <n v="1.4236173119999997"/>
    <n v="1.3992971829199998"/>
    <n v="2.8229144949199996"/>
  </r>
  <r>
    <n v="20220600077"/>
    <x v="309"/>
    <x v="6"/>
    <x v="2"/>
    <n v="1512335"/>
    <n v="150"/>
    <n v="0.15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0026439999999996"/>
    <n v="1.9684321649999998"/>
    <n v="3.9710761649999995"/>
  </r>
  <r>
    <n v="20220600077"/>
    <x v="309"/>
    <x v="6"/>
    <x v="2"/>
    <n v="1513083"/>
    <n v="150"/>
    <n v="0.15"/>
    <s v="PAEX"/>
    <n v="158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1.8138168000000001"/>
    <n v="1.782830763"/>
    <n v="3.5966475630000003"/>
  </r>
  <r>
    <n v="20220600077"/>
    <x v="309"/>
    <x v="6"/>
    <x v="2"/>
    <n v="1513062"/>
    <n v="106"/>
    <n v="0.106"/>
    <s v="POLE"/>
    <n v="159"/>
    <n v="91100"/>
    <s v="VILLABE"/>
    <n v="40230"/>
    <s v="STGEOURSDEMA"/>
    <n v="728.06100000000004"/>
    <s v="PERINI"/>
    <s v="Fabricio"/>
    <n v="1690891543678"/>
    <n v="154098765"/>
    <s v="1"/>
    <s v="Homme"/>
    <s v="1969"/>
    <s v="1965-1970"/>
    <n v="0.3"/>
    <n v="0.16"/>
    <n v="0.7"/>
    <n v="6.7400000000000002E-2"/>
    <n v="3.7043743679999999"/>
    <n v="3.6410913058799999"/>
    <n v="7.3454656738799997"/>
  </r>
  <r>
    <n v="20220600077"/>
    <x v="309"/>
    <x v="6"/>
    <x v="2"/>
    <n v="1512707"/>
    <n v="300"/>
    <n v="0.3"/>
    <s v="POLE"/>
    <n v="220"/>
    <n v="80090"/>
    <s v="AMIENS"/>
    <n v="91100"/>
    <s v="VILLABE"/>
    <n v="186.81399999999999"/>
    <s v="REZUX"/>
    <s v="Simon"/>
    <n v="1991180876543"/>
    <n v="601029866"/>
    <s v="1"/>
    <s v="Homme"/>
    <s v="1999"/>
    <s v="1995-2000"/>
    <n v="0.3"/>
    <n v="0.16"/>
    <n v="0.7"/>
    <n v="6.7400000000000002E-2"/>
    <n v="2.6901215999999999"/>
    <n v="2.6441653559999998"/>
    <n v="5.3342869559999997"/>
  </r>
  <r>
    <n v="20220600077"/>
    <x v="309"/>
    <x v="6"/>
    <x v="2"/>
    <n v="1513058"/>
    <n v="321"/>
    <n v="0.32100000000000001"/>
    <s v="POLE"/>
    <n v="260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8.3051277120000009"/>
    <n v="8.1632484469200008"/>
    <n v="16.468376158920002"/>
  </r>
  <r>
    <n v="20220600077"/>
    <x v="309"/>
    <x v="6"/>
    <x v="2"/>
    <n v="1513159"/>
    <n v="750"/>
    <n v="0.75"/>
    <s v="POLE"/>
    <n v="551"/>
    <n v="13000"/>
    <s v="MARSEILLE"/>
    <n v="91100"/>
    <s v="VILLABE"/>
    <n v="740.09799999999996"/>
    <s v="MARTON"/>
    <s v="Jules"/>
    <n v="1760113765897"/>
    <n v="523356798"/>
    <s v="1"/>
    <s v="Homme"/>
    <s v="1976"/>
    <s v="1975-1980"/>
    <n v="0.3"/>
    <n v="0.16"/>
    <n v="0.7"/>
    <n v="6.7400000000000002E-2"/>
    <n v="26.643528"/>
    <n v="26.18836773"/>
    <n v="52.831895729999999"/>
  </r>
  <r>
    <n v="20220600077"/>
    <x v="310"/>
    <x v="6"/>
    <x v="2"/>
    <n v="1513260"/>
    <n v="150"/>
    <n v="0.15"/>
    <s v="PAEX"/>
    <n v="90"/>
    <n v="93130"/>
    <s v="NOISY LE SEC"/>
    <n v="91100"/>
    <s v="VILLABE"/>
    <n v="46.533999999999999"/>
    <s v="JYURT"/>
    <s v="Fatima"/>
    <n v="2731193342345"/>
    <n v="103098966"/>
    <s v="2"/>
    <s v="Femme"/>
    <s v="1973"/>
    <s v="1970-1975"/>
    <n v="0.3"/>
    <n v="0.16"/>
    <n v="0.7"/>
    <n v="6.7400000000000002E-2"/>
    <n v="0.33504479999999998"/>
    <n v="0.32932111799999997"/>
    <n v="0.66436591799999989"/>
  </r>
  <r>
    <n v="20220600077"/>
    <x v="310"/>
    <x v="6"/>
    <x v="2"/>
    <n v="1512966"/>
    <n v="300"/>
    <n v="0.3"/>
    <s v="POLE"/>
    <n v="239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7.7979743999999993"/>
    <n v="7.6647590039999995"/>
    <n v="15.462733403999998"/>
  </r>
  <r>
    <n v="20220600077"/>
    <x v="311"/>
    <x v="6"/>
    <x v="2"/>
    <n v="1513953"/>
    <n v="174"/>
    <n v="0.17399999999999999"/>
    <s v="POLE"/>
    <n v="100"/>
    <n v="91100"/>
    <s v="VILLABE"/>
    <n v="59243"/>
    <s v="QUAROUBLE"/>
    <n v="250.579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.0928358080000002"/>
    <n v="2.0570831962799998"/>
    <n v="4.14991900428"/>
  </r>
  <r>
    <n v="20220600077"/>
    <x v="311"/>
    <x v="6"/>
    <x v="2"/>
    <n v="1513948"/>
    <n v="106"/>
    <n v="0.106"/>
    <s v="POLE"/>
    <n v="125"/>
    <n v="91100"/>
    <s v="VILLABE"/>
    <n v="44150"/>
    <s v="ANCENIS"/>
    <n v="343.62400000000002"/>
    <s v="PERINI"/>
    <s v="Fabricio"/>
    <n v="1690891543678"/>
    <n v="154098765"/>
    <s v="1"/>
    <s v="Homme"/>
    <s v="1969"/>
    <s v="1965-1970"/>
    <n v="0.3"/>
    <n v="0.16"/>
    <n v="0.7"/>
    <n v="6.7400000000000002E-2"/>
    <n v="1.748358912"/>
    <n v="1.7184911139200001"/>
    <n v="3.4668500259200004"/>
  </r>
  <r>
    <n v="20220600077"/>
    <x v="311"/>
    <x v="6"/>
    <x v="2"/>
    <n v="1513950"/>
    <n v="174"/>
    <n v="0.17399999999999999"/>
    <s v="POLE"/>
    <n v="130"/>
    <n v="91100"/>
    <s v="VILLABE"/>
    <n v="80520"/>
    <s v="WOINCOURT"/>
    <n v="258.08999999999997"/>
    <s v="PERINI"/>
    <s v="Fabricio"/>
    <n v="1690891543678"/>
    <n v="154098765"/>
    <s v="1"/>
    <s v="Homme"/>
    <s v="1969"/>
    <s v="1965-1970"/>
    <n v="0.3"/>
    <n v="0.16"/>
    <n v="0.7"/>
    <n v="6.7400000000000002E-2"/>
    <n v="2.1555676799999999"/>
    <n v="2.1187433987999995"/>
    <n v="4.2743110787999994"/>
  </r>
  <r>
    <n v="20220600077"/>
    <x v="311"/>
    <x v="6"/>
    <x v="2"/>
    <n v="1513721"/>
    <n v="150"/>
    <n v="0.15"/>
    <s v="PAEX"/>
    <n v="135"/>
    <n v="59200"/>
    <s v="TOURCOING"/>
    <n v="91100"/>
    <s v="VILLABE"/>
    <n v="266.87799999999999"/>
    <s v="DRET"/>
    <s v="Colette"/>
    <n v="2700659543658"/>
    <n v="356433221"/>
    <s v="2"/>
    <s v="Femme"/>
    <s v="1970"/>
    <s v="1970-1975"/>
    <n v="0.3"/>
    <n v="0.16"/>
    <n v="0.7"/>
    <n v="6.7400000000000002E-2"/>
    <n v="1.9215215999999999"/>
    <n v="1.888695606"/>
    <n v="3.8102172059999999"/>
  </r>
  <r>
    <n v="20220600077"/>
    <x v="311"/>
    <x v="6"/>
    <x v="2"/>
    <n v="1513949"/>
    <n v="106"/>
    <n v="0.106"/>
    <s v="POLE"/>
    <n v="154"/>
    <n v="91100"/>
    <s v="VILLABE"/>
    <n v="25300"/>
    <s v="PONTARLIER"/>
    <n v="432.71899999999999"/>
    <s v="PERINI"/>
    <s v="Fabricio"/>
    <n v="1690891543678"/>
    <n v="154098765"/>
    <s v="1"/>
    <s v="Homme"/>
    <s v="1969"/>
    <s v="1965-1970"/>
    <n v="0.3"/>
    <n v="0.16"/>
    <n v="0.7"/>
    <n v="6.7400000000000002E-2"/>
    <n v="2.201674272"/>
    <n v="2.1640623365199998"/>
    <n v="4.3657366085199998"/>
  </r>
  <r>
    <n v="20220600077"/>
    <x v="311"/>
    <x v="6"/>
    <x v="2"/>
    <n v="1513720"/>
    <n v="150"/>
    <n v="0.15"/>
    <s v="PAEX"/>
    <n v="158"/>
    <n v="59800"/>
    <s v="LILLE"/>
    <n v="91100"/>
    <s v="VILLABE"/>
    <n v="254.203"/>
    <s v="ZARA"/>
    <s v="Is"/>
    <n v="1700959765432"/>
    <n v="754013298"/>
    <s v="1"/>
    <s v="Homme"/>
    <s v="1970"/>
    <s v="1970-1975"/>
    <n v="0.3"/>
    <n v="0.16"/>
    <n v="0.7"/>
    <n v="6.7400000000000002E-2"/>
    <n v="1.8302616"/>
    <n v="1.798994631"/>
    <n v="3.6292562310000003"/>
  </r>
  <r>
    <n v="20220600077"/>
    <x v="311"/>
    <x v="6"/>
    <x v="2"/>
    <n v="1513951"/>
    <n v="70"/>
    <n v="7.0000000000000007E-2"/>
    <s v="POLE"/>
    <n v="168"/>
    <n v="91100"/>
    <s v="VILLABE"/>
    <n v="4100"/>
    <s v="MANOSQUE"/>
    <n v="755.63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.5389302400000004"/>
    <n v="2.4955568484000001"/>
    <n v="5.0344870884000006"/>
  </r>
  <r>
    <n v="20220600077"/>
    <x v="311"/>
    <x v="6"/>
    <x v="2"/>
    <n v="1513079"/>
    <n v="300"/>
    <n v="0.3"/>
    <s v="POLE"/>
    <n v="200"/>
    <n v="76380"/>
    <s v="CANTELEU"/>
    <n v="91100"/>
    <s v="VILLABE"/>
    <n v="173.22"/>
    <s v="RIS"/>
    <s v="Lena"/>
    <n v="2971076565438"/>
    <n v="307040201"/>
    <s v="2"/>
    <s v="Femme"/>
    <s v="1997"/>
    <s v="1995-2000"/>
    <n v="0.3"/>
    <n v="0.16"/>
    <n v="0.7"/>
    <n v="6.7400000000000002E-2"/>
    <n v="2.4943679999999997"/>
    <n v="2.4517558799999999"/>
    <n v="4.94612388"/>
  </r>
  <r>
    <n v="20220600077"/>
    <x v="311"/>
    <x v="6"/>
    <x v="2"/>
    <n v="1513525"/>
    <n v="400"/>
    <n v="0.4"/>
    <s v="PAEX"/>
    <n v="200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5.347142400000001"/>
    <n v="5.2557953839999998"/>
    <n v="10.602937784000002"/>
  </r>
  <r>
    <n v="20220600077"/>
    <x v="311"/>
    <x v="6"/>
    <x v="2"/>
    <n v="1513947"/>
    <n v="212"/>
    <n v="0.21199999999999999"/>
    <s v="POLE"/>
    <n v="205"/>
    <n v="91100"/>
    <s v="VILLABE"/>
    <n v="21300"/>
    <s v="CHENOVE"/>
    <n v="279.79899999999998"/>
    <s v="PERINI"/>
    <s v="Fabricio"/>
    <n v="1690891543678"/>
    <n v="154098765"/>
    <s v="1"/>
    <s v="Homme"/>
    <s v="1969"/>
    <s v="1965-1970"/>
    <n v="0.3"/>
    <n v="0.16"/>
    <n v="0.7"/>
    <n v="6.7400000000000002E-2"/>
    <n v="2.8472346239999995"/>
    <n v="2.7985943658399997"/>
    <n v="5.6458289898399991"/>
  </r>
  <r>
    <n v="20220600077"/>
    <x v="311"/>
    <x v="6"/>
    <x v="2"/>
    <n v="1513946"/>
    <n v="212"/>
    <n v="0.21199999999999999"/>
    <s v="POLE"/>
    <n v="260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5.4850064639999996"/>
    <n v="5.39130427024"/>
    <n v="10.87631073424"/>
  </r>
  <r>
    <n v="20220600077"/>
    <x v="311"/>
    <x v="6"/>
    <x v="2"/>
    <n v="1512494"/>
    <n v="450"/>
    <n v="0.45"/>
    <s v="POLE"/>
    <n v="280"/>
    <n v="19410"/>
    <s v="PERPEZAC LE NOI"/>
    <n v="91100"/>
    <s v="VILLABE"/>
    <n v="456.06700000000001"/>
    <s v="RUCHE"/>
    <s v="Obrahim"/>
    <n v="1900319876543"/>
    <n v="184342310"/>
    <s v="1"/>
    <s v="Homme"/>
    <s v="1990"/>
    <s v="1990-1995"/>
    <n v="0.3"/>
    <n v="0.16"/>
    <n v="0.7"/>
    <n v="6.7400000000000002E-2"/>
    <n v="9.8510472"/>
    <n v="9.6827584770000001"/>
    <n v="19.533805677"/>
  </r>
  <r>
    <n v="20220600077"/>
    <x v="311"/>
    <x v="6"/>
    <x v="2"/>
    <n v="1514175"/>
    <n v="300"/>
    <n v="0.3"/>
    <s v="POLE"/>
    <n v="360"/>
    <n v="91100"/>
    <s v="VILLABE"/>
    <n v="1868"/>
    <s v="COLLOMBEY"/>
    <n v="539.096"/>
    <s v="PERINI"/>
    <s v="Fabricio"/>
    <n v="1690891543678"/>
    <n v="154098765"/>
    <s v="1"/>
    <s v="Homme"/>
    <s v="1969"/>
    <s v="1965-1970"/>
    <n v="0.3"/>
    <n v="0.16"/>
    <n v="0.7"/>
    <n v="6.7400000000000002E-2"/>
    <n v="7.7629824000000003"/>
    <n v="7.6303647840000002"/>
    <n v="15.393347184"/>
  </r>
  <r>
    <n v="20220600077"/>
    <x v="312"/>
    <x v="6"/>
    <x v="2"/>
    <n v="1513797"/>
    <n v="300"/>
    <n v="0.3"/>
    <s v="POLE"/>
    <n v="200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20600077"/>
    <x v="313"/>
    <x v="6"/>
    <x v="2"/>
    <n v="1514941"/>
    <n v="224"/>
    <n v="0.224"/>
    <s v="POLE"/>
    <n v="210"/>
    <n v="91100"/>
    <s v="VILLABE"/>
    <n v="53120"/>
    <s v="GORRON"/>
    <n v="316.77699999999999"/>
    <s v="PERINI"/>
    <s v="Fabricio"/>
    <n v="1690891543678"/>
    <n v="154098765"/>
    <s v="1"/>
    <s v="Homme"/>
    <s v="1969"/>
    <s v="1965-1970"/>
    <n v="0.3"/>
    <n v="0.16"/>
    <n v="0.7"/>
    <n v="6.7400000000000002E-2"/>
    <n v="3.4059863040000002"/>
    <n v="3.34780070464"/>
    <n v="6.7537870086399998"/>
  </r>
  <r>
    <n v="20220600077"/>
    <x v="313"/>
    <x v="6"/>
    <x v="2"/>
    <n v="1514940"/>
    <n v="348"/>
    <n v="0.34799999999999998"/>
    <s v="POLE"/>
    <n v="215"/>
    <n v="91100"/>
    <s v="VILLABE"/>
    <n v="59200"/>
    <s v="TOURCOING"/>
    <n v="265.54500000000002"/>
    <s v="PERINI"/>
    <s v="Fabricio"/>
    <n v="1690891543678"/>
    <n v="154098765"/>
    <s v="1"/>
    <s v="Homme"/>
    <s v="1969"/>
    <s v="1965-1970"/>
    <n v="0.3"/>
    <n v="0.16"/>
    <n v="0.7"/>
    <n v="6.7400000000000002E-2"/>
    <n v="4.4356636800000002"/>
    <n v="4.3598877588000002"/>
    <n v="8.7955514388000005"/>
  </r>
  <r>
    <n v="20220600077"/>
    <x v="313"/>
    <x v="6"/>
    <x v="2"/>
    <n v="1514418"/>
    <n v="750"/>
    <n v="0.75"/>
    <s v="PAEX"/>
    <n v="280"/>
    <n v="93000"/>
    <s v="BOBIGNY"/>
    <n v="91100"/>
    <s v="VILLABE"/>
    <n v="52.249000000000002"/>
    <s v="TREZ"/>
    <s v="Borys"/>
    <n v="1710993765987"/>
    <n v="145096532"/>
    <s v="1"/>
    <s v="Homme"/>
    <s v="1971"/>
    <s v="1970-1975"/>
    <n v="0.3"/>
    <n v="0.16"/>
    <n v="0.7"/>
    <n v="6.7400000000000002E-2"/>
    <n v="1.8809640000000003"/>
    <n v="1.848830865"/>
    <n v="3.7297948650000006"/>
  </r>
  <r>
    <n v="20220600077"/>
    <x v="313"/>
    <x v="6"/>
    <x v="2"/>
    <n v="1514222"/>
    <n v="300"/>
    <n v="0.3"/>
    <s v="POLE"/>
    <n v="300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5.4804383999999997"/>
    <n v="5.386814244"/>
    <n v="10.867252644000001"/>
  </r>
  <r>
    <n v="20220600077"/>
    <x v="314"/>
    <x v="6"/>
    <x v="2"/>
    <n v="1514724"/>
    <n v="300"/>
    <n v="0.3"/>
    <s v="GV"/>
    <n v="10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2.4575492999999997"/>
    <n v="0"/>
    <n v="2.4575492999999997"/>
  </r>
  <r>
    <n v="20220600077"/>
    <x v="314"/>
    <x v="6"/>
    <x v="2"/>
    <n v="1515714"/>
    <n v="106"/>
    <n v="0.106"/>
    <s v="POLE"/>
    <n v="100"/>
    <n v="91100"/>
    <s v="VILLABE"/>
    <n v="37220"/>
    <s v="ILEBOUCHARD/L''"/>
    <n v="278.336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416173568"/>
    <n v="1.3919806028799999"/>
    <n v="2.80815417088"/>
  </r>
  <r>
    <n v="20220600077"/>
    <x v="314"/>
    <x v="6"/>
    <x v="2"/>
    <n v="1514720"/>
    <n v="150"/>
    <n v="0.15"/>
    <s v="PAEX"/>
    <n v="140"/>
    <n v="80090"/>
    <s v="AMIENS"/>
    <n v="91100"/>
    <s v="VILLABE"/>
    <n v="186.81399999999999"/>
    <s v="REZUX"/>
    <s v="Simon"/>
    <n v="1991180876543"/>
    <n v="601029866"/>
    <s v="1"/>
    <s v="Homme"/>
    <s v="1999"/>
    <s v="1995-2000"/>
    <n v="0.3"/>
    <n v="0.16"/>
    <n v="0.7"/>
    <n v="6.7400000000000002E-2"/>
    <n v="1.3450607999999999"/>
    <n v="1.3220826779999999"/>
    <n v="2.6671434779999998"/>
  </r>
  <r>
    <n v="20220600077"/>
    <x v="314"/>
    <x v="6"/>
    <x v="2"/>
    <n v="1514871"/>
    <n v="150"/>
    <n v="0.15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0026439999999996"/>
    <n v="1.9684321649999998"/>
    <n v="3.9710761649999995"/>
  </r>
  <r>
    <n v="20220600077"/>
    <x v="314"/>
    <x v="6"/>
    <x v="2"/>
    <n v="1515655"/>
    <n v="150"/>
    <n v="0.15"/>
    <s v="PAEX"/>
    <n v="158"/>
    <n v="59800"/>
    <s v="LILLE"/>
    <n v="91100"/>
    <s v="VILLABE"/>
    <n v="254.203"/>
    <s v="ZARA"/>
    <s v="Is"/>
    <n v="1700959765432"/>
    <n v="754013298"/>
    <s v="1"/>
    <s v="Homme"/>
    <s v="1970"/>
    <s v="1970-1975"/>
    <n v="0.3"/>
    <n v="0.16"/>
    <n v="0.7"/>
    <n v="6.7400000000000002E-2"/>
    <n v="1.8302616"/>
    <n v="1.798994631"/>
    <n v="3.6292562310000003"/>
  </r>
  <r>
    <n v="20220600077"/>
    <x v="314"/>
    <x v="6"/>
    <x v="2"/>
    <n v="1513725"/>
    <n v="300"/>
    <n v="0.3"/>
    <s v="PAEX"/>
    <n v="195"/>
    <n v="73490"/>
    <s v="RAVOIRE/LA"/>
    <n v="91100"/>
    <s v="VILLABE"/>
    <n v="537.70799999999997"/>
    <s v="MOGIN"/>
    <s v="Gaelle"/>
    <n v="2900973453456"/>
    <n v="313247688"/>
    <s v="2"/>
    <s v="Femme"/>
    <s v="1990"/>
    <s v="1990-1995"/>
    <n v="0.3"/>
    <n v="0.16"/>
    <n v="0.7"/>
    <n v="6.7400000000000002E-2"/>
    <n v="7.7429951999999993"/>
    <n v="7.6107190319999996"/>
    <n v="15.353714231999998"/>
  </r>
  <r>
    <n v="20220600077"/>
    <x v="314"/>
    <x v="6"/>
    <x v="2"/>
    <n v="1515659"/>
    <n v="424"/>
    <n v="0.42399999999999999"/>
    <s v="POLE"/>
    <n v="250"/>
    <n v="91100"/>
    <s v="VILLABE"/>
    <n v="76380"/>
    <s v="CANTELEU"/>
    <n v="173.74600000000001"/>
    <s v="PERINI"/>
    <s v="Fabricio"/>
    <n v="1690891543678"/>
    <n v="154098765"/>
    <s v="1"/>
    <s v="Homme"/>
    <s v="1969"/>
    <s v="1965-1970"/>
    <n v="0.3"/>
    <n v="0.16"/>
    <n v="0.7"/>
    <n v="6.7400000000000002E-2"/>
    <n v="3.536078592"/>
    <n v="3.4756705827199998"/>
    <n v="7.0117491747200003"/>
  </r>
  <r>
    <n v="20220600077"/>
    <x v="314"/>
    <x v="6"/>
    <x v="2"/>
    <n v="1515658"/>
    <n v="1196"/>
    <n v="1.196"/>
    <s v="PLR"/>
    <n v="450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1"/>
    <n v="0.16"/>
    <n v="0"/>
    <n v="0"/>
    <n v="50.933525760000002"/>
    <n v="0"/>
    <n v="50.933525760000002"/>
  </r>
  <r>
    <n v="20220600077"/>
    <x v="315"/>
    <x v="6"/>
    <x v="2"/>
    <n v="1516441"/>
    <n v="622"/>
    <n v="0.622"/>
    <s v="POLE"/>
    <n v="234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7.4280832319999996"/>
    <n v="7.3011868101199999"/>
    <n v="14.72927004212"/>
  </r>
  <r>
    <n v="20220600077"/>
    <x v="315"/>
    <x v="6"/>
    <x v="2"/>
    <n v="1515556"/>
    <n v="300"/>
    <n v="0.3"/>
    <s v="POLE"/>
    <n v="239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7.7979743999999993"/>
    <n v="7.6647590039999995"/>
    <n v="15.462733403999998"/>
  </r>
  <r>
    <n v="20220600077"/>
    <x v="316"/>
    <x v="6"/>
    <x v="2"/>
    <n v="1516991"/>
    <n v="113"/>
    <n v="0.113"/>
    <s v="POLE"/>
    <n v="120"/>
    <n v="91100"/>
    <s v="VILLABE"/>
    <n v="21600"/>
    <s v="OUGES"/>
    <n v="284.233"/>
    <s v="PERINI"/>
    <s v="Fabricio"/>
    <n v="1690891543678"/>
    <n v="154098765"/>
    <s v="1"/>
    <s v="Homme"/>
    <s v="1969"/>
    <s v="1965-1970"/>
    <n v="0.3"/>
    <n v="0.16"/>
    <n v="0.7"/>
    <n v="6.7400000000000002E-2"/>
    <n v="1.541679792"/>
    <n v="1.5153427622200002"/>
    <n v="3.0570225542200005"/>
  </r>
  <r>
    <n v="20220600077"/>
    <x v="316"/>
    <x v="6"/>
    <x v="2"/>
    <n v="1514229"/>
    <n v="150"/>
    <n v="0.15"/>
    <s v="PAEX"/>
    <n v="125"/>
    <n v="87000"/>
    <s v="LIMOGES"/>
    <n v="91100"/>
    <s v="VILLABE"/>
    <n v="389.06299999999999"/>
    <s v="GHRISZ"/>
    <s v="Maryse"/>
    <n v="2650587345345"/>
    <n v="409050409"/>
    <s v="2"/>
    <s v="Femme"/>
    <s v="1965"/>
    <s v="1965-1970"/>
    <n v="0.3"/>
    <n v="0.16"/>
    <n v="0.7"/>
    <n v="6.7400000000000002E-2"/>
    <n v="2.8012535999999999"/>
    <n v="2.753398851"/>
    <n v="5.5546524509999999"/>
  </r>
  <r>
    <n v="20220600077"/>
    <x v="316"/>
    <x v="6"/>
    <x v="2"/>
    <n v="1516992"/>
    <n v="106"/>
    <n v="0.106"/>
    <s v="POLE"/>
    <n v="130"/>
    <n v="91100"/>
    <s v="VILLABE"/>
    <n v="85200"/>
    <s v="FONTENAYLECOM"/>
    <n v="446.19099999999997"/>
    <s v="PERINI"/>
    <s v="Fabricio"/>
    <n v="1690891543678"/>
    <n v="154098765"/>
    <s v="1"/>
    <s v="Homme"/>
    <s v="1969"/>
    <s v="1965-1970"/>
    <n v="0.3"/>
    <n v="0.16"/>
    <n v="0.7"/>
    <n v="6.7400000000000002E-2"/>
    <n v="2.2702198079999998"/>
    <n v="2.2314368862799996"/>
    <n v="4.5016566942799994"/>
  </r>
  <r>
    <n v="20220600077"/>
    <x v="316"/>
    <x v="6"/>
    <x v="2"/>
    <n v="1516196"/>
    <n v="400"/>
    <n v="0.4"/>
    <s v="PAEX"/>
    <n v="200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5.347142400000001"/>
    <n v="5.2557953839999998"/>
    <n v="10.602937784000002"/>
  </r>
  <r>
    <n v="20220600077"/>
    <x v="316"/>
    <x v="6"/>
    <x v="2"/>
    <n v="1516264"/>
    <n v="300"/>
    <n v="0.3"/>
    <s v="POLE"/>
    <n v="200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20600077"/>
    <x v="316"/>
    <x v="6"/>
    <x v="2"/>
    <n v="1516993"/>
    <n v="212"/>
    <n v="0.21199999999999999"/>
    <s v="POLE"/>
    <n v="225"/>
    <n v="91100"/>
    <s v="VILLABE"/>
    <n v="26750"/>
    <s v="ROMANSSURISER"/>
    <n v="541.17999999999995"/>
    <s v="PERINI"/>
    <s v="Fabricio"/>
    <n v="1690891543678"/>
    <n v="154098765"/>
    <s v="1"/>
    <s v="Homme"/>
    <s v="1969"/>
    <s v="1965-1970"/>
    <n v="0.3"/>
    <n v="0.16"/>
    <n v="0.7"/>
    <n v="6.7400000000000002E-2"/>
    <n v="5.5070476799999994"/>
    <n v="5.4129689487999997"/>
    <n v="10.920016628799999"/>
  </r>
  <r>
    <n v="20220600077"/>
    <x v="316"/>
    <x v="6"/>
    <x v="2"/>
    <n v="1516995"/>
    <n v="450"/>
    <n v="0.45"/>
    <s v="POLE"/>
    <n v="270"/>
    <n v="91100"/>
    <s v="VILLABE"/>
    <n v="8090"/>
    <s v="CHARLEVILLEMEZ"/>
    <n v="256.911"/>
    <s v="PERINI"/>
    <s v="Fabricio"/>
    <n v="1690891543678"/>
    <n v="154098765"/>
    <s v="1"/>
    <s v="Homme"/>
    <s v="1969"/>
    <s v="1965-1970"/>
    <n v="0.3"/>
    <n v="0.16"/>
    <n v="0.7"/>
    <n v="6.7400000000000002E-2"/>
    <n v="5.5492775999999999"/>
    <n v="5.4544774409999999"/>
    <n v="11.003755041"/>
  </r>
  <r>
    <n v="20220600077"/>
    <x v="316"/>
    <x v="6"/>
    <x v="2"/>
    <n v="1516481"/>
    <n v="300"/>
    <n v="0.3"/>
    <s v="PAEX"/>
    <n v="320"/>
    <n v="59100"/>
    <s v="ROUBAIX"/>
    <n v="21300"/>
    <s v="CHENOVE"/>
    <n v="519.87300000000005"/>
    <s v="XIA"/>
    <s v="Phong"/>
    <n v="1870459678987"/>
    <n v="332987687"/>
    <s v="1"/>
    <s v="Homme"/>
    <s v="1987"/>
    <s v="1985-1990"/>
    <n v="0.3"/>
    <n v="0.16"/>
    <n v="0.7"/>
    <n v="6.7400000000000002E-2"/>
    <n v="7.4861712000000002"/>
    <n v="7.358282442000001"/>
    <n v="14.844453642000001"/>
  </r>
  <r>
    <n v="20220600077"/>
    <x v="316"/>
    <x v="6"/>
    <x v="2"/>
    <n v="1516994"/>
    <n v="900"/>
    <n v="0.9"/>
    <s v="POLE"/>
    <n v="400"/>
    <n v="91100"/>
    <s v="VILLABE"/>
    <n v="19410"/>
    <s v="PERPEZACLENOI"/>
    <n v="458.507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9.807502400000001"/>
    <n v="19.469124233999999"/>
    <n v="39.276626633999996"/>
  </r>
  <r>
    <n v="20220600077"/>
    <x v="316"/>
    <x v="6"/>
    <x v="2"/>
    <n v="1515555"/>
    <n v="1200"/>
    <n v="1.2"/>
    <s v="PLR"/>
    <n v="450"/>
    <n v="59100"/>
    <s v="ROUBAIX"/>
    <n v="91100"/>
    <s v="VILLABE"/>
    <n v="266.35300000000001"/>
    <s v="XIA"/>
    <s v="Phong"/>
    <n v="1870459678987"/>
    <n v="332987687"/>
    <s v="1"/>
    <s v="Homme"/>
    <s v="1987"/>
    <s v="1985-1990"/>
    <n v="1"/>
    <n v="0.16"/>
    <n v="0"/>
    <n v="0"/>
    <n v="51.139776000000005"/>
    <n v="0"/>
    <n v="51.139776000000005"/>
  </r>
  <r>
    <n v="20220600077"/>
    <x v="316"/>
    <x v="6"/>
    <x v="2"/>
    <n v="1515554"/>
    <n v="1000"/>
    <n v="1"/>
    <s v="POLE"/>
    <n v="470"/>
    <n v="13000"/>
    <s v="MARSEILLE"/>
    <n v="91100"/>
    <s v="VILLABE"/>
    <n v="740.09799999999996"/>
    <s v="MARTON"/>
    <s v="Jules"/>
    <n v="1760113765897"/>
    <n v="523356798"/>
    <s v="1"/>
    <s v="Homme"/>
    <s v="1976"/>
    <s v="1975-1980"/>
    <n v="0.3"/>
    <n v="0.16"/>
    <n v="0.7"/>
    <n v="6.7400000000000002E-2"/>
    <n v="35.524704"/>
    <n v="34.917823639999995"/>
    <n v="70.442527639999994"/>
  </r>
  <r>
    <n v="20220600077"/>
    <x v="317"/>
    <x v="6"/>
    <x v="2"/>
    <n v="1517693"/>
    <n v="450"/>
    <n v="0.45"/>
    <s v="GV"/>
    <n v="125"/>
    <n v="91100"/>
    <s v="VILLABE"/>
    <n v="94440"/>
    <s v="MAROLLESENBRI"/>
    <n v="34.085999999999999"/>
    <s v="PERINI"/>
    <s v="Fabricio"/>
    <n v="1690891543678"/>
    <n v="154098765"/>
    <s v="1"/>
    <s v="Homme"/>
    <s v="1969"/>
    <s v="1965-1970"/>
    <n v="1"/>
    <n v="0.24099999999999999"/>
    <n v="0"/>
    <n v="0"/>
    <n v="3.6966266999999999"/>
    <n v="0"/>
    <n v="3.6966266999999999"/>
  </r>
  <r>
    <n v="20220600077"/>
    <x v="317"/>
    <x v="6"/>
    <x v="2"/>
    <n v="1516168"/>
    <n v="300"/>
    <n v="0.3"/>
    <s v="PAEX"/>
    <n v="250"/>
    <n v="64230"/>
    <s v="SAUVAGNON"/>
    <n v="91100"/>
    <s v="VILLABE"/>
    <n v="767.14700000000005"/>
    <s v="FRET"/>
    <s v="Zaa"/>
    <n v="2840564345234"/>
    <n v="102050603"/>
    <s v="2"/>
    <s v="Femme"/>
    <s v="1984"/>
    <s v="1980-1985"/>
    <n v="0.3"/>
    <n v="0.16"/>
    <n v="0.7"/>
    <n v="6.7400000000000002E-2"/>
    <n v="11.0469168"/>
    <n v="10.858198638000001"/>
    <n v="21.905115438000003"/>
  </r>
  <r>
    <n v="20220600077"/>
    <x v="317"/>
    <x v="6"/>
    <x v="2"/>
    <n v="1517449"/>
    <n v="450"/>
    <n v="0.45"/>
    <s v="POLE"/>
    <n v="300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8.2206576000000009"/>
    <n v="8.080221366"/>
    <n v="16.300878965999999"/>
  </r>
  <r>
    <n v="20220600077"/>
    <x v="317"/>
    <x v="6"/>
    <x v="2"/>
    <n v="1517692"/>
    <n v="450"/>
    <n v="0.45"/>
    <s v="POLE"/>
    <n v="306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11.141236800000001"/>
    <n v="10.950907338"/>
    <n v="22.092144138000002"/>
  </r>
  <r>
    <n v="20220600077"/>
    <x v="317"/>
    <x v="6"/>
    <x v="2"/>
    <n v="1517448"/>
    <n v="1000"/>
    <n v="1"/>
    <s v="PAEX"/>
    <n v="507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24.790752000000001"/>
    <n v="24.367243320000004"/>
    <n v="49.157995320000005"/>
  </r>
  <r>
    <n v="20220600077"/>
    <x v="318"/>
    <x v="6"/>
    <x v="2"/>
    <n v="1518324"/>
    <n v="189"/>
    <n v="0.189"/>
    <s v="POLE"/>
    <n v="100"/>
    <n v="91100"/>
    <s v="VILLABE"/>
    <n v="59243"/>
    <s v="QUAROUBLE"/>
    <n v="250.579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.2732526879999999"/>
    <n v="2.23441795458"/>
    <n v="4.5076706425799999"/>
  </r>
  <r>
    <n v="20220600077"/>
    <x v="318"/>
    <x v="6"/>
    <x v="2"/>
    <n v="1518329"/>
    <n v="76"/>
    <n v="7.5999999999999998E-2"/>
    <s v="POLE"/>
    <n v="196"/>
    <n v="91100"/>
    <s v="VILLABE"/>
    <n v="6520"/>
    <s v="GRASSE"/>
    <n v="884.3"/>
    <s v="PERINI"/>
    <s v="Fabricio"/>
    <n v="1690891543678"/>
    <n v="154098765"/>
    <s v="1"/>
    <s v="Homme"/>
    <s v="1969"/>
    <s v="1965-1970"/>
    <n v="0.3"/>
    <n v="0.16"/>
    <n v="0.7"/>
    <n v="6.7400000000000002E-2"/>
    <n v="3.2259264000000001"/>
    <n v="3.1708168239999996"/>
    <n v="6.3967432239999997"/>
  </r>
  <r>
    <n v="20220600077"/>
    <x v="318"/>
    <x v="6"/>
    <x v="2"/>
    <n v="1518325"/>
    <n v="219"/>
    <n v="0.219"/>
    <s v="POLE"/>
    <n v="210"/>
    <n v="91100"/>
    <s v="VILLABE"/>
    <n v="53120"/>
    <s v="GORRON"/>
    <n v="316.77699999999999"/>
    <s v="PERINI"/>
    <s v="Fabricio"/>
    <n v="1690891543678"/>
    <n v="154098765"/>
    <s v="1"/>
    <s v="Homme"/>
    <s v="1969"/>
    <s v="1965-1970"/>
    <n v="0.3"/>
    <n v="0.16"/>
    <n v="0.7"/>
    <n v="6.7400000000000002E-2"/>
    <n v="3.3299598239999999"/>
    <n v="3.2730730103400001"/>
    <n v="6.6030328343400004"/>
  </r>
  <r>
    <n v="20220600077"/>
    <x v="318"/>
    <x v="6"/>
    <x v="2"/>
    <n v="1518326"/>
    <n v="203"/>
    <n v="0.20300000000000001"/>
    <s v="POLE"/>
    <n v="210"/>
    <n v="91100"/>
    <s v="VILLABE"/>
    <n v="66000"/>
    <s v="PERPIGNAN"/>
    <n v="837.41300000000001"/>
    <s v="PERINI"/>
    <s v="Fabricio"/>
    <n v="1690891543678"/>
    <n v="154098765"/>
    <s v="1"/>
    <s v="Homme"/>
    <s v="1969"/>
    <s v="1965-1970"/>
    <n v="0.3"/>
    <n v="0.16"/>
    <n v="0.7"/>
    <n v="6.7400000000000002E-2"/>
    <n v="8.1597522720000004"/>
    <n v="8.0203565040200004"/>
    <n v="16.180108776019999"/>
  </r>
  <r>
    <n v="20220600077"/>
    <x v="318"/>
    <x v="6"/>
    <x v="2"/>
    <n v="1517477"/>
    <n v="750"/>
    <n v="0.75"/>
    <s v="PAEX"/>
    <n v="220"/>
    <n v="93000"/>
    <s v="BOBIGNY"/>
    <n v="91100"/>
    <s v="VILLABE"/>
    <n v="52.249000000000002"/>
    <s v="TREZ"/>
    <s v="Borys"/>
    <n v="1710993765987"/>
    <n v="145096532"/>
    <s v="1"/>
    <s v="Homme"/>
    <s v="1971"/>
    <s v="1970-1975"/>
    <n v="0.3"/>
    <n v="0.16"/>
    <n v="0.7"/>
    <n v="6.7400000000000002E-2"/>
    <n v="1.8809640000000003"/>
    <n v="1.848830865"/>
    <n v="3.7297948650000006"/>
  </r>
  <r>
    <n v="20220600077"/>
    <x v="318"/>
    <x v="6"/>
    <x v="2"/>
    <n v="1518389"/>
    <n v="441"/>
    <n v="0.441"/>
    <s v="POLE"/>
    <n v="234"/>
    <n v="91100"/>
    <s v="VILLABE"/>
    <n v="59200"/>
    <s v="TOURCOING"/>
    <n v="265.54500000000002"/>
    <s v="PERINI"/>
    <s v="Fabricio"/>
    <n v="1690891543678"/>
    <n v="154098765"/>
    <s v="1"/>
    <s v="Homme"/>
    <s v="1969"/>
    <s v="1965-1970"/>
    <n v="0.3"/>
    <n v="0.16"/>
    <n v="0.7"/>
    <n v="6.7400000000000002E-2"/>
    <n v="5.6210565600000004"/>
    <n v="5.5250301771000006"/>
    <n v="11.146086737100001"/>
  </r>
  <r>
    <n v="20220600077"/>
    <x v="318"/>
    <x v="6"/>
    <x v="2"/>
    <n v="1518388"/>
    <n v="384"/>
    <n v="0.38400000000000001"/>
    <s v="POLE"/>
    <n v="260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9.9351060479999997"/>
    <n v="9.7653813196800012"/>
    <n v="19.700487367680001"/>
  </r>
  <r>
    <n v="20220600077"/>
    <x v="318"/>
    <x v="6"/>
    <x v="2"/>
    <n v="1518063"/>
    <n v="450"/>
    <n v="0.45"/>
    <s v="POLE"/>
    <n v="280"/>
    <n v="19410"/>
    <s v="PERPEZAC LE NOI"/>
    <n v="91100"/>
    <s v="VILLABE"/>
    <n v="456.06700000000001"/>
    <s v="RUCHE"/>
    <s v="Obrahim"/>
    <n v="1900319876543"/>
    <n v="184342310"/>
    <s v="1"/>
    <s v="Homme"/>
    <s v="1990"/>
    <s v="1990-1995"/>
    <n v="0.3"/>
    <n v="0.16"/>
    <n v="0.7"/>
    <n v="6.7400000000000002E-2"/>
    <n v="9.8510472"/>
    <n v="9.6827584770000001"/>
    <n v="19.533805677"/>
  </r>
  <r>
    <n v="20220600077"/>
    <x v="318"/>
    <x v="6"/>
    <x v="2"/>
    <n v="1518390"/>
    <n v="644"/>
    <n v="0.64400000000000002"/>
    <s v="POLE"/>
    <n v="510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11.760624959999999"/>
    <n v="11.5597142836"/>
    <n v="23.320339243599999"/>
  </r>
  <r>
    <n v="20220600077"/>
    <x v="319"/>
    <x v="6"/>
    <x v="2"/>
    <n v="1518075"/>
    <n v="150"/>
    <n v="0.15"/>
    <s v="PAEX"/>
    <n v="80"/>
    <n v="93380"/>
    <s v="PIERREFITTE SUR"/>
    <n v="91100"/>
    <s v="VILLABE"/>
    <n v="55.667000000000002"/>
    <s v="GHING"/>
    <s v="Tao"/>
    <n v="1761293324567"/>
    <n v="809679865"/>
    <s v="1"/>
    <s v="Homme"/>
    <s v="1976"/>
    <s v="1975-1980"/>
    <n v="0.3"/>
    <n v="0.16"/>
    <n v="0.7"/>
    <n v="6.7400000000000002E-2"/>
    <n v="0.4008024"/>
    <n v="0.393955359"/>
    <n v="0.79475775900000001"/>
  </r>
  <r>
    <n v="20220600077"/>
    <x v="319"/>
    <x v="6"/>
    <x v="2"/>
    <n v="1519182"/>
    <n v="182"/>
    <n v="0.182"/>
    <s v="PAEX"/>
    <n v="80"/>
    <n v="91100"/>
    <s v="VILLABE"/>
    <n v="93000"/>
    <s v="BOBIGNY"/>
    <n v="51.088000000000001"/>
    <s v="PERINI"/>
    <s v="Fabricio"/>
    <n v="1690891543678"/>
    <n v="154098765"/>
    <s v="1"/>
    <s v="Homme"/>
    <s v="1969"/>
    <s v="1965-1970"/>
    <n v="0.3"/>
    <n v="0.16"/>
    <n v="0.7"/>
    <n v="6.7400000000000002E-2"/>
    <n v="0.44630476800000002"/>
    <n v="0.43868039488000005"/>
    <n v="0.88498516288000006"/>
  </r>
  <r>
    <n v="20220600077"/>
    <x v="319"/>
    <x v="6"/>
    <x v="2"/>
    <n v="1518072"/>
    <n v="300"/>
    <n v="0.3"/>
    <s v="GV"/>
    <n v="10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2.4575492999999997"/>
    <n v="0"/>
    <n v="2.4575492999999997"/>
  </r>
  <r>
    <n v="20220600077"/>
    <x v="319"/>
    <x v="6"/>
    <x v="2"/>
    <n v="1519013"/>
    <n v="152"/>
    <n v="0.152"/>
    <s v="PAEX"/>
    <n v="100"/>
    <n v="91100"/>
    <s v="VILLABE"/>
    <n v="59243"/>
    <s v="QUAROUBLE"/>
    <n v="250.579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8282243840000001"/>
    <n v="1.7969922174399999"/>
    <n v="3.62521660144"/>
  </r>
  <r>
    <n v="20220600077"/>
    <x v="319"/>
    <x v="6"/>
    <x v="2"/>
    <n v="1519183"/>
    <n v="47"/>
    <n v="4.7E-2"/>
    <s v="PAEX"/>
    <n v="100"/>
    <n v="91100"/>
    <s v="VILLABE"/>
    <n v="8090"/>
    <s v="CHARLEVILLEMEZ"/>
    <n v="256.911"/>
    <s v="PERINI"/>
    <s v="Fabricio"/>
    <n v="1690891543678"/>
    <n v="154098765"/>
    <s v="1"/>
    <s v="Homme"/>
    <s v="1969"/>
    <s v="1965-1970"/>
    <n v="0.3"/>
    <n v="0.16"/>
    <n v="0.7"/>
    <n v="6.7400000000000002E-2"/>
    <n v="0.57959121600000008"/>
    <n v="0.56968986606000005"/>
    <n v="1.1492810820600001"/>
  </r>
  <r>
    <n v="20220600077"/>
    <x v="319"/>
    <x v="6"/>
    <x v="2"/>
    <n v="1518095"/>
    <n v="300"/>
    <n v="0.3"/>
    <s v="PAEX"/>
    <n v="120"/>
    <n v="93130"/>
    <s v="NOISY LE SEC"/>
    <n v="91100"/>
    <s v="VILLABE"/>
    <n v="46.533999999999999"/>
    <s v="JYURT"/>
    <s v="Fatima"/>
    <n v="2731193342345"/>
    <n v="103098966"/>
    <s v="2"/>
    <s v="Femme"/>
    <s v="1973"/>
    <s v="1970-1975"/>
    <n v="0.3"/>
    <n v="0.16"/>
    <n v="0.7"/>
    <n v="6.7400000000000002E-2"/>
    <n v="0.67008959999999995"/>
    <n v="0.65864223599999994"/>
    <n v="1.3287318359999998"/>
  </r>
  <r>
    <n v="20220600077"/>
    <x v="319"/>
    <x v="6"/>
    <x v="2"/>
    <n v="1518274"/>
    <n v="150"/>
    <n v="0.15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0026439999999996"/>
    <n v="1.9684321649999998"/>
    <n v="3.9710761649999995"/>
  </r>
  <r>
    <n v="20220600077"/>
    <x v="319"/>
    <x v="6"/>
    <x v="2"/>
    <n v="1518090"/>
    <n v="150"/>
    <n v="0.15"/>
    <s v="PAEX"/>
    <n v="165"/>
    <n v="67400"/>
    <s v="ILLKIRCH GRAFFEN"/>
    <n v="91100"/>
    <s v="VILLABE"/>
    <n v="514.08299999999997"/>
    <s v="FRINTU"/>
    <s v="Pierre"/>
    <n v="1900867456543"/>
    <n v="904021244"/>
    <s v="1"/>
    <s v="Homme"/>
    <s v="1990"/>
    <s v="1990-1995"/>
    <n v="0.3"/>
    <n v="0.16"/>
    <n v="0.7"/>
    <n v="6.7400000000000002E-2"/>
    <n v="3.7013975999999995"/>
    <n v="3.6381653909999998"/>
    <n v="7.3395629909999993"/>
  </r>
  <r>
    <n v="20220600077"/>
    <x v="319"/>
    <x v="6"/>
    <x v="2"/>
    <n v="1518097"/>
    <n v="300"/>
    <n v="0.3"/>
    <s v="POLE"/>
    <n v="200"/>
    <n v="76380"/>
    <s v="CANTELEU"/>
    <n v="91100"/>
    <s v="VILLABE"/>
    <n v="173.22"/>
    <s v="RIS"/>
    <s v="Lena"/>
    <n v="2971076565438"/>
    <n v="307040201"/>
    <s v="2"/>
    <s v="Femme"/>
    <s v="1997"/>
    <s v="1995-2000"/>
    <n v="0.3"/>
    <n v="0.16"/>
    <n v="0.7"/>
    <n v="6.7400000000000002E-2"/>
    <n v="2.4943679999999997"/>
    <n v="2.4517558799999999"/>
    <n v="4.94612388"/>
  </r>
  <r>
    <n v="20220600077"/>
    <x v="319"/>
    <x v="6"/>
    <x v="2"/>
    <n v="1519018"/>
    <n v="203"/>
    <n v="0.20300000000000001"/>
    <s v="POLE"/>
    <n v="205"/>
    <n v="91100"/>
    <s v="VILLABE"/>
    <n v="21300"/>
    <s v="CHENOVE"/>
    <n v="279.79899999999998"/>
    <s v="PERINI"/>
    <s v="Fabricio"/>
    <n v="1690891543678"/>
    <n v="154098765"/>
    <s v="1"/>
    <s v="Homme"/>
    <s v="1969"/>
    <s v="1965-1970"/>
    <n v="0.3"/>
    <n v="0.16"/>
    <n v="0.7"/>
    <n v="6.7400000000000002E-2"/>
    <n v="2.7263614560000002"/>
    <n v="2.6797861144600001"/>
    <n v="5.4061475704599999"/>
  </r>
  <r>
    <n v="20220600077"/>
    <x v="319"/>
    <x v="6"/>
    <x v="2"/>
    <n v="1519019"/>
    <n v="203"/>
    <n v="0.20300000000000001"/>
    <s v="POLE"/>
    <n v="225"/>
    <n v="91100"/>
    <s v="VILLABE"/>
    <n v="85200"/>
    <s v="FONTENAYLECOM"/>
    <n v="446.19099999999997"/>
    <s v="PERINI"/>
    <s v="Fabricio"/>
    <n v="1690891543678"/>
    <n v="154098765"/>
    <s v="1"/>
    <s v="Homme"/>
    <s v="1969"/>
    <s v="1965-1970"/>
    <n v="0.3"/>
    <n v="0.16"/>
    <n v="0.7"/>
    <n v="6.7400000000000002E-2"/>
    <n v="4.347685104"/>
    <n v="4.2734121501400004"/>
    <n v="8.6210972541400004"/>
  </r>
  <r>
    <n v="20220600077"/>
    <x v="319"/>
    <x v="6"/>
    <x v="2"/>
    <n v="1519017"/>
    <n v="401"/>
    <n v="0.40100000000000002"/>
    <s v="PAEX"/>
    <n v="234"/>
    <n v="91100"/>
    <s v="VILLABE"/>
    <n v="59800"/>
    <s v="LILLE"/>
    <n v="254.17500000000001"/>
    <s v="PERINI"/>
    <s v="Fabricio"/>
    <n v="1690891543678"/>
    <n v="154098765"/>
    <s v="1"/>
    <s v="Homme"/>
    <s v="1969"/>
    <s v="1965-1970"/>
    <n v="0.3"/>
    <n v="0.16"/>
    <n v="0.7"/>
    <n v="6.7400000000000002E-2"/>
    <n v="4.8923604000000003"/>
    <n v="4.8087825765000005"/>
    <n v="9.7011429765000017"/>
  </r>
  <r>
    <n v="20220600077"/>
    <x v="319"/>
    <x v="6"/>
    <x v="2"/>
    <n v="1519187"/>
    <n v="604"/>
    <n v="0.60399999999999998"/>
    <s v="PAEX"/>
    <n v="250"/>
    <n v="91100"/>
    <s v="VILLABE"/>
    <n v="80090"/>
    <s v="AMIENS"/>
    <n v="188.583"/>
    <s v="PERINI"/>
    <s v="Fabricio"/>
    <n v="1690891543678"/>
    <n v="154098765"/>
    <s v="1"/>
    <s v="Homme"/>
    <s v="1969"/>
    <s v="1965-1970"/>
    <n v="0.3"/>
    <n v="0.16"/>
    <n v="0.7"/>
    <n v="6.7400000000000002E-2"/>
    <n v="5.4673983360000005"/>
    <n v="5.3739969477600003"/>
    <n v="10.841395283760001"/>
  </r>
  <r>
    <n v="20220600077"/>
    <x v="319"/>
    <x v="6"/>
    <x v="2"/>
    <n v="1519016"/>
    <n v="401"/>
    <n v="0.40100000000000002"/>
    <s v="POLE"/>
    <n v="280"/>
    <n v="91100"/>
    <s v="VILLABE"/>
    <n v="19410"/>
    <s v="PERPEZACLENOI"/>
    <n v="458.50700000000001"/>
    <s v="PERINI"/>
    <s v="Fabricio"/>
    <n v="1690891543678"/>
    <n v="154098765"/>
    <s v="1"/>
    <s v="Homme"/>
    <s v="1969"/>
    <s v="1965-1970"/>
    <n v="0.3"/>
    <n v="0.16"/>
    <n v="0.7"/>
    <n v="6.7400000000000002E-2"/>
    <n v="8.8253427360000014"/>
    <n v="8.6745764642600012"/>
    <n v="17.499919200260003"/>
  </r>
  <r>
    <n v="20220600077"/>
    <x v="319"/>
    <x v="6"/>
    <x v="2"/>
    <n v="1519014"/>
    <n v="709"/>
    <n v="0.70899999999999996"/>
    <s v="PAEX"/>
    <n v="310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9.0581613119999993"/>
    <n v="8.9034177229200004"/>
    <n v="17.96157903492"/>
  </r>
  <r>
    <n v="20220600077"/>
    <x v="319"/>
    <x v="6"/>
    <x v="2"/>
    <n v="1519015"/>
    <n v="406"/>
    <n v="0.40600000000000003"/>
    <s v="POLE"/>
    <n v="325"/>
    <n v="91100"/>
    <s v="VILLABE"/>
    <n v="26750"/>
    <s v="ROMANSSURISER"/>
    <n v="541.17999999999995"/>
    <s v="PERINI"/>
    <s v="Fabricio"/>
    <n v="1690891543678"/>
    <n v="154098765"/>
    <s v="1"/>
    <s v="Homme"/>
    <s v="1969"/>
    <s v="1965-1970"/>
    <n v="0.3"/>
    <n v="0.16"/>
    <n v="0.7"/>
    <n v="6.7400000000000002E-2"/>
    <n v="10.54651584"/>
    <n v="10.3663461944"/>
    <n v="20.9128620344"/>
  </r>
  <r>
    <n v="20220600077"/>
    <x v="320"/>
    <x v="6"/>
    <x v="2"/>
    <n v="1519636"/>
    <n v="150"/>
    <n v="0.15"/>
    <s v="PAEX"/>
    <n v="80"/>
    <n v="91100"/>
    <s v="VILLABE"/>
    <n v="75003"/>
    <s v="PARIS03"/>
    <n v="39.554000000000002"/>
    <s v="PERINI"/>
    <s v="Fabricio"/>
    <n v="1690891543678"/>
    <n v="154098765"/>
    <s v="1"/>
    <s v="Homme"/>
    <s v="1969"/>
    <s v="1965-1970"/>
    <n v="0.3"/>
    <n v="0.16"/>
    <n v="0.7"/>
    <n v="6.7400000000000002E-2"/>
    <n v="0.28478880000000001"/>
    <n v="0.27992365800000002"/>
    <n v="0.56471245800000003"/>
  </r>
  <r>
    <n v="20220600077"/>
    <x v="320"/>
    <x v="6"/>
    <x v="2"/>
    <n v="1519635"/>
    <n v="102"/>
    <n v="0.10199999999999999"/>
    <s v="POLE"/>
    <n v="120"/>
    <n v="91100"/>
    <s v="VILLABE"/>
    <n v="21300"/>
    <s v="CHENOVE"/>
    <n v="279.79899999999998"/>
    <s v="PERINI"/>
    <s v="Fabricio"/>
    <n v="1690891543678"/>
    <n v="154098765"/>
    <s v="1"/>
    <s v="Homme"/>
    <s v="1969"/>
    <s v="1965-1970"/>
    <n v="0.3"/>
    <n v="0.16"/>
    <n v="0.7"/>
    <n v="6.7400000000000002E-2"/>
    <n v="1.3698959040000001"/>
    <n v="1.34649351564"/>
    <n v="2.71638941964"/>
  </r>
  <r>
    <n v="20220600077"/>
    <x v="320"/>
    <x v="6"/>
    <x v="2"/>
    <n v="1518890"/>
    <n v="150"/>
    <n v="0.15"/>
    <s v="PAEX"/>
    <n v="130"/>
    <n v="85200"/>
    <s v="FONTENAY LE COM"/>
    <n v="91100"/>
    <s v="VILLABE"/>
    <n v="444.48399999999998"/>
    <s v="GRE"/>
    <s v="Jules"/>
    <n v="1830385456543"/>
    <n v="709049965"/>
    <s v="1"/>
    <s v="Homme"/>
    <s v="1983"/>
    <s v="1980-1985"/>
    <n v="0.3"/>
    <n v="0.16"/>
    <n v="0.7"/>
    <n v="6.7400000000000002E-2"/>
    <n v="3.2002847999999999"/>
    <n v="3.145613268"/>
    <n v="6.3458980680000003"/>
  </r>
  <r>
    <n v="20220600077"/>
    <x v="320"/>
    <x v="6"/>
    <x v="2"/>
    <n v="1518886"/>
    <n v="150"/>
    <n v="0.15"/>
    <s v="PAEX"/>
    <n v="140"/>
    <n v="80090"/>
    <s v="AMIENS"/>
    <n v="91100"/>
    <s v="VILLABE"/>
    <n v="186.81399999999999"/>
    <s v="REZUX"/>
    <s v="Simon"/>
    <n v="1991180876543"/>
    <n v="601029866"/>
    <s v="1"/>
    <s v="Homme"/>
    <s v="1999"/>
    <s v="1995-2000"/>
    <n v="0.3"/>
    <n v="0.16"/>
    <n v="0.7"/>
    <n v="6.7400000000000002E-2"/>
    <n v="1.3450607999999999"/>
    <n v="1.3220826779999999"/>
    <n v="2.6671434779999998"/>
  </r>
  <r>
    <n v="20220600077"/>
    <x v="320"/>
    <x v="6"/>
    <x v="2"/>
    <n v="1518067"/>
    <n v="150"/>
    <n v="0.15"/>
    <s v="PAEX"/>
    <n v="158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1.8138168000000001"/>
    <n v="1.782830763"/>
    <n v="3.5966475630000003"/>
  </r>
  <r>
    <n v="20220600077"/>
    <x v="320"/>
    <x v="6"/>
    <x v="2"/>
    <n v="1518901"/>
    <n v="150"/>
    <n v="0.15"/>
    <s v="PAEX"/>
    <n v="158"/>
    <n v="53120"/>
    <s v="GORRON"/>
    <n v="91100"/>
    <s v="VILLABE"/>
    <n v="316.21199999999999"/>
    <s v="CRIO"/>
    <s v="Violette"/>
    <n v="2990253987654"/>
    <n v="707879887"/>
    <s v="2"/>
    <s v="Femme"/>
    <s v="1999"/>
    <s v="1995-2000"/>
    <n v="0.3"/>
    <n v="0.16"/>
    <n v="0.7"/>
    <n v="6.7400000000000002E-2"/>
    <n v="2.2767263999999998"/>
    <n v="2.2378323239999998"/>
    <n v="4.5145587239999996"/>
  </r>
  <r>
    <n v="20220600077"/>
    <x v="320"/>
    <x v="6"/>
    <x v="2"/>
    <n v="1518925"/>
    <n v="150"/>
    <n v="0.15"/>
    <s v="PAEX"/>
    <n v="158"/>
    <n v="59800"/>
    <s v="LILLE"/>
    <n v="91100"/>
    <s v="VILLABE"/>
    <n v="254.203"/>
    <s v="ZARA"/>
    <s v="Is"/>
    <n v="1700959765432"/>
    <n v="754013298"/>
    <s v="1"/>
    <s v="Homme"/>
    <s v="1970"/>
    <s v="1970-1975"/>
    <n v="0.3"/>
    <n v="0.16"/>
    <n v="0.7"/>
    <n v="6.7400000000000002E-2"/>
    <n v="1.8302616"/>
    <n v="1.798994631"/>
    <n v="3.6292562310000003"/>
  </r>
  <r>
    <n v="20220600077"/>
    <x v="320"/>
    <x v="6"/>
    <x v="2"/>
    <n v="1518906"/>
    <n v="150"/>
    <n v="0.15"/>
    <s v="PAEX"/>
    <n v="165"/>
    <n v="40300"/>
    <s v="PEYREHORADE"/>
    <n v="91100"/>
    <s v="VILLABE"/>
    <n v="752.09199999999998"/>
    <s v="ZOI"/>
    <s v="Elsa"/>
    <n v="2731140567876"/>
    <n v="566980986"/>
    <s v="2"/>
    <s v="Femme"/>
    <s v="1973"/>
    <s v="1970-1975"/>
    <n v="0.3"/>
    <n v="0.16"/>
    <n v="0.7"/>
    <n v="6.7400000000000002E-2"/>
    <n v="5.4150624000000001"/>
    <n v="5.3225550840000002"/>
    <n v="10.737617484000001"/>
  </r>
  <r>
    <n v="20220600077"/>
    <x v="320"/>
    <x v="6"/>
    <x v="2"/>
    <n v="1518093"/>
    <n v="300"/>
    <n v="0.3"/>
    <s v="PAEX"/>
    <n v="195"/>
    <n v="73490"/>
    <s v="RAVOIRE/LA"/>
    <n v="91100"/>
    <s v="VILLABE"/>
    <n v="537.70799999999997"/>
    <s v="MOGIN"/>
    <s v="Gaelle"/>
    <n v="2900973453456"/>
    <n v="313247688"/>
    <s v="2"/>
    <s v="Femme"/>
    <s v="1990"/>
    <s v="1990-1995"/>
    <n v="0.3"/>
    <n v="0.16"/>
    <n v="0.7"/>
    <n v="6.7400000000000002E-2"/>
    <n v="7.7429951999999993"/>
    <n v="7.6107190319999996"/>
    <n v="15.353714231999998"/>
  </r>
  <r>
    <n v="20220600077"/>
    <x v="320"/>
    <x v="6"/>
    <x v="2"/>
    <n v="1518976"/>
    <n v="150"/>
    <n v="0.15"/>
    <s v="POLE"/>
    <n v="239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3.8989871999999997"/>
    <n v="3.8323795019999998"/>
    <n v="7.731366701999999"/>
  </r>
  <r>
    <n v="20220600077"/>
    <x v="321"/>
    <x v="6"/>
    <x v="2"/>
    <n v="1518611"/>
    <n v="150"/>
    <n v="0.15"/>
    <s v="PAEX"/>
    <n v="125"/>
    <n v="87000"/>
    <s v="LIMOGES"/>
    <n v="91100"/>
    <s v="VILLABE"/>
    <n v="389.06299999999999"/>
    <s v="GHRISZ"/>
    <s v="Maryse"/>
    <n v="2650587345345"/>
    <n v="409050409"/>
    <s v="2"/>
    <s v="Femme"/>
    <s v="1965"/>
    <s v="1965-1970"/>
    <n v="0.3"/>
    <n v="0.16"/>
    <n v="0.7"/>
    <n v="6.7400000000000002E-2"/>
    <n v="2.8012535999999999"/>
    <n v="2.753398851"/>
    <n v="5.5546524509999999"/>
  </r>
  <r>
    <n v="20220600077"/>
    <x v="321"/>
    <x v="6"/>
    <x v="2"/>
    <n v="1519031"/>
    <n v="150"/>
    <n v="0.15"/>
    <s v="PAEX"/>
    <n v="158"/>
    <n v="59200"/>
    <s v="TOURCOING"/>
    <n v="91100"/>
    <s v="VILLABE"/>
    <n v="266.87799999999999"/>
    <s v="DRET"/>
    <s v="Colette"/>
    <n v="2700659543658"/>
    <n v="356433221"/>
    <s v="2"/>
    <s v="Femme"/>
    <s v="1970"/>
    <s v="1970-1975"/>
    <n v="0.3"/>
    <n v="0.16"/>
    <n v="0.7"/>
    <n v="6.7400000000000002E-2"/>
    <n v="1.9215215999999999"/>
    <n v="1.888695606"/>
    <n v="3.8102172059999999"/>
  </r>
  <r>
    <n v="20220600077"/>
    <x v="321"/>
    <x v="6"/>
    <x v="2"/>
    <n v="1518880"/>
    <n v="300"/>
    <n v="0.3"/>
    <s v="POLE"/>
    <n v="200"/>
    <n v="76380"/>
    <s v="CANTELEU"/>
    <n v="91100"/>
    <s v="VILLABE"/>
    <n v="173.22"/>
    <s v="RIS"/>
    <s v="Lena"/>
    <n v="2971076565438"/>
    <n v="307040201"/>
    <s v="2"/>
    <s v="Femme"/>
    <s v="1997"/>
    <s v="1995-2000"/>
    <n v="0.3"/>
    <n v="0.16"/>
    <n v="0.7"/>
    <n v="6.7400000000000002E-2"/>
    <n v="2.4943679999999997"/>
    <n v="2.4517558799999999"/>
    <n v="4.94612388"/>
  </r>
  <r>
    <n v="20220600077"/>
    <x v="321"/>
    <x v="6"/>
    <x v="2"/>
    <n v="1519683"/>
    <n v="400"/>
    <n v="0.4"/>
    <s v="PAEX"/>
    <n v="200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5.347142400000001"/>
    <n v="5.2557953839999998"/>
    <n v="10.602937784000002"/>
  </r>
  <r>
    <n v="20220600077"/>
    <x v="321"/>
    <x v="6"/>
    <x v="2"/>
    <n v="1520228"/>
    <n v="31"/>
    <n v="3.1E-2"/>
    <s v="POLE"/>
    <n v="200"/>
    <n v="91100"/>
    <s v="VILLABE"/>
    <n v="83170"/>
    <s v="BRIGNOLES"/>
    <n v="778.82"/>
    <s v="PERINI"/>
    <s v="Fabricio"/>
    <n v="1690891543678"/>
    <n v="154098765"/>
    <s v="1"/>
    <s v="Homme"/>
    <s v="1969"/>
    <s v="1965-1970"/>
    <n v="0.3"/>
    <n v="0.16"/>
    <n v="0.7"/>
    <n v="6.7400000000000002E-2"/>
    <n v="1.1588841599999999"/>
    <n v="1.1390865556000001"/>
    <n v="2.2979707156"/>
  </r>
  <r>
    <n v="20220600077"/>
    <x v="321"/>
    <x v="6"/>
    <x v="2"/>
    <n v="1519901"/>
    <n v="300"/>
    <n v="0.3"/>
    <s v="POLE"/>
    <n v="210"/>
    <n v="19410"/>
    <s v="PERPEZAC LE NOI"/>
    <n v="91100"/>
    <s v="VILLABE"/>
    <n v="456.06700000000001"/>
    <s v="RUCHE"/>
    <s v="Obrahim"/>
    <n v="1900319876543"/>
    <n v="184342310"/>
    <s v="1"/>
    <s v="Homme"/>
    <s v="1990"/>
    <s v="1990-1995"/>
    <n v="0.3"/>
    <n v="0.16"/>
    <n v="0.7"/>
    <n v="6.7400000000000002E-2"/>
    <n v="6.5673648"/>
    <n v="6.4551723179999998"/>
    <n v="13.022537117999999"/>
  </r>
  <r>
    <n v="20220600077"/>
    <x v="321"/>
    <x v="6"/>
    <x v="2"/>
    <n v="1519687"/>
    <n v="300"/>
    <n v="0.3"/>
    <s v="POLE"/>
    <n v="260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20600077"/>
    <x v="321"/>
    <x v="6"/>
    <x v="2"/>
    <n v="1518974"/>
    <n v="1000"/>
    <n v="1"/>
    <s v="POLE"/>
    <n v="470"/>
    <n v="13000"/>
    <s v="MARSEILLE"/>
    <n v="91100"/>
    <s v="VILLABE"/>
    <n v="740.09799999999996"/>
    <s v="MARTON"/>
    <s v="Jules"/>
    <n v="1760113765897"/>
    <n v="523356798"/>
    <s v="1"/>
    <s v="Homme"/>
    <s v="1976"/>
    <s v="1975-1980"/>
    <n v="0.3"/>
    <n v="0.16"/>
    <n v="0.7"/>
    <n v="6.7400000000000002E-2"/>
    <n v="35.524704"/>
    <n v="34.917823639999995"/>
    <n v="70.442527639999994"/>
  </r>
  <r>
    <n v="20220600077"/>
    <x v="322"/>
    <x v="6"/>
    <x v="2"/>
    <n v="1520882"/>
    <n v="121"/>
    <n v="0.121"/>
    <s v="POLE"/>
    <n v="100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1.545892128"/>
    <n v="1.51948313748"/>
    <n v="3.0653752654800002"/>
  </r>
  <r>
    <n v="20220600077"/>
    <x v="322"/>
    <x v="6"/>
    <x v="2"/>
    <n v="1520883"/>
    <n v="278"/>
    <n v="0.27800000000000002"/>
    <s v="POLE"/>
    <n v="210"/>
    <n v="91100"/>
    <s v="VILLABE"/>
    <n v="87000"/>
    <s v="LIMOGES"/>
    <n v="390.036"/>
    <s v="PERINI"/>
    <s v="Fabricio"/>
    <n v="1690891543678"/>
    <n v="154098765"/>
    <s v="1"/>
    <s v="Homme"/>
    <s v="1969"/>
    <s v="1965-1970"/>
    <n v="0.3"/>
    <n v="0.16"/>
    <n v="0.7"/>
    <n v="6.7400000000000002E-2"/>
    <n v="5.2046403840000011"/>
    <n v="5.1157277774400001"/>
    <n v="10.320368161440001"/>
  </r>
  <r>
    <n v="20220600077"/>
    <x v="322"/>
    <x v="6"/>
    <x v="2"/>
    <n v="1520315"/>
    <n v="450"/>
    <n v="0.45"/>
    <s v="POLE"/>
    <n v="300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8.2206576000000009"/>
    <n v="8.080221366"/>
    <n v="16.300878965999999"/>
  </r>
  <r>
    <n v="20220600077"/>
    <x v="322"/>
    <x v="6"/>
    <x v="2"/>
    <n v="1520078"/>
    <n v="450"/>
    <n v="0.45"/>
    <s v="PAEX"/>
    <n v="400"/>
    <n v="64230"/>
    <s v="SAUVAGNON"/>
    <n v="91100"/>
    <s v="VILLABE"/>
    <n v="767.14700000000005"/>
    <s v="FRET"/>
    <s v="Zaa"/>
    <n v="2840564345234"/>
    <n v="102050603"/>
    <s v="2"/>
    <s v="Femme"/>
    <s v="1984"/>
    <s v="1980-1985"/>
    <n v="0.3"/>
    <n v="0.16"/>
    <n v="0.7"/>
    <n v="6.7400000000000002E-2"/>
    <n v="16.570375200000001"/>
    <n v="16.287297957"/>
    <n v="32.857673157000001"/>
  </r>
  <r>
    <n v="20220600077"/>
    <x v="323"/>
    <x v="6"/>
    <x v="2"/>
    <n v="1521189"/>
    <n v="450"/>
    <n v="0.45"/>
    <s v="POLE"/>
    <n v="280"/>
    <n v="13000"/>
    <s v="MARSEILLE"/>
    <n v="91100"/>
    <s v="VILLABE"/>
    <n v="740.09799999999996"/>
    <s v="MARTON"/>
    <s v="Jules"/>
    <n v="1760113765897"/>
    <n v="523356798"/>
    <s v="1"/>
    <s v="Homme"/>
    <s v="1976"/>
    <s v="1975-1980"/>
    <n v="0.3"/>
    <n v="0.16"/>
    <n v="0.7"/>
    <n v="6.7400000000000002E-2"/>
    <n v="15.9861168"/>
    <n v="15.713020638"/>
    <n v="31.699137438000001"/>
  </r>
  <r>
    <n v="20220600077"/>
    <x v="324"/>
    <x v="6"/>
    <x v="2"/>
    <n v="1521367"/>
    <n v="300"/>
    <n v="0.3"/>
    <s v="GV"/>
    <n v="10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2.4575492999999997"/>
    <n v="0"/>
    <n v="2.4575492999999997"/>
  </r>
  <r>
    <n v="20220600077"/>
    <x v="324"/>
    <x v="6"/>
    <x v="2"/>
    <n v="1522324"/>
    <n v="101"/>
    <n v="0.10100000000000001"/>
    <s v="POLE"/>
    <n v="100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1.2061678560000002"/>
    <n v="1.18556248846"/>
    <n v="2.39173034446"/>
  </r>
  <r>
    <n v="20220600077"/>
    <x v="324"/>
    <x v="6"/>
    <x v="2"/>
    <n v="1522323"/>
    <n v="413"/>
    <n v="0.41299999999999998"/>
    <s v="GV"/>
    <n v="140"/>
    <n v="91100"/>
    <s v="VILLABE"/>
    <n v="94440"/>
    <s v="MAROLLESENBRI"/>
    <n v="34.085999999999999"/>
    <s v="PERINI"/>
    <s v="Fabricio"/>
    <n v="1690891543678"/>
    <n v="154098765"/>
    <s v="1"/>
    <s v="Homme"/>
    <s v="1969"/>
    <s v="1965-1970"/>
    <n v="1"/>
    <n v="0.24099999999999999"/>
    <n v="0"/>
    <n v="0"/>
    <n v="3.3926818379999997"/>
    <n v="0"/>
    <n v="3.3926818379999997"/>
  </r>
  <r>
    <n v="20220600077"/>
    <x v="324"/>
    <x v="6"/>
    <x v="2"/>
    <n v="1521567"/>
    <n v="150"/>
    <n v="0.15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0026439999999996"/>
    <n v="1.9684321649999998"/>
    <n v="3.9710761649999995"/>
  </r>
  <r>
    <n v="20220600077"/>
    <x v="324"/>
    <x v="6"/>
    <x v="2"/>
    <n v="1522326"/>
    <n v="800"/>
    <n v="0.8"/>
    <s v="PAEX"/>
    <n v="399"/>
    <n v="91100"/>
    <s v="VILLABE"/>
    <n v="8090"/>
    <s v="CHARLEVILLEMEZ"/>
    <n v="256.911"/>
    <s v="PERINI"/>
    <s v="Fabricio"/>
    <n v="1690891543678"/>
    <n v="154098765"/>
    <s v="1"/>
    <s v="Homme"/>
    <s v="1969"/>
    <s v="1965-1970"/>
    <n v="0.3"/>
    <n v="0.16"/>
    <n v="0.7"/>
    <n v="6.7400000000000002E-2"/>
    <n v="9.8653824000000014"/>
    <n v="9.6968487840000002"/>
    <n v="19.562231184000002"/>
  </r>
  <r>
    <n v="20220600077"/>
    <x v="324"/>
    <x v="6"/>
    <x v="2"/>
    <n v="1522199"/>
    <n v="450"/>
    <n v="0.45"/>
    <s v="PAEX"/>
    <n v="400"/>
    <n v="64230"/>
    <s v="SAUVAGNON"/>
    <n v="91100"/>
    <s v="VILLABE"/>
    <n v="767.14700000000005"/>
    <s v="FRET"/>
    <s v="Zaa"/>
    <n v="2840564345234"/>
    <n v="102050603"/>
    <s v="2"/>
    <s v="Femme"/>
    <s v="1984"/>
    <s v="1980-1985"/>
    <n v="0.3"/>
    <n v="0.16"/>
    <n v="0.7"/>
    <n v="6.7400000000000002E-2"/>
    <n v="16.570375200000001"/>
    <n v="16.287297957"/>
    <n v="32.857673157000001"/>
  </r>
  <r>
    <n v="20220600077"/>
    <x v="325"/>
    <x v="6"/>
    <x v="2"/>
    <n v="1523114"/>
    <n v="102"/>
    <n v="0.10199999999999999"/>
    <s v="POLE"/>
    <n v="100"/>
    <n v="91100"/>
    <s v="VILLABE"/>
    <n v="62620"/>
    <s v="RUITZ"/>
    <n v="245.798"/>
    <s v="PERINI"/>
    <s v="Fabricio"/>
    <n v="1690891543678"/>
    <n v="154098765"/>
    <s v="1"/>
    <s v="Homme"/>
    <s v="1969"/>
    <s v="1965-1970"/>
    <n v="0.3"/>
    <n v="0.16"/>
    <n v="0.7"/>
    <n v="6.7400000000000002E-2"/>
    <n v="1.203427008"/>
    <n v="1.1828684632799999"/>
    <n v="2.38629547128"/>
  </r>
  <r>
    <n v="20220600077"/>
    <x v="325"/>
    <x v="6"/>
    <x v="2"/>
    <n v="1523184"/>
    <n v="150"/>
    <n v="0.15"/>
    <s v="POLE"/>
    <n v="140"/>
    <n v="80090"/>
    <s v="AMIENS"/>
    <n v="91100"/>
    <s v="VILLABE"/>
    <n v="186.81399999999999"/>
    <s v="REZUX"/>
    <s v="Simon"/>
    <n v="1991180876543"/>
    <n v="601029866"/>
    <s v="1"/>
    <s v="Homme"/>
    <s v="1999"/>
    <s v="1995-2000"/>
    <n v="0.3"/>
    <n v="0.16"/>
    <n v="0.7"/>
    <n v="6.7400000000000002E-2"/>
    <n v="1.3450607999999999"/>
    <n v="1.3220826779999999"/>
    <n v="2.6671434779999998"/>
  </r>
  <r>
    <n v="20220600077"/>
    <x v="325"/>
    <x v="6"/>
    <x v="2"/>
    <n v="1522105"/>
    <n v="150"/>
    <n v="0.15"/>
    <s v="PAEX"/>
    <n v="158"/>
    <n v="53120"/>
    <s v="GORRON"/>
    <n v="91100"/>
    <s v="VILLABE"/>
    <n v="316.21199999999999"/>
    <s v="CRIO"/>
    <s v="Violette"/>
    <n v="2990253987654"/>
    <n v="707879887"/>
    <s v="2"/>
    <s v="Femme"/>
    <s v="1999"/>
    <s v="1995-2000"/>
    <n v="0.3"/>
    <n v="0.16"/>
    <n v="0.7"/>
    <n v="6.7400000000000002E-2"/>
    <n v="2.2767263999999998"/>
    <n v="2.2378323239999998"/>
    <n v="4.5145587239999996"/>
  </r>
  <r>
    <n v="20220600077"/>
    <x v="325"/>
    <x v="6"/>
    <x v="2"/>
    <n v="1520744"/>
    <n v="300"/>
    <n v="0.3"/>
    <s v="PAEX"/>
    <n v="195"/>
    <n v="73490"/>
    <s v="RAVOIRE/LA"/>
    <n v="91100"/>
    <s v="VILLABE"/>
    <n v="537.70799999999997"/>
    <s v="MOGIN"/>
    <s v="Gaelle"/>
    <n v="2900973453456"/>
    <n v="313247688"/>
    <s v="2"/>
    <s v="Femme"/>
    <s v="1990"/>
    <s v="1990-1995"/>
    <n v="0.3"/>
    <n v="0.16"/>
    <n v="0.7"/>
    <n v="6.7400000000000002E-2"/>
    <n v="7.7429951999999993"/>
    <n v="7.6107190319999996"/>
    <n v="15.353714231999998"/>
  </r>
  <r>
    <n v="20220600077"/>
    <x v="325"/>
    <x v="6"/>
    <x v="2"/>
    <n v="1523113"/>
    <n v="220"/>
    <n v="0.22"/>
    <s v="POLE"/>
    <n v="230"/>
    <n v="91100"/>
    <s v="VILLABE"/>
    <n v="53120"/>
    <s v="GORRON"/>
    <n v="316.77699999999999"/>
    <s v="PERINI"/>
    <s v="Fabricio"/>
    <n v="1690891543678"/>
    <n v="154098765"/>
    <s v="1"/>
    <s v="Homme"/>
    <s v="1969"/>
    <s v="1965-1970"/>
    <n v="0.3"/>
    <n v="0.16"/>
    <n v="0.7"/>
    <n v="6.7400000000000002E-2"/>
    <n v="3.3451651199999999"/>
    <n v="3.2880185491999998"/>
    <n v="6.6331836691999992"/>
  </r>
  <r>
    <n v="20220600077"/>
    <x v="325"/>
    <x v="6"/>
    <x v="2"/>
    <n v="1522174"/>
    <n v="300"/>
    <n v="0.3"/>
    <s v="POLE"/>
    <n v="239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7.7979743999999993"/>
    <n v="7.6647590039999995"/>
    <n v="15.462733403999998"/>
  </r>
  <r>
    <n v="20220600077"/>
    <x v="325"/>
    <x v="6"/>
    <x v="2"/>
    <n v="1523116"/>
    <n v="194"/>
    <n v="0.19400000000000001"/>
    <s v="POLE"/>
    <n v="250"/>
    <n v="91100"/>
    <s v="VILLABE"/>
    <n v="40300"/>
    <s v="PEYREHORADE"/>
    <n v="752.33699999999999"/>
    <s v="PERINI"/>
    <s v="Fabricio"/>
    <n v="1690891543678"/>
    <n v="154098765"/>
    <s v="1"/>
    <s v="Homme"/>
    <s v="1969"/>
    <s v="1965-1970"/>
    <n v="0.3"/>
    <n v="0.16"/>
    <n v="0.7"/>
    <n v="6.7400000000000002E-2"/>
    <n v="7.0057621440000002"/>
    <n v="6.8860803740399996"/>
    <n v="13.891842518040001"/>
  </r>
  <r>
    <n v="20220600077"/>
    <x v="325"/>
    <x v="6"/>
    <x v="2"/>
    <n v="1523117"/>
    <n v="406"/>
    <n v="0.40600000000000003"/>
    <s v="POLE"/>
    <n v="470"/>
    <n v="91100"/>
    <s v="VILLABE"/>
    <n v="66000"/>
    <s v="PERPIGNAN"/>
    <n v="837.413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6.319504544000001"/>
    <n v="16.040713008040001"/>
    <n v="32.360217552039998"/>
  </r>
  <r>
    <n v="20220600077"/>
    <x v="325"/>
    <x v="6"/>
    <x v="2"/>
    <n v="1523115"/>
    <n v="1115"/>
    <n v="1.115"/>
    <s v="POLE"/>
    <n v="615"/>
    <n v="91100"/>
    <s v="VILLABE"/>
    <n v="13000"/>
    <s v="MARSEILLE"/>
    <n v="740.44500000000005"/>
    <s v="PERINI"/>
    <s v="Fabricio"/>
    <n v="1690891543678"/>
    <n v="154098765"/>
    <s v="1"/>
    <s v="Homme"/>
    <s v="1969"/>
    <s v="1965-1970"/>
    <n v="0.3"/>
    <n v="0.16"/>
    <n v="0.7"/>
    <n v="6.7400000000000002E-2"/>
    <n v="39.628616399999999"/>
    <n v="38.951627536499998"/>
    <n v="78.580243936499997"/>
  </r>
  <r>
    <n v="20220600077"/>
    <x v="326"/>
    <x v="6"/>
    <x v="2"/>
    <n v="1523817"/>
    <n v="150"/>
    <n v="0.15"/>
    <s v="PAEX"/>
    <n v="80"/>
    <n v="93380"/>
    <s v="PIERREFITTE SUR"/>
    <n v="91100"/>
    <s v="VILLABE"/>
    <n v="55.667000000000002"/>
    <s v="GHING"/>
    <s v="Tao"/>
    <n v="1761293324567"/>
    <n v="809679865"/>
    <s v="1"/>
    <s v="Homme"/>
    <s v="1976"/>
    <s v="1975-1980"/>
    <n v="0.3"/>
    <n v="0.16"/>
    <n v="0.7"/>
    <n v="6.7400000000000002E-2"/>
    <n v="0.4008024"/>
    <n v="0.393955359"/>
    <n v="0.79475775900000001"/>
  </r>
  <r>
    <n v="20220600077"/>
    <x v="326"/>
    <x v="6"/>
    <x v="2"/>
    <n v="1523654"/>
    <n v="30"/>
    <n v="0.03"/>
    <s v="PAEX"/>
    <n v="100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0.38327903999999996"/>
    <n v="0.37673135639999999"/>
    <n v="0.76001039640000001"/>
  </r>
  <r>
    <n v="20220600077"/>
    <x v="326"/>
    <x v="6"/>
    <x v="2"/>
    <n v="1521364"/>
    <n v="150"/>
    <n v="0.15"/>
    <s v="PAEX"/>
    <n v="125"/>
    <n v="87000"/>
    <s v="LIMOGES"/>
    <n v="91100"/>
    <s v="VILLABE"/>
    <n v="389.06299999999999"/>
    <s v="GHRISZ"/>
    <s v="Maryse"/>
    <n v="2650587345345"/>
    <n v="409050409"/>
    <s v="2"/>
    <s v="Femme"/>
    <s v="1965"/>
    <s v="1965-1970"/>
    <n v="0.3"/>
    <n v="0.16"/>
    <n v="0.7"/>
    <n v="6.7400000000000002E-2"/>
    <n v="2.8012535999999999"/>
    <n v="2.753398851"/>
    <n v="5.5546524509999999"/>
  </r>
  <r>
    <n v="20220600077"/>
    <x v="326"/>
    <x v="6"/>
    <x v="2"/>
    <n v="1522718"/>
    <n v="300"/>
    <n v="0.3"/>
    <s v="POLE"/>
    <n v="200"/>
    <n v="76380"/>
    <s v="CANTELEU"/>
    <n v="91100"/>
    <s v="VILLABE"/>
    <n v="173.22"/>
    <s v="RIS"/>
    <s v="Lena"/>
    <n v="2971076565438"/>
    <n v="307040201"/>
    <s v="2"/>
    <s v="Femme"/>
    <s v="1997"/>
    <s v="1995-2000"/>
    <n v="0.3"/>
    <n v="0.16"/>
    <n v="0.7"/>
    <n v="6.7400000000000002E-2"/>
    <n v="2.4943679999999997"/>
    <n v="2.4517558799999999"/>
    <n v="4.94612388"/>
  </r>
  <r>
    <n v="20220600077"/>
    <x v="326"/>
    <x v="6"/>
    <x v="2"/>
    <n v="1522812"/>
    <n v="400"/>
    <n v="0.4"/>
    <s v="PAEX"/>
    <n v="200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5.347142400000001"/>
    <n v="5.2557953839999998"/>
    <n v="10.602937784000002"/>
  </r>
  <r>
    <n v="20220600077"/>
    <x v="326"/>
    <x v="6"/>
    <x v="2"/>
    <n v="1522817"/>
    <n v="300"/>
    <n v="0.3"/>
    <s v="POLE"/>
    <n v="270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20600077"/>
    <x v="326"/>
    <x v="6"/>
    <x v="2"/>
    <n v="1523653"/>
    <n v="203"/>
    <n v="0.20300000000000001"/>
    <s v="POLE"/>
    <n v="270"/>
    <n v="91100"/>
    <s v="VILLABE"/>
    <n v="31390"/>
    <s v="CARBONNE"/>
    <n v="715.00800000000004"/>
    <s v="PERINI"/>
    <s v="Fabricio"/>
    <n v="1690891543678"/>
    <n v="154098765"/>
    <s v="1"/>
    <s v="Homme"/>
    <s v="1969"/>
    <s v="1965-1970"/>
    <n v="0.3"/>
    <n v="0.16"/>
    <n v="0.7"/>
    <n v="6.7400000000000002E-2"/>
    <n v="6.967037952000001"/>
    <n v="6.8480177203200006"/>
    <n v="13.815055672320002"/>
  </r>
  <r>
    <n v="20220600077"/>
    <x v="326"/>
    <x v="6"/>
    <x v="2"/>
    <n v="1523655"/>
    <n v="550"/>
    <n v="0.55000000000000004"/>
    <s v="POLE"/>
    <n v="450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13.617067200000001"/>
    <n v="13.384442302000002"/>
    <n v="27.001509502000005"/>
  </r>
  <r>
    <n v="20220600077"/>
    <x v="327"/>
    <x v="6"/>
    <x v="2"/>
    <n v="1523998"/>
    <n v="102"/>
    <n v="0.10199999999999999"/>
    <s v="POLE"/>
    <n v="126.6"/>
    <n v="91100"/>
    <s v="VILLABE"/>
    <n v="44260"/>
    <s v="LAVAUSURLOIRE"/>
    <n v="413.68799999999999"/>
    <s v="PERINI"/>
    <s v="Fabricio"/>
    <n v="1690891543678"/>
    <n v="154098765"/>
    <s v="1"/>
    <s v="Homme"/>
    <s v="1969"/>
    <s v="1965-1970"/>
    <n v="0.3"/>
    <n v="0.16"/>
    <n v="0.7"/>
    <n v="6.7400000000000002E-2"/>
    <n v="2.0254164480000001"/>
    <n v="1.9908155836799999"/>
    <n v="4.0162320316799995"/>
  </r>
  <r>
    <n v="20220600077"/>
    <x v="327"/>
    <x v="6"/>
    <x v="2"/>
    <n v="1523996"/>
    <n v="52"/>
    <n v="5.1999999999999998E-2"/>
    <s v="POLE"/>
    <n v="155"/>
    <n v="91100"/>
    <s v="VILLABE"/>
    <n v="33520"/>
    <s v="BRUGES"/>
    <n v="575.35599999999999"/>
    <s v="PERINI"/>
    <s v="Fabricio"/>
    <n v="1690891543678"/>
    <n v="154098765"/>
    <s v="1"/>
    <s v="Homme"/>
    <s v="1969"/>
    <s v="1965-1970"/>
    <n v="0.3"/>
    <n v="0.16"/>
    <n v="0.7"/>
    <n v="6.7400000000000002E-2"/>
    <n v="1.436088576"/>
    <n v="1.41155539616"/>
    <n v="2.8476439721600002"/>
  </r>
  <r>
    <n v="20220600077"/>
    <x v="327"/>
    <x v="6"/>
    <x v="2"/>
    <n v="1523407"/>
    <n v="150"/>
    <n v="0.15"/>
    <s v="PAEX"/>
    <n v="158"/>
    <n v="59800"/>
    <s v="LILLE"/>
    <n v="91100"/>
    <s v="VILLABE"/>
    <n v="254.203"/>
    <s v="ZARA"/>
    <s v="Is"/>
    <n v="1700959765432"/>
    <n v="754013298"/>
    <s v="1"/>
    <s v="Homme"/>
    <s v="1970"/>
    <s v="1970-1975"/>
    <n v="0.3"/>
    <n v="0.16"/>
    <n v="0.7"/>
    <n v="6.7400000000000002E-2"/>
    <n v="1.8302616"/>
    <n v="1.798994631"/>
    <n v="3.6292562310000003"/>
  </r>
  <r>
    <n v="20220600077"/>
    <x v="327"/>
    <x v="6"/>
    <x v="2"/>
    <n v="1524025"/>
    <n v="227"/>
    <n v="0.22700000000000001"/>
    <s v="POLE"/>
    <n v="250"/>
    <n v="91100"/>
    <s v="VILLABE"/>
    <n v="42153"/>
    <s v="RIORGES"/>
    <n v="360.11599999999999"/>
    <s v="PERINI"/>
    <s v="Fabricio"/>
    <n v="1690891543678"/>
    <n v="154098765"/>
    <s v="1"/>
    <s v="Homme"/>
    <s v="1969"/>
    <s v="1965-1970"/>
    <n v="0.3"/>
    <n v="0.16"/>
    <n v="0.7"/>
    <n v="6.7400000000000002E-2"/>
    <n v="3.9238239360000002"/>
    <n v="3.8567919437599998"/>
    <n v="7.78061587976"/>
  </r>
  <r>
    <n v="2022070063"/>
    <x v="327"/>
    <x v="6"/>
    <x v="2"/>
    <n v="1523181"/>
    <n v="300"/>
    <n v="0.3"/>
    <s v="PAEX"/>
    <n v="250"/>
    <n v="64230"/>
    <s v="SAUVAGNON"/>
    <n v="91100"/>
    <s v="VILLABE"/>
    <n v="767.14700000000005"/>
    <s v="FRET"/>
    <s v="Zaa"/>
    <n v="2840564345234"/>
    <n v="102050603"/>
    <s v="2"/>
    <s v="Femme"/>
    <s v="1984"/>
    <s v="1980-1985"/>
    <n v="0.3"/>
    <n v="0.16"/>
    <n v="0.7"/>
    <n v="6.7400000000000002E-2"/>
    <n v="11.0469168"/>
    <n v="10.858198638000001"/>
    <n v="21.905115438000003"/>
  </r>
  <r>
    <n v="20220600077"/>
    <x v="327"/>
    <x v="6"/>
    <x v="2"/>
    <n v="1523997"/>
    <n v="201"/>
    <n v="0.20100000000000001"/>
    <s v="POLE"/>
    <n v="261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3.6706298400000001"/>
    <n v="3.6079232469"/>
    <n v="7.2785530869000006"/>
  </r>
  <r>
    <n v="20220600077"/>
    <x v="327"/>
    <x v="6"/>
    <x v="2"/>
    <n v="1523412"/>
    <n v="450"/>
    <n v="0.45"/>
    <s v="POLE"/>
    <n v="280"/>
    <n v="19410"/>
    <s v="PERPEZAC LE NOI"/>
    <n v="91100"/>
    <s v="VILLABE"/>
    <n v="456.06700000000001"/>
    <s v="RUCHE"/>
    <s v="Obrahim"/>
    <n v="1900319876543"/>
    <n v="184342310"/>
    <s v="1"/>
    <s v="Homme"/>
    <s v="1990"/>
    <s v="1990-1995"/>
    <n v="0.3"/>
    <n v="0.16"/>
    <n v="0.7"/>
    <n v="6.7400000000000002E-2"/>
    <n v="9.8510472"/>
    <n v="9.6827584770000001"/>
    <n v="19.533805677"/>
  </r>
  <r>
    <n v="20220600077"/>
    <x v="327"/>
    <x v="6"/>
    <x v="2"/>
    <n v="1523521"/>
    <n v="450"/>
    <n v="0.45"/>
    <s v="POLE"/>
    <n v="300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8.2206576000000009"/>
    <n v="8.080221366"/>
    <n v="16.300878965999999"/>
  </r>
  <r>
    <n v="20220600077"/>
    <x v="327"/>
    <x v="6"/>
    <x v="2"/>
    <n v="1524024"/>
    <n v="264"/>
    <n v="0.26400000000000001"/>
    <s v="POLE"/>
    <n v="320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6.8303854080000006"/>
    <n v="6.7136996572800012"/>
    <n v="13.544085065280001"/>
  </r>
  <r>
    <n v="20220600077"/>
    <x v="327"/>
    <x v="6"/>
    <x v="2"/>
    <n v="1523520"/>
    <n v="750"/>
    <n v="0.75"/>
    <s v="PAEX"/>
    <n v="450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18.593064000000005"/>
    <n v="18.27543249"/>
    <n v="36.868496490000005"/>
  </r>
  <r>
    <n v="20220600077"/>
    <x v="327"/>
    <x v="6"/>
    <x v="2"/>
    <n v="1522813"/>
    <n v="750"/>
    <n v="0.75"/>
    <s v="POLE"/>
    <n v="470"/>
    <n v="13000"/>
    <s v="MARSEILLE"/>
    <n v="91100"/>
    <s v="VILLABE"/>
    <n v="740.09799999999996"/>
    <s v="MARTON"/>
    <s v="Jules"/>
    <n v="1760113765897"/>
    <n v="523356798"/>
    <s v="1"/>
    <s v="Homme"/>
    <s v="1976"/>
    <s v="1975-1980"/>
    <n v="0.3"/>
    <n v="0.16"/>
    <n v="0.7"/>
    <n v="6.7400000000000002E-2"/>
    <n v="26.643528"/>
    <n v="26.18836773"/>
    <n v="52.831895729999999"/>
  </r>
  <r>
    <n v="20220600077"/>
    <x v="328"/>
    <x v="6"/>
    <x v="2"/>
    <n v="1524882"/>
    <n v="151"/>
    <n v="0.151"/>
    <s v="GV"/>
    <n v="80"/>
    <n v="91100"/>
    <s v="VILLABE"/>
    <n v="94440"/>
    <s v="MAROLLESENBRI"/>
    <n v="34.085999999999999"/>
    <s v="PERINI"/>
    <s v="Fabricio"/>
    <n v="1690891543678"/>
    <n v="154098765"/>
    <s v="1"/>
    <s v="Homme"/>
    <s v="1969"/>
    <s v="1965-1970"/>
    <n v="1"/>
    <n v="0.24099999999999999"/>
    <n v="0"/>
    <n v="0"/>
    <n v="1.2404236259999999"/>
    <n v="0"/>
    <n v="1.2404236259999999"/>
  </r>
  <r>
    <n v="20220600077"/>
    <x v="328"/>
    <x v="6"/>
    <x v="2"/>
    <n v="1524127"/>
    <n v="150"/>
    <n v="0.15"/>
    <s v="PAEX"/>
    <n v="90"/>
    <n v="93130"/>
    <s v="NOISY LE SEC"/>
    <n v="91100"/>
    <s v="VILLABE"/>
    <n v="46.533999999999999"/>
    <s v="JYURT"/>
    <s v="Fatima"/>
    <n v="2731193342345"/>
    <n v="103098966"/>
    <s v="2"/>
    <s v="Femme"/>
    <s v="1973"/>
    <s v="1970-1975"/>
    <n v="0.3"/>
    <n v="0.16"/>
    <n v="0.7"/>
    <n v="6.7400000000000002E-2"/>
    <n v="0.33504479999999998"/>
    <n v="0.32932111799999997"/>
    <n v="0.66436591799999989"/>
  </r>
  <r>
    <n v="20220600077"/>
    <x v="328"/>
    <x v="6"/>
    <x v="2"/>
    <n v="1524124"/>
    <n v="300"/>
    <n v="0.3"/>
    <s v="GV"/>
    <n v="10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2.4575492999999997"/>
    <n v="0"/>
    <n v="2.4575492999999997"/>
  </r>
  <r>
    <n v="20220600077"/>
    <x v="328"/>
    <x v="6"/>
    <x v="2"/>
    <n v="1524881"/>
    <n v="152"/>
    <n v="0.152"/>
    <s v="PAEX"/>
    <n v="100"/>
    <n v="91100"/>
    <s v="VILLABE"/>
    <n v="59243"/>
    <s v="QUAROUBLE"/>
    <n v="250.579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8282243840000001"/>
    <n v="1.7969922174399999"/>
    <n v="3.62521660144"/>
  </r>
  <r>
    <n v="20220600077"/>
    <x v="328"/>
    <x v="6"/>
    <x v="2"/>
    <n v="1524952"/>
    <n v="187"/>
    <n v="0.187"/>
    <s v="POLE"/>
    <n v="108"/>
    <n v="91100"/>
    <s v="VILLABE"/>
    <n v="89440"/>
    <s v="JOUXLAVILLE"/>
    <n v="167.37"/>
    <s v="PERINI"/>
    <s v="Fabricio"/>
    <n v="1690891543678"/>
    <n v="154098765"/>
    <s v="1"/>
    <s v="Homme"/>
    <s v="1969"/>
    <s v="1965-1970"/>
    <n v="0.3"/>
    <n v="0.16"/>
    <n v="0.7"/>
    <n v="6.7400000000000002E-2"/>
    <n v="1.5023131199999999"/>
    <n v="1.4766486042"/>
    <n v="2.9789617241999999"/>
  </r>
  <r>
    <n v="20220600077"/>
    <x v="328"/>
    <x v="6"/>
    <x v="2"/>
    <n v="1524158"/>
    <n v="150"/>
    <n v="0.15"/>
    <s v="PAEX"/>
    <n v="165"/>
    <n v="40300"/>
    <s v="PEYREHORADE"/>
    <n v="91100"/>
    <s v="VILLABE"/>
    <n v="752.09199999999998"/>
    <s v="ZOI"/>
    <s v="Elsa"/>
    <n v="2731140567876"/>
    <n v="566980986"/>
    <s v="2"/>
    <s v="Femme"/>
    <s v="1973"/>
    <s v="1970-1975"/>
    <n v="0.3"/>
    <n v="0.16"/>
    <n v="0.7"/>
    <n v="6.7400000000000002E-2"/>
    <n v="5.4150624000000001"/>
    <n v="5.3225550840000002"/>
    <n v="10.737617484000001"/>
  </r>
  <r>
    <n v="20220600077"/>
    <x v="328"/>
    <x v="6"/>
    <x v="2"/>
    <n v="1524925"/>
    <n v="604"/>
    <n v="0.60399999999999998"/>
    <s v="PAEX"/>
    <n v="250"/>
    <n v="91100"/>
    <s v="VILLABE"/>
    <n v="80090"/>
    <s v="AMIENS"/>
    <n v="188.583"/>
    <s v="PERINI"/>
    <s v="Fabricio"/>
    <n v="1690891543678"/>
    <n v="154098765"/>
    <s v="1"/>
    <s v="Homme"/>
    <s v="1969"/>
    <s v="1965-1970"/>
    <n v="0.3"/>
    <n v="0.16"/>
    <n v="0.7"/>
    <n v="6.7400000000000002E-2"/>
    <n v="5.4673983360000005"/>
    <n v="5.3739969477600003"/>
    <n v="10.841395283760001"/>
  </r>
  <r>
    <n v="20220600077"/>
    <x v="328"/>
    <x v="6"/>
    <x v="2"/>
    <n v="1524883"/>
    <n v="406"/>
    <n v="0.40600000000000003"/>
    <s v="POLE"/>
    <n v="350"/>
    <n v="91100"/>
    <s v="VILLABE"/>
    <n v="26750"/>
    <s v="ROMANSSURISER"/>
    <n v="541.17999999999995"/>
    <s v="PERINI"/>
    <s v="Fabricio"/>
    <n v="1690891543678"/>
    <n v="154098765"/>
    <s v="1"/>
    <s v="Homme"/>
    <s v="1969"/>
    <s v="1965-1970"/>
    <n v="0.3"/>
    <n v="0.16"/>
    <n v="0.7"/>
    <n v="6.7400000000000002E-2"/>
    <n v="10.54651584"/>
    <n v="10.3663461944"/>
    <n v="20.9128620344"/>
  </r>
  <r>
    <n v="20220600077"/>
    <x v="329"/>
    <x v="6"/>
    <x v="2"/>
    <n v="1524653"/>
    <n v="150"/>
    <n v="0.15"/>
    <s v="PAEX"/>
    <n v="158"/>
    <n v="59200"/>
    <s v="TOURCOING"/>
    <n v="91100"/>
    <s v="VILLABE"/>
    <n v="266.87799999999999"/>
    <s v="DRET"/>
    <s v="Colette"/>
    <n v="2700659543658"/>
    <n v="356433221"/>
    <s v="2"/>
    <s v="Femme"/>
    <s v="1970"/>
    <s v="1970-1975"/>
    <n v="0.3"/>
    <n v="0.16"/>
    <n v="0.7"/>
    <n v="6.7400000000000002E-2"/>
    <n v="1.9215215999999999"/>
    <n v="1.888695606"/>
    <n v="3.8102172059999999"/>
  </r>
  <r>
    <n v="20220600077"/>
    <x v="329"/>
    <x v="6"/>
    <x v="2"/>
    <n v="1525639"/>
    <n v="150"/>
    <n v="0.15"/>
    <s v="PAEX"/>
    <n v="158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1.8138168000000001"/>
    <n v="1.782830763"/>
    <n v="3.5966475630000003"/>
  </r>
  <r>
    <n v="20220600077"/>
    <x v="329"/>
    <x v="6"/>
    <x v="2"/>
    <n v="1524778"/>
    <n v="300"/>
    <n v="0.3"/>
    <s v="PAEX"/>
    <n v="18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4.0052879999999993"/>
    <n v="3.9368643299999997"/>
    <n v="7.942152329999999"/>
  </r>
  <r>
    <n v="20220600077"/>
    <x v="329"/>
    <x v="6"/>
    <x v="2"/>
    <n v="1525616"/>
    <n v="300"/>
    <n v="0.3"/>
    <s v="POLE"/>
    <n v="200"/>
    <n v="76380"/>
    <s v="CANTELEU"/>
    <n v="91100"/>
    <s v="VILLABE"/>
    <n v="173.22"/>
    <s v="RIS"/>
    <s v="Lena"/>
    <n v="2971076565438"/>
    <n v="307040201"/>
    <s v="2"/>
    <s v="Femme"/>
    <s v="1997"/>
    <s v="1995-2000"/>
    <n v="0.3"/>
    <n v="0.16"/>
    <n v="0.7"/>
    <n v="6.7400000000000002E-2"/>
    <n v="2.4943679999999997"/>
    <n v="2.4517558799999999"/>
    <n v="4.94612388"/>
  </r>
  <r>
    <n v="20220600077"/>
    <x v="329"/>
    <x v="6"/>
    <x v="2"/>
    <n v="1525539"/>
    <n v="378"/>
    <n v="0.378"/>
    <s v="PAEX"/>
    <n v="234"/>
    <n v="91100"/>
    <s v="VILLABE"/>
    <n v="62780"/>
    <s v="CUCQ"/>
    <n v="280.69799999999998"/>
    <s v="PERINI"/>
    <s v="Fabricio"/>
    <n v="1690891543678"/>
    <n v="154098765"/>
    <s v="1"/>
    <s v="Homme"/>
    <s v="1969"/>
    <s v="1965-1970"/>
    <n v="0.3"/>
    <n v="0.16"/>
    <n v="0.7"/>
    <n v="6.7400000000000002E-2"/>
    <n v="5.0929845120000001"/>
    <n v="5.0059793599199995"/>
    <n v="10.098963871919999"/>
  </r>
  <r>
    <n v="20220600077"/>
    <x v="329"/>
    <x v="6"/>
    <x v="2"/>
    <n v="1525540"/>
    <n v="1620"/>
    <n v="1.62"/>
    <s v="PLR"/>
    <n v="550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1"/>
    <n v="0.16"/>
    <n v="0"/>
    <n v="0"/>
    <n v="68.990227200000007"/>
    <n v="0"/>
    <n v="68.990227200000007"/>
  </r>
  <r>
    <n v="20220600077"/>
    <x v="330"/>
    <x v="6"/>
    <x v="2"/>
    <n v="1524299"/>
    <n v="150"/>
    <n v="0.15"/>
    <s v="PAEX"/>
    <n v="130"/>
    <n v="85200"/>
    <s v="FONTENAY LE COM"/>
    <n v="91100"/>
    <s v="VILLABE"/>
    <n v="444.48399999999998"/>
    <s v="GRE"/>
    <s v="Jules"/>
    <n v="1830385456543"/>
    <n v="709049965"/>
    <s v="1"/>
    <s v="Homme"/>
    <s v="1983"/>
    <s v="1980-1985"/>
    <n v="0.3"/>
    <n v="0.16"/>
    <n v="0.7"/>
    <n v="6.7400000000000002E-2"/>
    <n v="3.2002847999999999"/>
    <n v="3.145613268"/>
    <n v="6.3458980680000003"/>
  </r>
  <r>
    <n v="20220600077"/>
    <x v="330"/>
    <x v="6"/>
    <x v="2"/>
    <n v="1524598"/>
    <n v="150"/>
    <n v="0.15"/>
    <s v="PAEX"/>
    <n v="130"/>
    <n v="44260"/>
    <s v="LAVAU SUR LOIRE"/>
    <n v="91100"/>
    <s v="VILLABE"/>
    <n v="408.88900000000001"/>
    <s v="REST"/>
    <s v="Kevin"/>
    <n v="1820144986678"/>
    <n v="143987698"/>
    <s v="1"/>
    <s v="Homme"/>
    <s v="1982"/>
    <s v="1980-1985"/>
    <n v="0.3"/>
    <n v="0.16"/>
    <n v="0.7"/>
    <n v="6.7400000000000002E-2"/>
    <n v="2.9440008"/>
    <n v="2.8937074530000002"/>
    <n v="5.8377082530000006"/>
  </r>
  <r>
    <n v="2022070063"/>
    <x v="330"/>
    <x v="6"/>
    <x v="2"/>
    <n v="1525357"/>
    <n v="150"/>
    <n v="0.15"/>
    <s v="PAEX"/>
    <n v="140"/>
    <n v="80090"/>
    <s v="AMIENS"/>
    <n v="91100"/>
    <s v="VILLABE"/>
    <n v="186.81399999999999"/>
    <s v="REZUX"/>
    <s v="Simon"/>
    <n v="1991180876543"/>
    <n v="601029866"/>
    <s v="1"/>
    <s v="Homme"/>
    <s v="1999"/>
    <s v="1995-2000"/>
    <n v="0.3"/>
    <n v="0.16"/>
    <n v="0.7"/>
    <n v="6.7400000000000002E-2"/>
    <n v="1.3450607999999999"/>
    <n v="1.3220826779999999"/>
    <n v="2.6671434779999998"/>
  </r>
  <r>
    <n v="20220600077"/>
    <x v="330"/>
    <x v="6"/>
    <x v="2"/>
    <n v="1525636"/>
    <n v="150"/>
    <n v="0.15"/>
    <s v="PAEX"/>
    <n v="158"/>
    <n v="59800"/>
    <s v="LILLE"/>
    <n v="91100"/>
    <s v="VILLABE"/>
    <n v="254.203"/>
    <s v="ZARA"/>
    <s v="Is"/>
    <n v="1700959765432"/>
    <n v="754013298"/>
    <s v="1"/>
    <s v="Homme"/>
    <s v="1970"/>
    <s v="1970-1975"/>
    <n v="0.3"/>
    <n v="0.16"/>
    <n v="0.7"/>
    <n v="6.7400000000000002E-2"/>
    <n v="1.8302616"/>
    <n v="1.798994631"/>
    <n v="3.6292562310000003"/>
  </r>
  <r>
    <n v="20220600077"/>
    <x v="330"/>
    <x v="6"/>
    <x v="2"/>
    <n v="1526196"/>
    <n v="227"/>
    <n v="0.22700000000000001"/>
    <s v="POLE"/>
    <n v="165"/>
    <n v="91100"/>
    <s v="VILLABE"/>
    <n v="26750"/>
    <s v="ROMANSSURISER"/>
    <n v="541.17999999999995"/>
    <s v="PERINI"/>
    <s v="Fabricio"/>
    <n v="1690891543678"/>
    <n v="154098765"/>
    <s v="1"/>
    <s v="Homme"/>
    <s v="1969"/>
    <s v="1965-1970"/>
    <n v="0.3"/>
    <n v="0.16"/>
    <n v="0.7"/>
    <n v="6.7400000000000002E-2"/>
    <n v="5.8966972799999997"/>
    <n v="5.7959620347999996"/>
    <n v="11.6926593148"/>
  </r>
  <r>
    <n v="20220600077"/>
    <x v="330"/>
    <x v="6"/>
    <x v="2"/>
    <n v="1525895"/>
    <n v="52"/>
    <n v="5.1999999999999998E-2"/>
    <s v="POLE"/>
    <n v="168"/>
    <n v="91100"/>
    <s v="VILLABE"/>
    <n v="4100"/>
    <s v="MANOSQUE"/>
    <n v="755.63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8860624640000001"/>
    <n v="1.8538422302399999"/>
    <n v="3.7399046942399998"/>
  </r>
  <r>
    <n v="20220600077"/>
    <x v="330"/>
    <x v="6"/>
    <x v="2"/>
    <n v="1525896"/>
    <n v="310"/>
    <n v="0.31"/>
    <s v="POLE"/>
    <n v="178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3.7020993600000001"/>
    <n v="3.6388551625999996"/>
    <n v="7.3409545225999997"/>
  </r>
  <r>
    <n v="20220600077"/>
    <x v="330"/>
    <x v="6"/>
    <x v="2"/>
    <n v="1523630"/>
    <n v="300"/>
    <n v="0.3"/>
    <s v="PAEX"/>
    <n v="195"/>
    <n v="73490"/>
    <s v="RAVOIRE/LA"/>
    <n v="91100"/>
    <s v="VILLABE"/>
    <n v="537.70799999999997"/>
    <s v="MOGIN"/>
    <s v="Gaelle"/>
    <n v="2900973453456"/>
    <n v="313247688"/>
    <s v="2"/>
    <s v="Femme"/>
    <s v="1990"/>
    <s v="1990-1995"/>
    <n v="0.3"/>
    <n v="0.16"/>
    <n v="0.7"/>
    <n v="6.7400000000000002E-2"/>
    <n v="7.7429951999999993"/>
    <n v="7.6107190319999996"/>
    <n v="15.353714231999998"/>
  </r>
  <r>
    <n v="20220600077"/>
    <x v="330"/>
    <x v="6"/>
    <x v="2"/>
    <n v="1526201"/>
    <n v="302"/>
    <n v="0.30199999999999999"/>
    <s v="POLE"/>
    <n v="205"/>
    <n v="91100"/>
    <s v="VILLABE"/>
    <n v="21300"/>
    <s v="CHENOVE"/>
    <n v="279.79899999999998"/>
    <s v="PERINI"/>
    <s v="Fabricio"/>
    <n v="1690891543678"/>
    <n v="154098765"/>
    <s v="1"/>
    <s v="Homme"/>
    <s v="1969"/>
    <s v="1965-1970"/>
    <n v="0.3"/>
    <n v="0.16"/>
    <n v="0.7"/>
    <n v="6.7400000000000002E-2"/>
    <n v="4.055966304"/>
    <n v="3.9866768796399996"/>
    <n v="8.0426431836399992"/>
  </r>
  <r>
    <n v="20220600077"/>
    <x v="330"/>
    <x v="6"/>
    <x v="2"/>
    <n v="1525433"/>
    <n v="300"/>
    <n v="0.3"/>
    <s v="POLE"/>
    <n v="239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7.7979743999999993"/>
    <n v="7.6647590039999995"/>
    <n v="15.462733403999998"/>
  </r>
  <r>
    <n v="20220600077"/>
    <x v="330"/>
    <x v="6"/>
    <x v="2"/>
    <n v="1525362"/>
    <n v="300"/>
    <n v="0.3"/>
    <s v="POLE"/>
    <n v="250"/>
    <n v="42153"/>
    <s v="RIORGES"/>
    <n v="91100"/>
    <s v="VILLABE"/>
    <n v="359.47"/>
    <s v="POIUNT"/>
    <s v="Bruno"/>
    <n v="1831242787654"/>
    <n v="212125687"/>
    <s v="1"/>
    <s v="Homme"/>
    <s v="1983"/>
    <s v="1980-1985"/>
    <n v="0.3"/>
    <n v="0.16"/>
    <n v="0.7"/>
    <n v="6.7400000000000002E-2"/>
    <n v="5.1763680000000001"/>
    <n v="5.0879383800000006"/>
    <n v="10.264306380000001"/>
  </r>
  <r>
    <n v="20220600077"/>
    <x v="330"/>
    <x v="6"/>
    <x v="2"/>
    <n v="1525314"/>
    <n v="750"/>
    <n v="0.75"/>
    <s v="PAEX"/>
    <n v="280"/>
    <n v="93000"/>
    <s v="BOBIGNY"/>
    <n v="91100"/>
    <s v="VILLABE"/>
    <n v="52.249000000000002"/>
    <s v="TREZ"/>
    <s v="Borys"/>
    <n v="1710993765987"/>
    <n v="145096532"/>
    <s v="1"/>
    <s v="Homme"/>
    <s v="1971"/>
    <s v="1970-1975"/>
    <n v="0.3"/>
    <n v="0.16"/>
    <n v="0.7"/>
    <n v="6.7400000000000002E-2"/>
    <n v="1.8809640000000003"/>
    <n v="1.848830865"/>
    <n v="3.7297948650000006"/>
  </r>
  <r>
    <n v="20220600077"/>
    <x v="330"/>
    <x v="6"/>
    <x v="2"/>
    <n v="1526229"/>
    <n v="450"/>
    <n v="0.45"/>
    <s v="POLE"/>
    <n v="280"/>
    <n v="19410"/>
    <s v="PERPEZAC LE NOI"/>
    <n v="91100"/>
    <s v="VILLABE"/>
    <n v="456.06700000000001"/>
    <s v="RUCHE"/>
    <s v="Obrahim"/>
    <n v="1900319876543"/>
    <n v="184342310"/>
    <s v="1"/>
    <s v="Homme"/>
    <s v="1990"/>
    <s v="1990-1995"/>
    <n v="0.3"/>
    <n v="0.16"/>
    <n v="0.7"/>
    <n v="6.7400000000000002E-2"/>
    <n v="9.8510472"/>
    <n v="9.6827584770000001"/>
    <n v="19.533805677"/>
  </r>
  <r>
    <n v="20220600077"/>
    <x v="330"/>
    <x v="6"/>
    <x v="2"/>
    <n v="1525894"/>
    <n v="1184"/>
    <n v="1.1839999999999999"/>
    <s v="PAEX"/>
    <n v="290"/>
    <n v="91100"/>
    <s v="VILLABE"/>
    <n v="93130"/>
    <s v="NOISYLESEC"/>
    <n v="46.627000000000002"/>
    <s v="PERINI"/>
    <s v="Fabricio"/>
    <n v="1690891543678"/>
    <n v="154098765"/>
    <s v="1"/>
    <s v="Homme"/>
    <s v="1969"/>
    <s v="1965-1970"/>
    <n v="0.3"/>
    <n v="0.16"/>
    <n v="0.7"/>
    <n v="6.7400000000000002E-2"/>
    <n v="2.6499056640000003"/>
    <n v="2.6046364422400003"/>
    <n v="5.2545421062400006"/>
  </r>
  <r>
    <n v="20220600077"/>
    <x v="330"/>
    <x v="6"/>
    <x v="2"/>
    <n v="1525963"/>
    <n v="750"/>
    <n v="0.75"/>
    <s v="PAEX"/>
    <n v="480"/>
    <n v="64230"/>
    <s v="SAUVAGNON"/>
    <n v="91100"/>
    <s v="VILLABE"/>
    <n v="767.14700000000005"/>
    <s v="FRET"/>
    <s v="Zaa"/>
    <n v="2840564345234"/>
    <n v="102050603"/>
    <s v="2"/>
    <s v="Femme"/>
    <s v="1984"/>
    <s v="1980-1985"/>
    <n v="0.3"/>
    <n v="0.16"/>
    <n v="0.7"/>
    <n v="6.7400000000000002E-2"/>
    <n v="27.617292000000006"/>
    <n v="27.145496595000001"/>
    <n v="54.762788595000004"/>
  </r>
  <r>
    <n v="20220600077"/>
    <x v="330"/>
    <x v="6"/>
    <x v="2"/>
    <n v="1525892"/>
    <n v="882"/>
    <n v="0.88200000000000001"/>
    <s v="POLE"/>
    <n v="585"/>
    <n v="91100"/>
    <s v="VILLABE"/>
    <n v="13000"/>
    <s v="MARSEILLE"/>
    <n v="740.44500000000005"/>
    <s v="PERINI"/>
    <s v="Fabricio"/>
    <n v="1690891543678"/>
    <n v="154098765"/>
    <s v="1"/>
    <s v="Homme"/>
    <s v="1969"/>
    <s v="1965-1970"/>
    <n v="0.3"/>
    <n v="0.16"/>
    <n v="0.7"/>
    <n v="6.7400000000000002E-2"/>
    <n v="31.34747952"/>
    <n v="30.811960078200002"/>
    <n v="62.159439598200002"/>
  </r>
  <r>
    <n v="2022070063"/>
    <x v="331"/>
    <x v="7"/>
    <x v="2"/>
    <n v="1526638"/>
    <n v="102"/>
    <n v="0.10199999999999999"/>
    <s v="POLE"/>
    <n v="100"/>
    <n v="91100"/>
    <s v="VILLABE"/>
    <n v="37220"/>
    <s v="ILEBOUCHARD/L''"/>
    <n v="278.336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3627330560000002"/>
    <n v="1.3394530329600001"/>
    <n v="2.7021860889600005"/>
  </r>
  <r>
    <n v="2022070063"/>
    <x v="331"/>
    <x v="7"/>
    <x v="2"/>
    <n v="1524040"/>
    <n v="150"/>
    <n v="0.15"/>
    <s v="PAEX"/>
    <n v="125"/>
    <n v="87000"/>
    <s v="LIMOGES"/>
    <n v="91100"/>
    <s v="VILLABE"/>
    <n v="389.06299999999999"/>
    <s v="GHRISZ"/>
    <s v="Maryse"/>
    <n v="2650587345345"/>
    <n v="409050409"/>
    <s v="2"/>
    <s v="Femme"/>
    <s v="1965"/>
    <s v="1965-1970"/>
    <n v="0.3"/>
    <n v="0.16"/>
    <n v="0.7"/>
    <n v="6.7400000000000002E-2"/>
    <n v="2.8012535999999999"/>
    <n v="2.753398851"/>
    <n v="5.5546524509999999"/>
  </r>
  <r>
    <n v="2022070063"/>
    <x v="331"/>
    <x v="7"/>
    <x v="2"/>
    <n v="1526251"/>
    <n v="150"/>
    <n v="0.15"/>
    <s v="POLE"/>
    <n v="140"/>
    <n v="54710"/>
    <s v="LUDRES"/>
    <n v="91100"/>
    <s v="VILLABE"/>
    <n v="376.16699999999997"/>
    <s v="XINT"/>
    <s v="Quentin"/>
    <n v="1950354876543"/>
    <n v="634438798"/>
    <s v="1"/>
    <s v="Homme"/>
    <s v="1995"/>
    <s v="1995-2000"/>
    <n v="0.3"/>
    <n v="0.16"/>
    <n v="0.7"/>
    <n v="6.7400000000000002E-2"/>
    <n v="2.7084023999999998"/>
    <n v="2.6621338589999999"/>
    <n v="5.3705362589999996"/>
  </r>
  <r>
    <n v="2022070063"/>
    <x v="331"/>
    <x v="7"/>
    <x v="2"/>
    <n v="1526640"/>
    <n v="440"/>
    <n v="0.44"/>
    <s v="GV"/>
    <n v="140"/>
    <n v="91100"/>
    <s v="VILLABE"/>
    <n v="94440"/>
    <s v="MAROLLESENBRI"/>
    <n v="34.085999999999999"/>
    <s v="PERINI"/>
    <s v="Fabricio"/>
    <n v="1690891543678"/>
    <n v="154098765"/>
    <s v="1"/>
    <s v="Homme"/>
    <s v="1969"/>
    <s v="1965-1970"/>
    <n v="1"/>
    <n v="0.24099999999999999"/>
    <n v="0"/>
    <n v="0"/>
    <n v="3.6144794399999998"/>
    <n v="0"/>
    <n v="3.6144794399999998"/>
  </r>
  <r>
    <n v="2022070063"/>
    <x v="331"/>
    <x v="7"/>
    <x v="2"/>
    <n v="1526001"/>
    <n v="400"/>
    <n v="0.4"/>
    <s v="PAEX"/>
    <n v="200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5.347142400000001"/>
    <n v="5.2557953839999998"/>
    <n v="10.602937784000002"/>
  </r>
  <r>
    <n v="2022070063"/>
    <x v="331"/>
    <x v="7"/>
    <x v="2"/>
    <n v="1526641"/>
    <n v="203"/>
    <n v="0.20300000000000001"/>
    <s v="POLE"/>
    <n v="205"/>
    <n v="91100"/>
    <s v="VILLABE"/>
    <n v="21300"/>
    <s v="CHENOVE"/>
    <n v="279.79899999999998"/>
    <s v="PERINI"/>
    <s v="Fabricio"/>
    <n v="1690891543678"/>
    <n v="154098765"/>
    <s v="1"/>
    <s v="Homme"/>
    <s v="1969"/>
    <s v="1965-1970"/>
    <n v="0.3"/>
    <n v="0.16"/>
    <n v="0.7"/>
    <n v="6.7400000000000002E-2"/>
    <n v="2.7263614560000002"/>
    <n v="2.6797861144600001"/>
    <n v="5.4061475704599999"/>
  </r>
  <r>
    <n v="2022070063"/>
    <x v="331"/>
    <x v="7"/>
    <x v="2"/>
    <n v="1526006"/>
    <n v="300"/>
    <n v="0.3"/>
    <s v="POLE"/>
    <n v="260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2070063"/>
    <x v="331"/>
    <x v="7"/>
    <x v="2"/>
    <n v="1526637"/>
    <n v="450"/>
    <n v="0.45"/>
    <s v="POLE"/>
    <n v="270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5.3740152000000005"/>
    <n v="5.2822091069999999"/>
    <n v="10.656224307"/>
  </r>
  <r>
    <n v="2022070063"/>
    <x v="331"/>
    <x v="7"/>
    <x v="2"/>
    <n v="1526639"/>
    <n v="800"/>
    <n v="0.8"/>
    <s v="PAEX"/>
    <n v="399"/>
    <n v="91100"/>
    <s v="VILLABE"/>
    <n v="8090"/>
    <s v="CHARLEVILLEMEZ"/>
    <n v="256.911"/>
    <s v="PERINI"/>
    <s v="Fabricio"/>
    <n v="1690891543678"/>
    <n v="154098765"/>
    <s v="1"/>
    <s v="Homme"/>
    <s v="1969"/>
    <s v="1965-1970"/>
    <n v="0.3"/>
    <n v="0.16"/>
    <n v="0.7"/>
    <n v="6.7400000000000002E-2"/>
    <n v="9.8653824000000014"/>
    <n v="9.6968487840000002"/>
    <n v="19.562231184000002"/>
  </r>
  <r>
    <n v="2022070063"/>
    <x v="331"/>
    <x v="7"/>
    <x v="2"/>
    <n v="1526642"/>
    <n v="881"/>
    <n v="0.88100000000000001"/>
    <s v="POLE"/>
    <n v="435"/>
    <n v="91100"/>
    <s v="VILLABE"/>
    <n v="19410"/>
    <s v="PERPEZACLENOI"/>
    <n v="458.507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9.389344015999999"/>
    <n v="19.05810938906"/>
    <n v="38.447453405060003"/>
  </r>
  <r>
    <n v="2022070063"/>
    <x v="331"/>
    <x v="7"/>
    <x v="2"/>
    <n v="1526002"/>
    <n v="600"/>
    <n v="0.6"/>
    <s v="POLE"/>
    <n v="470"/>
    <n v="13000"/>
    <s v="MARSEILLE"/>
    <n v="91100"/>
    <s v="VILLABE"/>
    <n v="740.09799999999996"/>
    <s v="MARTON"/>
    <s v="Jules"/>
    <n v="1760113765897"/>
    <n v="523356798"/>
    <s v="1"/>
    <s v="Homme"/>
    <s v="1976"/>
    <s v="1975-1980"/>
    <n v="0.3"/>
    <n v="0.16"/>
    <n v="0.7"/>
    <n v="6.7400000000000002E-2"/>
    <n v="21.314822399999997"/>
    <n v="20.950694184"/>
    <n v="42.265516583999997"/>
  </r>
  <r>
    <n v="2022070063"/>
    <x v="332"/>
    <x v="7"/>
    <x v="2"/>
    <n v="1527087"/>
    <n v="102"/>
    <n v="0.10199999999999999"/>
    <s v="POLE"/>
    <n v="100"/>
    <n v="91100"/>
    <s v="VILLABE"/>
    <n v="62620"/>
    <s v="RUITZ"/>
    <n v="245.798"/>
    <s v="PERINI"/>
    <s v="Fabricio"/>
    <n v="1690891543678"/>
    <n v="154098765"/>
    <s v="1"/>
    <s v="Homme"/>
    <s v="1969"/>
    <s v="1965-1970"/>
    <n v="0.3"/>
    <n v="0.16"/>
    <n v="0.7"/>
    <n v="6.7400000000000002E-2"/>
    <n v="1.203427008"/>
    <n v="1.1828684632799999"/>
    <n v="2.38629547128"/>
  </r>
  <r>
    <n v="2022070063"/>
    <x v="332"/>
    <x v="7"/>
    <x v="2"/>
    <n v="1527089"/>
    <n v="158"/>
    <n v="0.158"/>
    <s v="POLE"/>
    <n v="140"/>
    <n v="91100"/>
    <s v="VILLABE"/>
    <n v="87000"/>
    <s v="LIMOGES"/>
    <n v="390.036"/>
    <s v="PERINI"/>
    <s v="Fabricio"/>
    <n v="1690891543678"/>
    <n v="154098765"/>
    <s v="1"/>
    <s v="Homme"/>
    <s v="1969"/>
    <s v="1965-1970"/>
    <n v="0.3"/>
    <n v="0.16"/>
    <n v="0.7"/>
    <n v="6.7400000000000002E-2"/>
    <n v="2.9580330240000001"/>
    <n v="2.90749995984"/>
    <n v="5.8655329838399997"/>
  </r>
  <r>
    <n v="2022070063"/>
    <x v="332"/>
    <x v="7"/>
    <x v="2"/>
    <n v="1525886"/>
    <n v="450"/>
    <n v="0.45"/>
    <s v="POLE"/>
    <n v="355"/>
    <n v="31390"/>
    <s v="CARBONNE"/>
    <n v="91100"/>
    <s v="VILLABE"/>
    <n v="711.98699999999997"/>
    <s v="RYU"/>
    <s v="Ouidad"/>
    <n v="2990431766467"/>
    <n v="609090901"/>
    <s v="2"/>
    <s v="Femme"/>
    <s v="1999"/>
    <s v="1995-2000"/>
    <n v="0.3"/>
    <n v="0.16"/>
    <n v="0.7"/>
    <n v="6.7400000000000002E-2"/>
    <n v="15.3789192"/>
    <n v="15.116195996999998"/>
    <n v="30.495115196999997"/>
  </r>
  <r>
    <n v="2022070063"/>
    <x v="332"/>
    <x v="7"/>
    <x v="2"/>
    <n v="1527088"/>
    <n v="439"/>
    <n v="0.439"/>
    <s v="POLE"/>
    <n v="360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10.868895456000001"/>
    <n v="10.68321849196"/>
    <n v="21.552113947960002"/>
  </r>
  <r>
    <n v="2022070063"/>
    <x v="332"/>
    <x v="7"/>
    <x v="2"/>
    <n v="1526606"/>
    <n v="450"/>
    <n v="0.45"/>
    <s v="POLE"/>
    <n v="450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8.2206576000000009"/>
    <n v="8.080221366"/>
    <n v="16.300878965999999"/>
  </r>
  <r>
    <n v="2022070063"/>
    <x v="332"/>
    <x v="7"/>
    <x v="2"/>
    <n v="1526605"/>
    <n v="1000"/>
    <n v="1"/>
    <s v="PAEX"/>
    <n v="520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24.790752000000001"/>
    <n v="24.367243320000004"/>
    <n v="49.157995320000005"/>
  </r>
  <r>
    <n v="2022070063"/>
    <x v="333"/>
    <x v="7"/>
    <x v="2"/>
    <n v="1527158"/>
    <n v="300"/>
    <n v="0.3"/>
    <s v="GV"/>
    <n v="10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2.4575492999999997"/>
    <n v="0"/>
    <n v="2.4575492999999997"/>
  </r>
  <r>
    <n v="2022070063"/>
    <x v="333"/>
    <x v="7"/>
    <x v="2"/>
    <n v="1527762"/>
    <n v="189"/>
    <n v="0.189"/>
    <s v="POLE"/>
    <n v="155"/>
    <n v="91100"/>
    <s v="VILLABE"/>
    <n v="8090"/>
    <s v="CHARLEVILLEMEZ"/>
    <n v="256.911"/>
    <s v="PERINI"/>
    <s v="Fabricio"/>
    <n v="1690891543678"/>
    <n v="154098765"/>
    <s v="1"/>
    <s v="Homme"/>
    <s v="1969"/>
    <s v="1965-1970"/>
    <n v="0.3"/>
    <n v="0.16"/>
    <n v="0.7"/>
    <n v="6.7400000000000002E-2"/>
    <n v="2.3306965920000002"/>
    <n v="2.29088052522"/>
    <n v="4.6215771172200002"/>
  </r>
  <r>
    <n v="2022070063"/>
    <x v="333"/>
    <x v="7"/>
    <x v="2"/>
    <n v="1527826"/>
    <n v="170"/>
    <n v="0.17"/>
    <s v="POLE"/>
    <n v="159"/>
    <n v="91100"/>
    <s v="VILLABE"/>
    <n v="13000"/>
    <s v="MARSEILLE"/>
    <n v="740.44500000000005"/>
    <s v="PERINI"/>
    <s v="Fabricio"/>
    <n v="1690891543678"/>
    <n v="154098765"/>
    <s v="1"/>
    <s v="Homme"/>
    <s v="1969"/>
    <s v="1965-1970"/>
    <n v="0.3"/>
    <n v="0.16"/>
    <n v="0.7"/>
    <n v="6.7400000000000002E-2"/>
    <n v="6.0420312000000012"/>
    <n v="5.9388131670000011"/>
    <n v="11.980844367000003"/>
  </r>
  <r>
    <n v="2022070063"/>
    <x v="333"/>
    <x v="7"/>
    <x v="2"/>
    <n v="1527763"/>
    <n v="227"/>
    <n v="0.22700000000000001"/>
    <s v="POLE"/>
    <n v="165"/>
    <n v="91100"/>
    <s v="VILLABE"/>
    <n v="26750"/>
    <s v="ROMANSSURISER"/>
    <n v="541.17999999999995"/>
    <s v="PERINI"/>
    <s v="Fabricio"/>
    <n v="1690891543678"/>
    <n v="154098765"/>
    <s v="1"/>
    <s v="Homme"/>
    <s v="1969"/>
    <s v="1965-1970"/>
    <n v="0.3"/>
    <n v="0.16"/>
    <n v="0.7"/>
    <n v="6.7400000000000002E-2"/>
    <n v="5.8966972799999997"/>
    <n v="5.7959620347999996"/>
    <n v="11.6926593148"/>
  </r>
  <r>
    <n v="2022070063"/>
    <x v="333"/>
    <x v="7"/>
    <x v="2"/>
    <n v="1527825"/>
    <n v="378"/>
    <n v="0.378"/>
    <s v="PAEX"/>
    <n v="178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4.5141727679999999"/>
    <n v="4.4370556498799996"/>
    <n v="8.9512284178799995"/>
  </r>
  <r>
    <n v="2022070063"/>
    <x v="333"/>
    <x v="7"/>
    <x v="2"/>
    <n v="1527764"/>
    <n v="604"/>
    <n v="0.60399999999999998"/>
    <s v="PAEX"/>
    <n v="220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7.7166846720000004"/>
    <n v="7.5848579755199994"/>
    <n v="15.30154264752"/>
  </r>
  <r>
    <n v="2022070063"/>
    <x v="334"/>
    <x v="7"/>
    <x v="2"/>
    <n v="1527944"/>
    <n v="300"/>
    <n v="0.3"/>
    <s v="PAEX"/>
    <n v="18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4.0052879999999993"/>
    <n v="3.9368643299999997"/>
    <n v="7.942152329999999"/>
  </r>
  <r>
    <n v="2022070063"/>
    <x v="334"/>
    <x v="7"/>
    <x v="2"/>
    <n v="1528562"/>
    <n v="102"/>
    <n v="0.10199999999999999"/>
    <s v="POLE"/>
    <n v="200"/>
    <n v="91100"/>
    <s v="VILLABE"/>
    <n v="83170"/>
    <s v="BRIGNOLES"/>
    <n v="778.82"/>
    <s v="PERINI"/>
    <s v="Fabricio"/>
    <n v="1690891543678"/>
    <n v="154098765"/>
    <s v="1"/>
    <s v="Homme"/>
    <s v="1969"/>
    <s v="1965-1970"/>
    <n v="0.3"/>
    <n v="0.16"/>
    <n v="0.7"/>
    <n v="6.7400000000000002E-2"/>
    <n v="3.8131027200000003"/>
    <n v="3.7479622152000003"/>
    <n v="7.561064935200001"/>
  </r>
  <r>
    <n v="2022070063"/>
    <x v="334"/>
    <x v="7"/>
    <x v="2"/>
    <n v="1528561"/>
    <n v="203"/>
    <n v="0.20300000000000001"/>
    <s v="POLE"/>
    <n v="205"/>
    <n v="91100"/>
    <s v="VILLABE"/>
    <n v="21300"/>
    <s v="CHENOVE"/>
    <n v="279.79899999999998"/>
    <s v="PERINI"/>
    <s v="Fabricio"/>
    <n v="1690891543678"/>
    <n v="154098765"/>
    <s v="1"/>
    <s v="Homme"/>
    <s v="1969"/>
    <s v="1965-1970"/>
    <n v="0.3"/>
    <n v="0.16"/>
    <n v="0.7"/>
    <n v="6.7400000000000002E-2"/>
    <n v="2.7263614560000002"/>
    <n v="2.6797861144600001"/>
    <n v="5.4061475704599999"/>
  </r>
  <r>
    <n v="2022070063"/>
    <x v="335"/>
    <x v="7"/>
    <x v="2"/>
    <n v="1527033"/>
    <n v="150"/>
    <n v="0.15"/>
    <s v="POLE"/>
    <n v="130"/>
    <n v="37000"/>
    <s v="TOURS"/>
    <n v="91100"/>
    <s v="VILLABE"/>
    <n v="232.78100000000001"/>
    <s v="VINNE"/>
    <s v="Valentine"/>
    <n v="2730837987876"/>
    <s v="0512/098787"/>
    <s v="2"/>
    <s v="Femme"/>
    <s v="1973"/>
    <s v="1970-1975"/>
    <n v="0.3"/>
    <n v="0.16"/>
    <n v="0.7"/>
    <n v="6.7400000000000002E-2"/>
    <n v="1.6760231999999999"/>
    <n v="1.6473911370000001"/>
    <n v="3.323414337"/>
  </r>
  <r>
    <n v="2022070063"/>
    <x v="335"/>
    <x v="7"/>
    <x v="2"/>
    <n v="1527104"/>
    <n v="150"/>
    <n v="0.15"/>
    <s v="PAEX"/>
    <n v="130"/>
    <n v="85200"/>
    <s v="FONTENAY LE COM"/>
    <n v="91100"/>
    <s v="VILLABE"/>
    <n v="444.48399999999998"/>
    <s v="GRE"/>
    <s v="Jules"/>
    <n v="1830385456543"/>
    <n v="709049965"/>
    <s v="1"/>
    <s v="Homme"/>
    <s v="1983"/>
    <s v="1980-1985"/>
    <n v="0.3"/>
    <n v="0.16"/>
    <n v="0.7"/>
    <n v="6.7400000000000002E-2"/>
    <n v="3.2002847999999999"/>
    <n v="3.145613268"/>
    <n v="6.3458980680000003"/>
  </r>
  <r>
    <n v="2022070063"/>
    <x v="335"/>
    <x v="7"/>
    <x v="2"/>
    <n v="1527394"/>
    <n v="150"/>
    <n v="0.15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0026439999999996"/>
    <n v="1.9684321649999998"/>
    <n v="3.9710761649999995"/>
  </r>
  <r>
    <n v="2022070063"/>
    <x v="335"/>
    <x v="7"/>
    <x v="2"/>
    <n v="1528261"/>
    <n v="300"/>
    <n v="0.3"/>
    <s v="PAEX"/>
    <n v="165"/>
    <n v="67400"/>
    <s v="ILLKIRCH GRAFFEN"/>
    <n v="91100"/>
    <s v="VILLABE"/>
    <n v="514.08299999999997"/>
    <s v="FRINTU"/>
    <s v="Pierre"/>
    <n v="1900867456543"/>
    <n v="904021244"/>
    <s v="1"/>
    <s v="Homme"/>
    <s v="1990"/>
    <s v="1990-1995"/>
    <n v="0.3"/>
    <n v="0.16"/>
    <n v="0.7"/>
    <n v="6.7400000000000002E-2"/>
    <n v="7.402795199999999"/>
    <n v="7.2763307819999996"/>
    <n v="14.679125981999999"/>
  </r>
  <r>
    <n v="2022070063"/>
    <x v="335"/>
    <x v="7"/>
    <x v="2"/>
    <n v="1528167"/>
    <n v="300"/>
    <n v="0.3"/>
    <s v="PAEX"/>
    <n v="175"/>
    <n v="53120"/>
    <s v="GORRON"/>
    <n v="91100"/>
    <s v="VILLABE"/>
    <n v="316.21199999999999"/>
    <s v="CRIO"/>
    <s v="Violette"/>
    <n v="2990253987654"/>
    <n v="707879887"/>
    <s v="2"/>
    <s v="Femme"/>
    <s v="1999"/>
    <s v="1995-2000"/>
    <n v="0.3"/>
    <n v="0.16"/>
    <n v="0.7"/>
    <n v="6.7400000000000002E-2"/>
    <n v="4.5534527999999996"/>
    <n v="4.4756646479999995"/>
    <n v="9.0291174479999992"/>
  </r>
  <r>
    <n v="2022070063"/>
    <x v="335"/>
    <x v="7"/>
    <x v="2"/>
    <n v="1527549"/>
    <n v="300"/>
    <n v="0.3"/>
    <s v="PAEX"/>
    <n v="195"/>
    <n v="73490"/>
    <s v="RAVOIRE/LA"/>
    <n v="91100"/>
    <s v="VILLABE"/>
    <n v="537.70799999999997"/>
    <s v="MOGIN"/>
    <s v="Gaelle"/>
    <n v="2900973453456"/>
    <n v="313247688"/>
    <s v="2"/>
    <s v="Femme"/>
    <s v="1990"/>
    <s v="1990-1995"/>
    <n v="0.3"/>
    <n v="0.16"/>
    <n v="0.7"/>
    <n v="6.7400000000000002E-2"/>
    <n v="7.7429951999999993"/>
    <n v="7.6107190319999996"/>
    <n v="15.353714231999998"/>
  </r>
  <r>
    <n v="2022070063"/>
    <x v="335"/>
    <x v="7"/>
    <x v="2"/>
    <n v="1529254"/>
    <n v="152"/>
    <n v="0.152"/>
    <s v="POLE"/>
    <n v="196"/>
    <n v="91100"/>
    <s v="VILLABE"/>
    <n v="6520"/>
    <s v="GRASSE"/>
    <n v="884.3"/>
    <s v="PERINI"/>
    <s v="Fabricio"/>
    <n v="1690891543678"/>
    <n v="154098765"/>
    <s v="1"/>
    <s v="Homme"/>
    <s v="1969"/>
    <s v="1965-1970"/>
    <n v="0.3"/>
    <n v="0.16"/>
    <n v="0.7"/>
    <n v="6.7400000000000002E-2"/>
    <n v="6.4518528000000002"/>
    <n v="6.3416336479999993"/>
    <n v="12.793486447999999"/>
  </r>
  <r>
    <n v="2022070063"/>
    <x v="335"/>
    <x v="7"/>
    <x v="2"/>
    <n v="1529440"/>
    <n v="220"/>
    <n v="0.22"/>
    <s v="POLE"/>
    <n v="210"/>
    <n v="91100"/>
    <s v="VILLABE"/>
    <n v="53120"/>
    <s v="GORRON"/>
    <n v="316.77699999999999"/>
    <s v="PERINI"/>
    <s v="Fabricio"/>
    <n v="1690891543678"/>
    <n v="154098765"/>
    <s v="1"/>
    <s v="Homme"/>
    <s v="1969"/>
    <s v="1965-1970"/>
    <n v="0.3"/>
    <n v="0.16"/>
    <n v="0.7"/>
    <n v="6.7400000000000002E-2"/>
    <n v="3.3451651199999999"/>
    <n v="3.2880185491999998"/>
    <n v="6.6331836691999992"/>
  </r>
  <r>
    <n v="2022070063"/>
    <x v="335"/>
    <x v="7"/>
    <x v="2"/>
    <n v="1529251"/>
    <n v="303"/>
    <n v="0.30299999999999999"/>
    <s v="POLE"/>
    <n v="215"/>
    <n v="91100"/>
    <s v="VILLABE"/>
    <n v="59200"/>
    <s v="TOURCOING"/>
    <n v="265.54500000000002"/>
    <s v="PERINI"/>
    <s v="Fabricio"/>
    <n v="1690891543678"/>
    <n v="154098765"/>
    <s v="1"/>
    <s v="Homme"/>
    <s v="1969"/>
    <s v="1965-1970"/>
    <n v="0.3"/>
    <n v="0.16"/>
    <n v="0.7"/>
    <n v="6.7400000000000002E-2"/>
    <n v="3.8620864800000003"/>
    <n v="3.7961091692999998"/>
    <n v="7.6581956492999996"/>
  </r>
  <r>
    <n v="2022070063"/>
    <x v="335"/>
    <x v="7"/>
    <x v="2"/>
    <n v="1529252"/>
    <n v="303"/>
    <n v="0.30299999999999999"/>
    <s v="POLE"/>
    <n v="215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3.6185035679999999"/>
    <n v="3.5566874653799996"/>
    <n v="7.1751910333799991"/>
  </r>
  <r>
    <n v="2022070063"/>
    <x v="335"/>
    <x v="7"/>
    <x v="2"/>
    <n v="1528616"/>
    <n v="300"/>
    <n v="0.3"/>
    <s v="POLE"/>
    <n v="239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7.7979743999999993"/>
    <n v="7.6647590039999995"/>
    <n v="15.462733403999998"/>
  </r>
  <r>
    <n v="2022070063"/>
    <x v="335"/>
    <x v="7"/>
    <x v="2"/>
    <n v="1528340"/>
    <n v="150"/>
    <n v="0.15"/>
    <s v="POLE"/>
    <n v="280"/>
    <n v="19410"/>
    <s v="PERPEZAC LE NOI"/>
    <n v="91100"/>
    <s v="VILLABE"/>
    <n v="456.06700000000001"/>
    <s v="RUCHE"/>
    <s v="Obrahim"/>
    <n v="1900319876543"/>
    <n v="184342310"/>
    <s v="1"/>
    <s v="Homme"/>
    <s v="1990"/>
    <s v="1990-1995"/>
    <n v="0.3"/>
    <n v="0.16"/>
    <n v="0.7"/>
    <n v="6.7400000000000002E-2"/>
    <n v="3.2836824"/>
    <n v="3.2275861589999999"/>
    <n v="6.5112685589999995"/>
  </r>
  <r>
    <n v="2022070063"/>
    <x v="335"/>
    <x v="7"/>
    <x v="2"/>
    <n v="1529667"/>
    <n v="300"/>
    <n v="0.3"/>
    <s v="POLE"/>
    <n v="340"/>
    <n v="91100"/>
    <s v="VILLABE"/>
    <n v="13000"/>
    <s v="MARSEILLE"/>
    <n v="740.44500000000005"/>
    <s v="PERINI"/>
    <s v="Fabricio"/>
    <n v="1690891543678"/>
    <n v="154098765"/>
    <s v="1"/>
    <s v="Homme"/>
    <s v="1969"/>
    <s v="1965-1970"/>
    <n v="0.3"/>
    <n v="0.16"/>
    <n v="0.7"/>
    <n v="6.7400000000000002E-2"/>
    <n v="10.662408000000001"/>
    <n v="10.48025853"/>
    <n v="21.14266653"/>
  </r>
  <r>
    <n v="2022070063"/>
    <x v="336"/>
    <x v="7"/>
    <x v="2"/>
    <n v="1530105"/>
    <n v="152"/>
    <n v="0.152"/>
    <s v="POLE"/>
    <n v="100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1.8152229120000001"/>
    <n v="1.78421285392"/>
    <n v="3.59943576592"/>
  </r>
  <r>
    <n v="2022070063"/>
    <x v="336"/>
    <x v="7"/>
    <x v="2"/>
    <n v="1528622"/>
    <n v="150"/>
    <n v="0.15"/>
    <s v="PAEX"/>
    <n v="125"/>
    <n v="87000"/>
    <s v="LIMOGES"/>
    <n v="91100"/>
    <s v="VILLABE"/>
    <n v="389.06299999999999"/>
    <s v="GHRISZ"/>
    <s v="Maryse"/>
    <n v="2650587345345"/>
    <n v="409050409"/>
    <s v="2"/>
    <s v="Femme"/>
    <s v="1965"/>
    <s v="1965-1970"/>
    <n v="0.3"/>
    <n v="0.16"/>
    <n v="0.7"/>
    <n v="6.7400000000000002E-2"/>
    <n v="2.8012535999999999"/>
    <n v="2.753398851"/>
    <n v="5.5546524509999999"/>
  </r>
  <r>
    <n v="2022070063"/>
    <x v="336"/>
    <x v="7"/>
    <x v="2"/>
    <n v="1528627"/>
    <n v="150"/>
    <n v="0.15"/>
    <s v="PAEX"/>
    <n v="140"/>
    <n v="80090"/>
    <s v="AMIENS"/>
    <n v="91100"/>
    <s v="VILLABE"/>
    <n v="186.81399999999999"/>
    <s v="REZUX"/>
    <s v="Simon"/>
    <n v="1991180876543"/>
    <n v="601029866"/>
    <s v="1"/>
    <s v="Homme"/>
    <s v="1999"/>
    <s v="1995-2000"/>
    <n v="0.3"/>
    <n v="0.16"/>
    <n v="0.7"/>
    <n v="6.7400000000000002E-2"/>
    <n v="1.3450607999999999"/>
    <n v="1.3220826779999999"/>
    <n v="2.6671434779999998"/>
  </r>
  <r>
    <n v="2022070063"/>
    <x v="336"/>
    <x v="7"/>
    <x v="2"/>
    <n v="1530106"/>
    <n v="121"/>
    <n v="0.121"/>
    <s v="POLE"/>
    <n v="145"/>
    <n v="91100"/>
    <s v="VILLABE"/>
    <n v="69800"/>
    <s v="STPRIEST"/>
    <n v="445.252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.5860236159999999"/>
    <n v="2.5418457125600002"/>
    <n v="5.1278693285600001"/>
  </r>
  <r>
    <n v="2022070063"/>
    <x v="336"/>
    <x v="7"/>
    <x v="2"/>
    <n v="1529321"/>
    <n v="150"/>
    <n v="0.15"/>
    <s v="PAEX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2.0051784000000001"/>
    <n v="1.970923269"/>
    <n v="3.9761016690000002"/>
  </r>
  <r>
    <n v="2022070063"/>
    <x v="336"/>
    <x v="7"/>
    <x v="2"/>
    <n v="1529287"/>
    <n v="150"/>
    <n v="0.15"/>
    <s v="POLE"/>
    <n v="195"/>
    <n v="33520"/>
    <s v="BRUGES"/>
    <n v="91100"/>
    <s v="VILLABE"/>
    <n v="577.11099999999999"/>
    <s v="ZER"/>
    <s v="Sam"/>
    <n v="1760533987654"/>
    <n v="312347698"/>
    <s v="1"/>
    <s v="Homme"/>
    <s v="1976"/>
    <s v="1975-1980"/>
    <n v="0.3"/>
    <n v="0.16"/>
    <n v="0.7"/>
    <n v="6.7400000000000002E-2"/>
    <n v="4.1551992000000002"/>
    <n v="4.0842145470000002"/>
    <n v="8.2394137470000004"/>
  </r>
  <r>
    <n v="2022070063"/>
    <x v="336"/>
    <x v="7"/>
    <x v="2"/>
    <n v="1528534"/>
    <n v="300"/>
    <n v="0.3"/>
    <s v="POLE"/>
    <n v="200"/>
    <n v="76380"/>
    <s v="CANTELEU"/>
    <n v="91100"/>
    <s v="VILLABE"/>
    <n v="173.22"/>
    <s v="RIS"/>
    <s v="Lena"/>
    <n v="2971076565438"/>
    <n v="307040201"/>
    <s v="2"/>
    <s v="Femme"/>
    <s v="1997"/>
    <s v="1995-2000"/>
    <n v="0.3"/>
    <n v="0.16"/>
    <n v="0.7"/>
    <n v="6.7400000000000002E-2"/>
    <n v="2.4943679999999997"/>
    <n v="2.4517558799999999"/>
    <n v="4.94612388"/>
  </r>
  <r>
    <n v="2022070063"/>
    <x v="336"/>
    <x v="7"/>
    <x v="2"/>
    <n v="1529326"/>
    <n v="300"/>
    <n v="0.3"/>
    <s v="POLE"/>
    <n v="200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2070063"/>
    <x v="336"/>
    <x v="7"/>
    <x v="2"/>
    <n v="1529665"/>
    <n v="385"/>
    <n v="0.38500000000000001"/>
    <s v="POLE"/>
    <n v="444.15"/>
    <n v="91100"/>
    <s v="VILLABE"/>
    <n v="13000"/>
    <s v="MARSEILLE"/>
    <n v="740.44500000000005"/>
    <s v="PERINI"/>
    <s v="Fabricio"/>
    <n v="1690891543678"/>
    <n v="154098765"/>
    <s v="1"/>
    <s v="Homme"/>
    <s v="1969"/>
    <s v="1965-1970"/>
    <n v="0.3"/>
    <n v="0.16"/>
    <n v="0.7"/>
    <n v="6.7400000000000002E-2"/>
    <n v="13.683423600000001"/>
    <n v="13.449665113500002"/>
    <n v="27.133088713500001"/>
  </r>
  <r>
    <n v="2022070063"/>
    <x v="336"/>
    <x v="7"/>
    <x v="2"/>
    <n v="1529666"/>
    <n v="385"/>
    <n v="0.38500000000000001"/>
    <s v="POLE"/>
    <n v="444.15"/>
    <n v="91100"/>
    <s v="VILLABE"/>
    <n v="13000"/>
    <s v="MARSEILLE"/>
    <n v="740.44500000000005"/>
    <s v="PERINI"/>
    <s v="Fabricio"/>
    <n v="1690891543678"/>
    <n v="154098765"/>
    <s v="1"/>
    <s v="Homme"/>
    <s v="1969"/>
    <s v="1965-1970"/>
    <n v="0.3"/>
    <n v="0.16"/>
    <n v="0.7"/>
    <n v="6.7400000000000002E-2"/>
    <n v="13.683423600000001"/>
    <n v="13.449665113500002"/>
    <n v="27.133088713500001"/>
  </r>
  <r>
    <n v="2022070063"/>
    <x v="336"/>
    <x v="7"/>
    <x v="2"/>
    <n v="1529322"/>
    <n v="750"/>
    <n v="0.75"/>
    <s v="POLE"/>
    <n v="470"/>
    <n v="13000"/>
    <s v="MARSEILLE"/>
    <n v="91100"/>
    <s v="VILLABE"/>
    <n v="740.09799999999996"/>
    <s v="MARTON"/>
    <s v="Jules"/>
    <n v="1760113765897"/>
    <n v="523356798"/>
    <s v="1"/>
    <s v="Homme"/>
    <s v="1976"/>
    <s v="1975-1980"/>
    <n v="0.3"/>
    <n v="0.16"/>
    <n v="0.7"/>
    <n v="6.7400000000000002E-2"/>
    <n v="26.643528"/>
    <n v="26.18836773"/>
    <n v="52.831895729999999"/>
  </r>
  <r>
    <n v="2022070063"/>
    <x v="337"/>
    <x v="7"/>
    <x v="2"/>
    <n v="1529943"/>
    <n v="150"/>
    <n v="0.15"/>
    <s v="PAEX"/>
    <n v="158"/>
    <n v="59200"/>
    <s v="TOURCOING"/>
    <n v="91100"/>
    <s v="VILLABE"/>
    <n v="266.87799999999999"/>
    <s v="DRET"/>
    <s v="Colette"/>
    <n v="2700659543658"/>
    <n v="356433221"/>
    <s v="2"/>
    <s v="Femme"/>
    <s v="1970"/>
    <s v="1970-1975"/>
    <n v="0.3"/>
    <n v="0.16"/>
    <n v="0.7"/>
    <n v="6.7400000000000002E-2"/>
    <n v="1.9215215999999999"/>
    <n v="1.888695606"/>
    <n v="3.8102172059999999"/>
  </r>
  <r>
    <n v="2022070063"/>
    <x v="337"/>
    <x v="7"/>
    <x v="2"/>
    <n v="1529951"/>
    <n v="300"/>
    <n v="0.3"/>
    <s v="POLE"/>
    <n v="210"/>
    <n v="54710"/>
    <s v="LUDRES"/>
    <n v="91100"/>
    <s v="VILLABE"/>
    <n v="376.16699999999997"/>
    <s v="XINT"/>
    <s v="Quentin"/>
    <n v="1950354876543"/>
    <n v="634438798"/>
    <s v="1"/>
    <s v="Homme"/>
    <s v="1995"/>
    <s v="1995-2000"/>
    <n v="0.3"/>
    <n v="0.16"/>
    <n v="0.7"/>
    <n v="6.7400000000000002E-2"/>
    <n v="5.4168047999999995"/>
    <n v="5.3242677179999998"/>
    <n v="10.741072517999999"/>
  </r>
  <r>
    <n v="2022070063"/>
    <x v="337"/>
    <x v="7"/>
    <x v="2"/>
    <n v="1529571"/>
    <n v="450"/>
    <n v="0.45"/>
    <s v="POLE"/>
    <n v="280"/>
    <n v="19410"/>
    <s v="PERPEZAC LE NOI"/>
    <n v="91100"/>
    <s v="VILLABE"/>
    <n v="456.06700000000001"/>
    <s v="RUCHE"/>
    <s v="Obrahim"/>
    <n v="1900319876543"/>
    <n v="184342310"/>
    <s v="1"/>
    <s v="Homme"/>
    <s v="1990"/>
    <s v="1990-1995"/>
    <n v="0.3"/>
    <n v="0.16"/>
    <n v="0.7"/>
    <n v="6.7400000000000002E-2"/>
    <n v="9.8510472"/>
    <n v="9.6827584770000001"/>
    <n v="19.533805677"/>
  </r>
  <r>
    <n v="2022070063"/>
    <x v="337"/>
    <x v="7"/>
    <x v="2"/>
    <n v="1529990"/>
    <n v="1000"/>
    <n v="1"/>
    <s v="PAEX"/>
    <n v="450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24.790752000000001"/>
    <n v="24.367243320000004"/>
    <n v="49.157995320000005"/>
  </r>
  <r>
    <n v="2022070063"/>
    <x v="337"/>
    <x v="7"/>
    <x v="2"/>
    <n v="1529991"/>
    <n v="450"/>
    <n v="0.45"/>
    <s v="POLE"/>
    <n v="500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8.2206576000000009"/>
    <n v="8.080221366"/>
    <n v="16.300878965999999"/>
  </r>
  <r>
    <n v="2022070063"/>
    <x v="338"/>
    <x v="7"/>
    <x v="2"/>
    <n v="1530687"/>
    <n v="150"/>
    <n v="0.15"/>
    <s v="GV"/>
    <n v="80"/>
    <n v="91100"/>
    <s v="VILLABE"/>
    <n v="94440"/>
    <s v="MAROLLESENBRI"/>
    <n v="34.085999999999999"/>
    <s v="PERINI"/>
    <s v="Fabricio"/>
    <n v="1690891543678"/>
    <n v="154098765"/>
    <s v="1"/>
    <s v="Homme"/>
    <s v="1969"/>
    <s v="1965-1970"/>
    <n v="1"/>
    <n v="0.24099999999999999"/>
    <n v="0"/>
    <n v="0"/>
    <n v="1.2322088999999998"/>
    <n v="0"/>
    <n v="1.2322088999999998"/>
  </r>
  <r>
    <n v="2022070063"/>
    <x v="338"/>
    <x v="7"/>
    <x v="2"/>
    <n v="1530688"/>
    <n v="188"/>
    <n v="0.188"/>
    <s v="PAEX"/>
    <n v="100"/>
    <n v="91100"/>
    <s v="VILLABE"/>
    <n v="59243"/>
    <s v="QUAROUBLE"/>
    <n v="250.579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.2612248960000003"/>
    <n v="2.22259563736"/>
    <n v="4.4838205333600003"/>
  </r>
  <r>
    <n v="2022070063"/>
    <x v="338"/>
    <x v="7"/>
    <x v="2"/>
    <n v="1530349"/>
    <n v="150"/>
    <n v="0.15"/>
    <s v="PAEX"/>
    <n v="130"/>
    <n v="44260"/>
    <s v="LAVAU SUR LOIRE"/>
    <n v="91100"/>
    <s v="VILLABE"/>
    <n v="408.88900000000001"/>
    <s v="REST"/>
    <s v="Kevin"/>
    <n v="1820144986678"/>
    <n v="143987698"/>
    <s v="1"/>
    <s v="Homme"/>
    <s v="1982"/>
    <s v="1980-1985"/>
    <n v="0.3"/>
    <n v="0.16"/>
    <n v="0.7"/>
    <n v="6.7400000000000002E-2"/>
    <n v="2.9440008"/>
    <n v="2.8937074530000002"/>
    <n v="5.8377082530000006"/>
  </r>
  <r>
    <n v="2022070063"/>
    <x v="338"/>
    <x v="7"/>
    <x v="2"/>
    <n v="1530534"/>
    <n v="150"/>
    <n v="0.15"/>
    <s v="PAEX"/>
    <n v="158"/>
    <n v="59800"/>
    <s v="LILLE"/>
    <n v="91100"/>
    <s v="VILLABE"/>
    <n v="254.203"/>
    <s v="ZARA"/>
    <s v="Is"/>
    <n v="1700959765432"/>
    <n v="754013298"/>
    <s v="1"/>
    <s v="Homme"/>
    <s v="1970"/>
    <s v="1970-1975"/>
    <n v="0.3"/>
    <n v="0.16"/>
    <n v="0.7"/>
    <n v="6.7400000000000002E-2"/>
    <n v="1.8302616"/>
    <n v="1.798994631"/>
    <n v="3.6292562310000003"/>
  </r>
  <r>
    <n v="2022070063"/>
    <x v="339"/>
    <x v="7"/>
    <x v="2"/>
    <n v="1531466"/>
    <n v="149"/>
    <n v="0.14899999999999999"/>
    <s v="PAEX"/>
    <n v="80"/>
    <n v="91100"/>
    <s v="VILLABE"/>
    <n v="75003"/>
    <s v="PARIS03"/>
    <n v="39.554000000000002"/>
    <s v="PERINI"/>
    <s v="Fabricio"/>
    <n v="1690891543678"/>
    <n v="154098765"/>
    <s v="1"/>
    <s v="Homme"/>
    <s v="1969"/>
    <s v="1965-1970"/>
    <n v="0.3"/>
    <n v="0.16"/>
    <n v="0.7"/>
    <n v="6.7400000000000002E-2"/>
    <n v="0.28289020799999998"/>
    <n v="0.27805750028000004"/>
    <n v="0.56094770828000007"/>
  </r>
  <r>
    <n v="2022070063"/>
    <x v="339"/>
    <x v="7"/>
    <x v="2"/>
    <n v="1531460"/>
    <n v="151"/>
    <n v="0.151"/>
    <s v="PAEX"/>
    <n v="100"/>
    <n v="91100"/>
    <s v="VILLABE"/>
    <n v="59243"/>
    <s v="QUAROUBLE"/>
    <n v="250.579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8161965920000001"/>
    <n v="1.7851699002200001"/>
    <n v="3.6013664922200004"/>
  </r>
  <r>
    <n v="2022070063"/>
    <x v="339"/>
    <x v="7"/>
    <x v="2"/>
    <n v="1531243"/>
    <n v="150"/>
    <n v="0.15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0026439999999996"/>
    <n v="1.9684321649999998"/>
    <n v="3.9710761649999995"/>
  </r>
  <r>
    <n v="2022070063"/>
    <x v="339"/>
    <x v="7"/>
    <x v="2"/>
    <n v="1532026"/>
    <n v="203"/>
    <n v="0.20300000000000001"/>
    <s v="POLE"/>
    <n v="205"/>
    <n v="91100"/>
    <s v="VILLABE"/>
    <n v="21300"/>
    <s v="CHENOVE"/>
    <n v="279.79899999999998"/>
    <s v="PERINI"/>
    <s v="Fabricio"/>
    <n v="1690891543678"/>
    <n v="154098765"/>
    <s v="1"/>
    <s v="Homme"/>
    <s v="1969"/>
    <s v="1965-1970"/>
    <n v="0.3"/>
    <n v="0.16"/>
    <n v="0.7"/>
    <n v="6.7400000000000002E-2"/>
    <n v="2.7263614560000002"/>
    <n v="2.6797861144600001"/>
    <n v="5.4061475704599999"/>
  </r>
  <r>
    <n v="2022070063"/>
    <x v="339"/>
    <x v="7"/>
    <x v="2"/>
    <n v="1532028"/>
    <n v="440"/>
    <n v="0.44"/>
    <s v="POLE"/>
    <n v="390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8.0352096"/>
    <n v="7.8979414359999991"/>
    <n v="15.933151035999998"/>
  </r>
  <r>
    <n v="2022070063"/>
    <x v="340"/>
    <x v="7"/>
    <x v="2"/>
    <n v="1532456"/>
    <n v="265"/>
    <n v="0.26500000000000001"/>
    <s v="PAEX"/>
    <n v="100"/>
    <n v="91100"/>
    <s v="VILLABE"/>
    <n v="62780"/>
    <s v="CUCQ"/>
    <n v="280.69799999999998"/>
    <s v="PERINI"/>
    <s v="Fabricio"/>
    <n v="1690891543678"/>
    <n v="154098765"/>
    <s v="1"/>
    <s v="Homme"/>
    <s v="1969"/>
    <s v="1965-1970"/>
    <n v="0.3"/>
    <n v="0.16"/>
    <n v="0.7"/>
    <n v="6.7400000000000002E-2"/>
    <n v="3.5704785599999997"/>
    <n v="3.5094828845999997"/>
    <n v="7.0799614445999994"/>
  </r>
  <r>
    <n v="2022070063"/>
    <x v="340"/>
    <x v="7"/>
    <x v="2"/>
    <n v="1532330"/>
    <n v="400"/>
    <n v="0.4"/>
    <s v="PAEX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5.347142400000001"/>
    <n v="5.2557953839999998"/>
    <n v="10.602937784000002"/>
  </r>
  <r>
    <n v="2022070063"/>
    <x v="340"/>
    <x v="7"/>
    <x v="2"/>
    <n v="1532016"/>
    <n v="150"/>
    <n v="0.15"/>
    <s v="PAEX"/>
    <n v="200"/>
    <n v="76380"/>
    <s v="CANTELEU"/>
    <n v="91100"/>
    <s v="VILLABE"/>
    <n v="173.22"/>
    <s v="RIS"/>
    <s v="Lena"/>
    <n v="2971076565438"/>
    <n v="307040201"/>
    <s v="2"/>
    <s v="Femme"/>
    <s v="1997"/>
    <s v="1995-2000"/>
    <n v="0.3"/>
    <n v="0.16"/>
    <n v="0.7"/>
    <n v="6.7400000000000002E-2"/>
    <n v="1.2471839999999998"/>
    <n v="1.2258779399999999"/>
    <n v="2.47306194"/>
  </r>
  <r>
    <n v="2022070063"/>
    <x v="340"/>
    <x v="7"/>
    <x v="2"/>
    <n v="1532335"/>
    <n v="300"/>
    <n v="0.3"/>
    <s v="PAEX"/>
    <n v="200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2070063"/>
    <x v="341"/>
    <x v="7"/>
    <x v="2"/>
    <n v="1531070"/>
    <n v="150"/>
    <n v="0.15"/>
    <s v="PAEX"/>
    <n v="158"/>
    <n v="53120"/>
    <s v="GORRON"/>
    <n v="91100"/>
    <s v="VILLABE"/>
    <n v="316.21199999999999"/>
    <s v="CRIO"/>
    <s v="Violette"/>
    <n v="2990253987654"/>
    <n v="707879887"/>
    <s v="2"/>
    <s v="Femme"/>
    <s v="1999"/>
    <s v="1995-2000"/>
    <n v="0.3"/>
    <n v="0.16"/>
    <n v="0.7"/>
    <n v="6.7400000000000002E-2"/>
    <n v="2.2767263999999998"/>
    <n v="2.2378323239999998"/>
    <n v="4.5145587239999996"/>
  </r>
  <r>
    <n v="2022070063"/>
    <x v="341"/>
    <x v="7"/>
    <x v="2"/>
    <n v="1532919"/>
    <n v="227"/>
    <n v="0.22700000000000001"/>
    <s v="POLE"/>
    <n v="165"/>
    <n v="91100"/>
    <s v="VILLABE"/>
    <n v="26750"/>
    <s v="ROMANSSURISER"/>
    <n v="541.17999999999995"/>
    <s v="PERINI"/>
    <s v="Fabricio"/>
    <n v="1690891543678"/>
    <n v="154098765"/>
    <s v="1"/>
    <s v="Homme"/>
    <s v="1969"/>
    <s v="1965-1970"/>
    <n v="0.3"/>
    <n v="0.16"/>
    <n v="0.7"/>
    <n v="6.7400000000000002E-2"/>
    <n v="5.8966972799999997"/>
    <n v="5.7959620347999996"/>
    <n v="11.6926593148"/>
  </r>
  <r>
    <n v="2022070063"/>
    <x v="341"/>
    <x v="7"/>
    <x v="2"/>
    <n v="1532917"/>
    <n v="100"/>
    <n v="0.1"/>
    <s v="POLE"/>
    <n v="185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2.4758304000000004"/>
    <n v="2.4335349640000001"/>
    <n v="4.909365364000001"/>
  </r>
  <r>
    <n v="2022070063"/>
    <x v="341"/>
    <x v="7"/>
    <x v="2"/>
    <n v="1532918"/>
    <n v="100"/>
    <n v="0.1"/>
    <s v="POLE"/>
    <n v="190"/>
    <n v="91100"/>
    <s v="VILLABE"/>
    <n v="42153"/>
    <s v="RIORGES"/>
    <n v="360.11599999999999"/>
    <s v="PERINI"/>
    <s v="Fabricio"/>
    <n v="1690891543678"/>
    <n v="154098765"/>
    <s v="1"/>
    <s v="Homme"/>
    <s v="1969"/>
    <s v="1965-1970"/>
    <n v="0.3"/>
    <n v="0.16"/>
    <n v="0.7"/>
    <n v="6.7400000000000002E-2"/>
    <n v="1.7285568"/>
    <n v="1.6990272879999999"/>
    <n v="3.4275840879999997"/>
  </r>
  <r>
    <n v="2022070063"/>
    <x v="341"/>
    <x v="7"/>
    <x v="2"/>
    <n v="1530786"/>
    <n v="750"/>
    <n v="0.75"/>
    <s v="PAEX"/>
    <n v="480"/>
    <n v="64230"/>
    <s v="SAUVAGNON"/>
    <n v="91100"/>
    <s v="VILLABE"/>
    <n v="767.14700000000005"/>
    <s v="FRET"/>
    <s v="Zaa"/>
    <n v="2840564345234"/>
    <n v="102050603"/>
    <s v="2"/>
    <s v="Femme"/>
    <s v="1984"/>
    <s v="1980-1985"/>
    <n v="0.3"/>
    <n v="0.16"/>
    <n v="0.7"/>
    <n v="6.7400000000000002E-2"/>
    <n v="27.617292000000006"/>
    <n v="27.145496595000001"/>
    <n v="54.762788595000004"/>
  </r>
  <r>
    <n v="2022070063"/>
    <x v="341"/>
    <x v="7"/>
    <x v="2"/>
    <n v="1532074"/>
    <n v="750"/>
    <n v="0.75"/>
    <s v="PAEX"/>
    <n v="480"/>
    <n v="64230"/>
    <s v="SAUVAGNON"/>
    <n v="91100"/>
    <s v="VILLABE"/>
    <n v="767.14700000000005"/>
    <s v="FRET"/>
    <s v="Zaa"/>
    <n v="2840564345234"/>
    <n v="102050603"/>
    <s v="2"/>
    <s v="Femme"/>
    <s v="1984"/>
    <s v="1980-1985"/>
    <n v="0.3"/>
    <n v="0.16"/>
    <n v="0.7"/>
    <n v="6.7400000000000002E-2"/>
    <n v="27.617292000000006"/>
    <n v="27.145496595000001"/>
    <n v="54.762788595000004"/>
  </r>
  <r>
    <n v="2022070063"/>
    <x v="342"/>
    <x v="7"/>
    <x v="2"/>
    <n v="1532900"/>
    <n v="150"/>
    <n v="0.15"/>
    <s v="GV"/>
    <n v="10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1.2287746499999999"/>
    <n v="0"/>
    <n v="1.2287746499999999"/>
  </r>
  <r>
    <n v="2022070063"/>
    <x v="342"/>
    <x v="7"/>
    <x v="2"/>
    <n v="1533056"/>
    <n v="441"/>
    <n v="0.441"/>
    <s v="GV"/>
    <n v="140"/>
    <n v="91100"/>
    <s v="VILLABE"/>
    <n v="94440"/>
    <s v="MAROLLESENBRI"/>
    <n v="34.085999999999999"/>
    <s v="PERINI"/>
    <s v="Fabricio"/>
    <n v="1690891543678"/>
    <n v="154098765"/>
    <s v="1"/>
    <s v="Homme"/>
    <s v="1969"/>
    <s v="1965-1970"/>
    <n v="1"/>
    <n v="0.24099999999999999"/>
    <n v="0"/>
    <n v="0"/>
    <n v="3.622694166"/>
    <n v="0"/>
    <n v="3.622694166"/>
  </r>
  <r>
    <n v="2022070063"/>
    <x v="342"/>
    <x v="7"/>
    <x v="2"/>
    <n v="1533096"/>
    <n v="150"/>
    <n v="0.15"/>
    <s v="PAEX"/>
    <n v="158"/>
    <n v="59800"/>
    <s v="LILLE"/>
    <n v="91100"/>
    <s v="VILLABE"/>
    <n v="254.203"/>
    <s v="ZARA"/>
    <s v="Is"/>
    <n v="1700959765432"/>
    <n v="754013298"/>
    <s v="1"/>
    <s v="Homme"/>
    <s v="1970"/>
    <s v="1970-1975"/>
    <n v="0.3"/>
    <n v="0.16"/>
    <n v="0.7"/>
    <n v="6.7400000000000002E-2"/>
    <n v="1.8302616"/>
    <n v="1.798994631"/>
    <n v="3.6292562310000003"/>
  </r>
  <r>
    <n v="2022070063"/>
    <x v="342"/>
    <x v="7"/>
    <x v="2"/>
    <n v="1532436"/>
    <n v="150"/>
    <n v="0.15"/>
    <s v="POLE"/>
    <n v="165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2.7402191999999999"/>
    <n v="2.693407122"/>
    <n v="5.4336263220000003"/>
  </r>
  <r>
    <n v="2022070063"/>
    <x v="342"/>
    <x v="7"/>
    <x v="2"/>
    <n v="1533095"/>
    <n v="150"/>
    <n v="0.15"/>
    <s v="PAEX"/>
    <n v="193"/>
    <n v="59200"/>
    <s v="TOURCOING"/>
    <n v="91100"/>
    <s v="VILLABE"/>
    <n v="266.87799999999999"/>
    <s v="DRET"/>
    <s v="Colette"/>
    <n v="2700659543658"/>
    <n v="356433221"/>
    <s v="2"/>
    <s v="Femme"/>
    <s v="1970"/>
    <s v="1970-1975"/>
    <n v="0.3"/>
    <n v="0.16"/>
    <n v="0.7"/>
    <n v="6.7400000000000002E-2"/>
    <n v="1.9215215999999999"/>
    <n v="1.888695606"/>
    <n v="3.8102172059999999"/>
  </r>
  <r>
    <n v="2022070063"/>
    <x v="342"/>
    <x v="7"/>
    <x v="2"/>
    <n v="1532331"/>
    <n v="150"/>
    <n v="0.15"/>
    <s v="POLE"/>
    <n v="570"/>
    <n v="13000"/>
    <s v="MARSEILLE"/>
    <n v="91100"/>
    <s v="VILLABE"/>
    <n v="740.09799999999996"/>
    <s v="MARTON"/>
    <s v="Jules"/>
    <n v="1760113765897"/>
    <n v="523356798"/>
    <s v="1"/>
    <s v="Homme"/>
    <s v="1976"/>
    <s v="1975-1980"/>
    <n v="0.3"/>
    <n v="0.16"/>
    <n v="0.7"/>
    <n v="6.7400000000000002E-2"/>
    <n v="5.3287055999999993"/>
    <n v="5.2376735459999999"/>
    <n v="10.566379145999999"/>
  </r>
  <r>
    <n v="2022070063"/>
    <x v="343"/>
    <x v="7"/>
    <x v="2"/>
    <n v="1533505"/>
    <n v="150"/>
    <n v="0.15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0026439999999996"/>
    <n v="1.9684321649999998"/>
    <n v="3.9710761649999995"/>
  </r>
  <r>
    <n v="2022070063"/>
    <x v="343"/>
    <x v="7"/>
    <x v="2"/>
    <n v="1533599"/>
    <n v="150"/>
    <n v="0.15"/>
    <s v="PAEX"/>
    <n v="165"/>
    <n v="40300"/>
    <s v="PEYREHORADE"/>
    <n v="91100"/>
    <s v="VILLABE"/>
    <n v="752.09199999999998"/>
    <s v="ZOI"/>
    <s v="Elsa"/>
    <n v="2731140567876"/>
    <n v="566980986"/>
    <s v="2"/>
    <s v="Femme"/>
    <s v="1973"/>
    <s v="1970-1975"/>
    <n v="0.3"/>
    <n v="0.16"/>
    <n v="0.7"/>
    <n v="6.7400000000000002E-2"/>
    <n v="5.4150624000000001"/>
    <n v="5.3225550840000002"/>
    <n v="10.737617484000001"/>
  </r>
  <r>
    <n v="2022070063"/>
    <x v="344"/>
    <x v="7"/>
    <x v="2"/>
    <n v="1533601"/>
    <n v="150"/>
    <n v="0.15"/>
    <s v="PAEX"/>
    <n v="158"/>
    <n v="53120"/>
    <s v="GORRON"/>
    <n v="91100"/>
    <s v="VILLABE"/>
    <n v="316.21199999999999"/>
    <s v="CRIO"/>
    <s v="Violette"/>
    <n v="2990253987654"/>
    <n v="707879887"/>
    <s v="2"/>
    <s v="Femme"/>
    <s v="1999"/>
    <s v="1995-2000"/>
    <n v="0.3"/>
    <n v="0.16"/>
    <n v="0.7"/>
    <n v="6.7400000000000002E-2"/>
    <n v="2.2767263999999998"/>
    <n v="2.2378323239999998"/>
    <n v="4.5145587239999996"/>
  </r>
  <r>
    <n v="2022070063"/>
    <x v="344"/>
    <x v="7"/>
    <x v="2"/>
    <n v="1533084"/>
    <n v="150"/>
    <n v="0.15"/>
    <s v="POLE"/>
    <n v="180"/>
    <n v="37220"/>
    <s v="ILE BOUCHARD/L''"/>
    <n v="91090"/>
    <s v="LISSES"/>
    <n v="277.30599999999998"/>
    <s v="LIR"/>
    <s v="Mohamed"/>
    <n v="1870937876543"/>
    <n v="512160965"/>
    <s v="1"/>
    <s v="Homme"/>
    <s v="1987"/>
    <s v="1985-1990"/>
    <n v="0.3"/>
    <n v="0.16"/>
    <n v="0.7"/>
    <n v="6.7400000000000002E-2"/>
    <n v="1.9966031999999998"/>
    <n v="1.9624945619999998"/>
    <n v="3.9590977619999999"/>
  </r>
  <r>
    <n v="2022070063"/>
    <x v="344"/>
    <x v="7"/>
    <x v="2"/>
    <n v="1534666"/>
    <n v="302"/>
    <n v="0.30199999999999999"/>
    <s v="POLE"/>
    <n v="200"/>
    <n v="91100"/>
    <s v="VILLABE"/>
    <n v="8090"/>
    <s v="CHARLEVILLEMEZ"/>
    <n v="256.911"/>
    <s v="PERINI"/>
    <s v="Fabricio"/>
    <n v="1690891543678"/>
    <n v="154098765"/>
    <s v="1"/>
    <s v="Homme"/>
    <s v="1969"/>
    <s v="1965-1970"/>
    <n v="0.3"/>
    <n v="0.16"/>
    <n v="0.7"/>
    <n v="6.7400000000000002E-2"/>
    <n v="3.724181856"/>
    <n v="3.66056041596"/>
    <n v="7.3847422719600004"/>
  </r>
  <r>
    <n v="2022070063"/>
    <x v="344"/>
    <x v="7"/>
    <x v="2"/>
    <n v="1534665"/>
    <n v="482"/>
    <n v="0.48199999999999998"/>
    <s v="POLE"/>
    <n v="341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11.933502528"/>
    <n v="11.729638526479999"/>
    <n v="23.66314105448"/>
  </r>
  <r>
    <n v="2022070063"/>
    <x v="344"/>
    <x v="7"/>
    <x v="2"/>
    <n v="1532435"/>
    <n v="1000"/>
    <n v="1"/>
    <s v="PAEX"/>
    <n v="520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24.790752000000001"/>
    <n v="24.367243320000004"/>
    <n v="49.157995320000005"/>
  </r>
  <r>
    <n v="2022070063"/>
    <x v="345"/>
    <x v="7"/>
    <x v="2"/>
    <n v="1534003"/>
    <n v="150"/>
    <n v="0.15"/>
    <s v="PAEX"/>
    <n v="140"/>
    <n v="80090"/>
    <s v="AMIENS"/>
    <n v="91100"/>
    <s v="VILLABE"/>
    <n v="186.81399999999999"/>
    <s v="REZUX"/>
    <s v="Simon"/>
    <n v="1991180876543"/>
    <n v="601029866"/>
    <s v="1"/>
    <s v="Homme"/>
    <s v="1999"/>
    <s v="1995-2000"/>
    <n v="0.3"/>
    <n v="0.16"/>
    <n v="0.7"/>
    <n v="6.7400000000000002E-2"/>
    <n v="1.3450607999999999"/>
    <n v="1.3220826779999999"/>
    <n v="2.6671434779999998"/>
  </r>
  <r>
    <n v="2022070063"/>
    <x v="345"/>
    <x v="7"/>
    <x v="2"/>
    <n v="1534575"/>
    <n v="400"/>
    <n v="0.4"/>
    <s v="PAEX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5.347142400000001"/>
    <n v="5.2557953839999998"/>
    <n v="10.602937784000002"/>
  </r>
  <r>
    <n v="2022070063"/>
    <x v="345"/>
    <x v="7"/>
    <x v="2"/>
    <n v="1531098"/>
    <n v="150"/>
    <n v="0.15"/>
    <s v="PAEX"/>
    <n v="160"/>
    <n v="87000"/>
    <s v="LIMOGES"/>
    <n v="91100"/>
    <s v="VILLABE"/>
    <n v="389.06299999999999"/>
    <s v="GHRISZ"/>
    <s v="Maryse"/>
    <n v="2650587345345"/>
    <n v="409050409"/>
    <s v="2"/>
    <s v="Femme"/>
    <s v="1965"/>
    <s v="1965-1970"/>
    <n v="0.3"/>
    <n v="0.16"/>
    <n v="0.7"/>
    <n v="6.7400000000000002E-2"/>
    <n v="2.8012535999999999"/>
    <n v="2.753398851"/>
    <n v="5.5546524509999999"/>
  </r>
  <r>
    <n v="2022070063"/>
    <x v="345"/>
    <x v="7"/>
    <x v="2"/>
    <n v="1534463"/>
    <n v="150"/>
    <n v="0.15"/>
    <s v="PAEX"/>
    <n v="165"/>
    <n v="67400"/>
    <s v="ILLKIRCH GRAFFEN"/>
    <n v="91100"/>
    <s v="VILLABE"/>
    <n v="514.08299999999997"/>
    <s v="FRINTU"/>
    <s v="Pierre"/>
    <n v="1900867456543"/>
    <n v="904021244"/>
    <s v="1"/>
    <s v="Homme"/>
    <s v="1990"/>
    <s v="1990-1995"/>
    <n v="0.3"/>
    <n v="0.16"/>
    <n v="0.7"/>
    <n v="6.7400000000000002E-2"/>
    <n v="3.7013975999999995"/>
    <n v="3.6381653909999998"/>
    <n v="7.3395629909999993"/>
  </r>
  <r>
    <n v="2022070063"/>
    <x v="345"/>
    <x v="7"/>
    <x v="2"/>
    <n v="1533982"/>
    <n v="150"/>
    <n v="0.15"/>
    <s v="POLE"/>
    <n v="210"/>
    <n v="54710"/>
    <s v="LUDRES"/>
    <n v="91090"/>
    <s v="LISSES"/>
    <n v="375.233"/>
    <s v="XINT"/>
    <s v="Quentin"/>
    <n v="1950354876543"/>
    <n v="634438798"/>
    <s v="1"/>
    <s v="Homme"/>
    <s v="1995"/>
    <s v="1995-2000"/>
    <n v="0.3"/>
    <n v="0.16"/>
    <n v="0.7"/>
    <n v="6.7400000000000002E-2"/>
    <n v="2.7016776"/>
    <n v="2.6555239410000002"/>
    <n v="5.3572015410000002"/>
  </r>
  <r>
    <n v="2022070063"/>
    <x v="345"/>
    <x v="7"/>
    <x v="2"/>
    <n v="1534052"/>
    <n v="173"/>
    <n v="0.17299999999999999"/>
    <s v="POLE"/>
    <n v="239"/>
    <n v="26750"/>
    <s v="ROMANS SUR ISER"/>
    <n v="91090"/>
    <s v="LISSES"/>
    <n v="542.80700000000002"/>
    <s v="TRUZ"/>
    <s v="Rachel"/>
    <n v="2980326876789"/>
    <n v="435298691"/>
    <s v="2"/>
    <s v="Femme"/>
    <s v="1998"/>
    <s v="1995-2000"/>
    <n v="0.3"/>
    <n v="0.16"/>
    <n v="0.7"/>
    <n v="6.7400000000000002E-2"/>
    <n v="4.5074693279999991"/>
    <n v="4.4304667269799998"/>
    <n v="8.9379360549799998"/>
  </r>
  <r>
    <n v="2022070063"/>
    <x v="345"/>
    <x v="7"/>
    <x v="2"/>
    <n v="1534580"/>
    <n v="300"/>
    <n v="0.3"/>
    <s v="POLE"/>
    <n v="275"/>
    <n v="8090"/>
    <s v="CHARLEVILLE MEZ"/>
    <n v="91090"/>
    <s v="LISSES"/>
    <n v="257.10899999999998"/>
    <s v="POIKI"/>
    <s v="Christine"/>
    <n v="2920180786765"/>
    <n v="203880599"/>
    <s v="2"/>
    <s v="Femme"/>
    <s v="1992"/>
    <s v="1990-1995"/>
    <n v="0.3"/>
    <n v="0.16"/>
    <n v="0.7"/>
    <n v="6.7400000000000002E-2"/>
    <n v="3.7023695999999995"/>
    <n v="3.6391207859999999"/>
    <n v="7.3414903859999994"/>
  </r>
  <r>
    <n v="2022070063"/>
    <x v="345"/>
    <x v="7"/>
    <x v="2"/>
    <n v="1534576"/>
    <n v="650"/>
    <n v="0.65"/>
    <s v="POLE"/>
    <n v="385"/>
    <n v="13010"/>
    <s v="MARSEILLE"/>
    <n v="91090"/>
    <s v="LISSES"/>
    <n v="747.69799999999998"/>
    <s v="RIVIERE"/>
    <s v="Cindy"/>
    <n v="2800213654789"/>
    <n v="256989545"/>
    <s v="2"/>
    <s v="Femme"/>
    <s v="1980"/>
    <s v="1980-1985"/>
    <n v="0.3"/>
    <n v="0.16"/>
    <n v="0.7"/>
    <n v="6.7400000000000002E-2"/>
    <n v="23.3281776"/>
    <n v="22.929654566"/>
    <n v="46.257832166"/>
  </r>
  <r>
    <n v="2022070063"/>
    <x v="346"/>
    <x v="7"/>
    <x v="2"/>
    <n v="1535891"/>
    <n v="150"/>
    <n v="0.15"/>
    <s v="GV"/>
    <n v="10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1.2287746499999999"/>
    <n v="0"/>
    <n v="1.2287746499999999"/>
  </r>
  <r>
    <n v="20220700116"/>
    <x v="346"/>
    <x v="7"/>
    <x v="2"/>
    <n v="1535210"/>
    <n v="150"/>
    <n v="0.15"/>
    <s v="POLE"/>
    <n v="165"/>
    <n v="39570"/>
    <s v="LONS LE SAUNIER"/>
    <n v="91090"/>
    <s v="LISSES"/>
    <n v="381.86700000000002"/>
    <s v="KIU"/>
    <s v="Fares"/>
    <n v="1861039876765"/>
    <n v="613121698"/>
    <s v="1"/>
    <s v="Homme"/>
    <s v="1986"/>
    <s v="1985-1990"/>
    <n v="0.3"/>
    <n v="0.16"/>
    <n v="0.7"/>
    <n v="6.7400000000000002E-2"/>
    <n v="2.7494424"/>
    <n v="2.7024727589999999"/>
    <n v="5.4519151590000003"/>
  </r>
  <r>
    <n v="2022070063"/>
    <x v="346"/>
    <x v="7"/>
    <x v="2"/>
    <n v="1533912"/>
    <n v="150"/>
    <n v="0.15"/>
    <s v="POLE"/>
    <n v="185"/>
    <n v="59243"/>
    <s v="QUAROUBLE"/>
    <n v="91090"/>
    <s v="LISSES"/>
    <n v="251.42599999999999"/>
    <s v="FIOT"/>
    <s v="Géraldine"/>
    <n v="2780759543789"/>
    <n v="356878709"/>
    <s v="2"/>
    <s v="Femme"/>
    <s v="1978"/>
    <s v="1975-1980"/>
    <n v="0.3"/>
    <n v="0.16"/>
    <n v="0.7"/>
    <n v="6.7400000000000002E-2"/>
    <n v="1.8102672"/>
    <n v="1.7793418019999998"/>
    <n v="3.5896090019999995"/>
  </r>
  <r>
    <n v="2022070063"/>
    <x v="347"/>
    <x v="7"/>
    <x v="2"/>
    <n v="1536397"/>
    <n v="170"/>
    <n v="0.17"/>
    <s v="POLE"/>
    <n v="108"/>
    <n v="91100"/>
    <s v="VILLABE"/>
    <n v="89440"/>
    <s v="JOUXLAVILLE"/>
    <n v="167.37"/>
    <s v="PERINI"/>
    <s v="Fabricio"/>
    <n v="1690891543678"/>
    <n v="154098765"/>
    <s v="1"/>
    <s v="Homme"/>
    <s v="1969"/>
    <s v="1965-1970"/>
    <n v="0.3"/>
    <n v="0.16"/>
    <n v="0.7"/>
    <n v="6.7400000000000002E-2"/>
    <n v="1.3657392000000002"/>
    <n v="1.3424078220000002"/>
    <n v="2.7081470220000003"/>
  </r>
  <r>
    <n v="20220700116"/>
    <x v="347"/>
    <x v="7"/>
    <x v="2"/>
    <n v="1536382"/>
    <n v="342"/>
    <n v="0.34200000000000003"/>
    <s v="POLE"/>
    <n v="205"/>
    <n v="91100"/>
    <s v="VILLABE"/>
    <n v="21300"/>
    <s v="CHENOVE"/>
    <n v="279.79899999999998"/>
    <s v="PERINI"/>
    <s v="Fabricio"/>
    <n v="1690891543678"/>
    <n v="154098765"/>
    <s v="1"/>
    <s v="Homme"/>
    <s v="1969"/>
    <s v="1965-1970"/>
    <n v="0.3"/>
    <n v="0.16"/>
    <n v="0.7"/>
    <n v="6.7400000000000002E-2"/>
    <n v="4.5931803840000001"/>
    <n v="4.5147135524399999"/>
    <n v="9.10789393644"/>
  </r>
  <r>
    <n v="2022070063"/>
    <x v="347"/>
    <x v="7"/>
    <x v="2"/>
    <n v="1536381"/>
    <n v="440"/>
    <n v="0.44"/>
    <s v="POLE"/>
    <n v="280"/>
    <n v="91100"/>
    <s v="VILLABE"/>
    <n v="19410"/>
    <s v="PERPEZACLENOI"/>
    <n v="458.50700000000001"/>
    <s v="PERINI"/>
    <s v="Fabricio"/>
    <n v="1690891543678"/>
    <n v="154098765"/>
    <s v="1"/>
    <s v="Homme"/>
    <s v="1969"/>
    <s v="1965-1970"/>
    <n v="0.3"/>
    <n v="0.16"/>
    <n v="0.7"/>
    <n v="6.7400000000000002E-2"/>
    <n v="9.68366784"/>
    <n v="9.5182385144000001"/>
    <n v="19.201906354400002"/>
  </r>
  <r>
    <n v="20220700116"/>
    <x v="347"/>
    <x v="7"/>
    <x v="2"/>
    <n v="1535209"/>
    <n v="750"/>
    <n v="0.75"/>
    <s v="POLE"/>
    <n v="365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18.593064000000005"/>
    <n v="18.27543249"/>
    <n v="36.868496490000005"/>
  </r>
  <r>
    <n v="20220800118"/>
    <x v="348"/>
    <x v="7"/>
    <x v="2"/>
    <n v="1537116"/>
    <n v="428"/>
    <n v="0.42799999999999999"/>
    <s v="PAEX"/>
    <n v="140"/>
    <n v="91100"/>
    <s v="VILLABE"/>
    <n v="59243"/>
    <s v="QUAROUBLE"/>
    <n v="250.57900000000001"/>
    <s v="PERINI"/>
    <s v="Fabricio"/>
    <n v="1690891543678"/>
    <n v="154098765"/>
    <s v="1"/>
    <s v="Homme"/>
    <s v="1969"/>
    <s v="1965-1970"/>
    <n v="0.3"/>
    <n v="0.16"/>
    <n v="0.7"/>
    <n v="6.7400000000000002E-2"/>
    <n v="5.1478949759999999"/>
    <n v="5.0599517701599996"/>
    <n v="10.20784674616"/>
  </r>
  <r>
    <n v="2022070063"/>
    <x v="348"/>
    <x v="7"/>
    <x v="2"/>
    <n v="1536393"/>
    <n v="300"/>
    <n v="0.3"/>
    <s v="PAEX"/>
    <n v="195"/>
    <n v="73490"/>
    <s v="RAVOIRE/LA"/>
    <n v="91100"/>
    <s v="VILLABE"/>
    <n v="537.70799999999997"/>
    <s v="MOGIN"/>
    <s v="Gaelle"/>
    <n v="2900973453456"/>
    <n v="313247688"/>
    <s v="2"/>
    <s v="Femme"/>
    <s v="1990"/>
    <s v="1990-1995"/>
    <n v="0.3"/>
    <n v="0.16"/>
    <n v="0.7"/>
    <n v="6.7400000000000002E-2"/>
    <n v="7.7429951999999993"/>
    <n v="7.6107190319999996"/>
    <n v="15.353714231999998"/>
  </r>
  <r>
    <n v="2022070063"/>
    <x v="348"/>
    <x v="7"/>
    <x v="2"/>
    <n v="1534694"/>
    <n v="150"/>
    <n v="0.15"/>
    <s v="POLE"/>
    <n v="200"/>
    <n v="76380"/>
    <s v="CANTELEU"/>
    <n v="91090"/>
    <s v="LISSES"/>
    <n v="172.727"/>
    <s v="RIS"/>
    <s v="Lena"/>
    <n v="2971076565438"/>
    <n v="307040201"/>
    <s v="2"/>
    <s v="Femme"/>
    <s v="1997"/>
    <s v="1995-2000"/>
    <n v="0.3"/>
    <n v="0.16"/>
    <n v="0.7"/>
    <n v="6.7400000000000002E-2"/>
    <n v="1.2436343999999999"/>
    <n v="1.222388979"/>
    <n v="2.4660233790000001"/>
  </r>
  <r>
    <n v="20220800118"/>
    <x v="348"/>
    <x v="7"/>
    <x v="2"/>
    <n v="1537261"/>
    <n v="1055"/>
    <n v="1.0549999999999999"/>
    <s v="PLR"/>
    <n v="485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1"/>
    <n v="0.16"/>
    <n v="0"/>
    <n v="0"/>
    <n v="87.066702399999997"/>
    <n v="0"/>
    <n v="87.066702399999997"/>
  </r>
  <r>
    <n v="20220700116"/>
    <x v="349"/>
    <x v="7"/>
    <x v="2"/>
    <n v="1536974"/>
    <n v="170"/>
    <n v="0.17"/>
    <s v="POLE"/>
    <n v="108"/>
    <n v="89440"/>
    <s v="JOUX LA VILLE"/>
    <n v="91090"/>
    <s v="LISSES"/>
    <n v="168.43199999999999"/>
    <s v="FREDO"/>
    <s v="Michel"/>
    <n v="1640689456456"/>
    <n v="209080804"/>
    <s v="1"/>
    <s v="Homme"/>
    <s v="1964"/>
    <s v="1960-1965"/>
    <n v="0.3"/>
    <n v="0.16"/>
    <n v="0.7"/>
    <n v="6.7400000000000002E-2"/>
    <n v="1.37440512"/>
    <n v="1.3509256992000001"/>
    <n v="2.7253308191999999"/>
  </r>
  <r>
    <n v="20220800118"/>
    <x v="349"/>
    <x v="7"/>
    <x v="2"/>
    <n v="1535547"/>
    <n v="150"/>
    <n v="0.15"/>
    <s v="PAEX"/>
    <n v="130"/>
    <n v="85200"/>
    <s v="PISSOTTE"/>
    <n v="91100"/>
    <s v="VILLABE"/>
    <n v="446.36"/>
    <s v="TINBIOLE"/>
    <s v="Tom"/>
    <n v="1710485345432"/>
    <n v="602030954"/>
    <s v="1"/>
    <s v="Homme"/>
    <s v="1971"/>
    <s v="1970-1975"/>
    <n v="0.3"/>
    <n v="0.16"/>
    <n v="0.7"/>
    <n v="6.7400000000000002E-2"/>
    <n v="3.2137920000000002"/>
    <n v="3.1588897199999999"/>
    <n v="6.3726817200000001"/>
  </r>
  <r>
    <n v="2022070063"/>
    <x v="349"/>
    <x v="7"/>
    <x v="2"/>
    <n v="1536311"/>
    <n v="150"/>
    <n v="0.15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0026439999999996"/>
    <n v="1.9684321649999998"/>
    <n v="3.9710761649999995"/>
  </r>
  <r>
    <n v="2022070063"/>
    <x v="349"/>
    <x v="7"/>
    <x v="2"/>
    <n v="1536113"/>
    <n v="150"/>
    <n v="0.15"/>
    <s v="PAEX"/>
    <n v="193"/>
    <n v="59200"/>
    <s v="TOURCOING"/>
    <n v="91100"/>
    <s v="VILLABE"/>
    <n v="266.87799999999999"/>
    <s v="DRET"/>
    <s v="Colette"/>
    <n v="2700659543658"/>
    <n v="356433221"/>
    <s v="2"/>
    <s v="Femme"/>
    <s v="1970"/>
    <s v="1970-1975"/>
    <n v="0.3"/>
    <n v="0.16"/>
    <n v="0.7"/>
    <n v="6.7400000000000002E-2"/>
    <n v="1.9215215999999999"/>
    <n v="1.888695606"/>
    <n v="3.8102172059999999"/>
  </r>
  <r>
    <n v="2022070063"/>
    <x v="349"/>
    <x v="7"/>
    <x v="2"/>
    <n v="1536703"/>
    <n v="300"/>
    <n v="0.3"/>
    <s v="POLE"/>
    <n v="260"/>
    <n v="31390"/>
    <s v="CARBONNE"/>
    <n v="91090"/>
    <s v="LISSES"/>
    <n v="710.83500000000004"/>
    <s v="RYU"/>
    <s v="Ouidad"/>
    <n v="2990431766467"/>
    <n v="609090901"/>
    <s v="2"/>
    <s v="Femme"/>
    <s v="1999"/>
    <s v="1995-2000"/>
    <n v="0.3"/>
    <n v="0.16"/>
    <n v="0.7"/>
    <n v="6.7400000000000002E-2"/>
    <n v="10.236024"/>
    <n v="10.06115859"/>
    <n v="20.297182589999998"/>
  </r>
  <r>
    <n v="2022070063"/>
    <x v="349"/>
    <x v="7"/>
    <x v="2"/>
    <n v="1535889"/>
    <n v="300"/>
    <n v="0.3"/>
    <s v="PAEX"/>
    <n v="385"/>
    <n v="64230"/>
    <s v="SAUVAGNON"/>
    <n v="91100"/>
    <s v="VILLABE"/>
    <n v="767.14700000000005"/>
    <s v="FRET"/>
    <s v="Zaa"/>
    <n v="2840564345234"/>
    <n v="102050603"/>
    <s v="2"/>
    <s v="Femme"/>
    <s v="1984"/>
    <s v="1980-1985"/>
    <n v="0.3"/>
    <n v="0.16"/>
    <n v="0.7"/>
    <n v="6.7400000000000002E-2"/>
    <n v="11.0469168"/>
    <n v="10.858198638000001"/>
    <n v="21.905115438000003"/>
  </r>
  <r>
    <n v="20220700116"/>
    <x v="350"/>
    <x v="7"/>
    <x v="2"/>
    <n v="1538617"/>
    <n v="52"/>
    <n v="5.1999999999999998E-2"/>
    <s v="POLE"/>
    <n v="126.6"/>
    <n v="91100"/>
    <s v="VILLABE"/>
    <n v="44260"/>
    <s v="LAVAUSURLOIRE"/>
    <n v="413.68799999999999"/>
    <s v="PERINI"/>
    <s v="Fabricio"/>
    <n v="1690891543678"/>
    <n v="154098765"/>
    <s v="1"/>
    <s v="Homme"/>
    <s v="1969"/>
    <s v="1965-1970"/>
    <n v="0.3"/>
    <n v="0.16"/>
    <n v="0.7"/>
    <n v="6.7400000000000002E-2"/>
    <n v="1.032565248"/>
    <n v="1.01492559168"/>
    <n v="2.04749083968"/>
  </r>
  <r>
    <n v="20220800118"/>
    <x v="350"/>
    <x v="7"/>
    <x v="2"/>
    <n v="1538620"/>
    <n v="78"/>
    <n v="7.8E-2"/>
    <s v="POLE"/>
    <n v="185"/>
    <n v="91100"/>
    <s v="VILLABE"/>
    <n v="67100"/>
    <s v="STRASBOURG"/>
    <n v="515.798"/>
    <s v="PERINI"/>
    <s v="Fabricio"/>
    <n v="1690891543678"/>
    <n v="154098765"/>
    <s v="1"/>
    <s v="Homme"/>
    <s v="1969"/>
    <s v="1965-1970"/>
    <n v="0.3"/>
    <n v="0.16"/>
    <n v="0.7"/>
    <n v="6.7400000000000002E-2"/>
    <n v="1.931147712"/>
    <n v="1.8981572719199999"/>
    <n v="3.8293049839200002"/>
  </r>
  <r>
    <n v="2022070063"/>
    <x v="350"/>
    <x v="7"/>
    <x v="2"/>
    <n v="1536012"/>
    <n v="150"/>
    <n v="0.15"/>
    <s v="POLE"/>
    <n v="200"/>
    <n v="76380"/>
    <s v="CANTELEU"/>
    <n v="91090"/>
    <s v="LISSES"/>
    <n v="172.727"/>
    <s v="RIS"/>
    <s v="Lena"/>
    <n v="2971076565438"/>
    <n v="307040201"/>
    <s v="2"/>
    <s v="Femme"/>
    <s v="1997"/>
    <s v="1995-2000"/>
    <n v="0.3"/>
    <n v="0.16"/>
    <n v="0.7"/>
    <n v="6.7400000000000002E-2"/>
    <n v="1.2436343999999999"/>
    <n v="1.222388979"/>
    <n v="2.4660233790000001"/>
  </r>
  <r>
    <n v="2022070063"/>
    <x v="350"/>
    <x v="7"/>
    <x v="2"/>
    <n v="1537453"/>
    <n v="300"/>
    <n v="0.3"/>
    <s v="POLE"/>
    <n v="200"/>
    <n v="8090"/>
    <s v="CHARLEVILLE MEZ"/>
    <n v="91090"/>
    <s v="LISSES"/>
    <n v="257.10899999999998"/>
    <s v="POIKI"/>
    <s v="Christine"/>
    <n v="2920180786765"/>
    <n v="203880599"/>
    <s v="2"/>
    <s v="Femme"/>
    <s v="1992"/>
    <s v="1990-1995"/>
    <n v="0.3"/>
    <n v="0.16"/>
    <n v="0.7"/>
    <n v="6.7400000000000002E-2"/>
    <n v="3.7023695999999995"/>
    <n v="3.6391207859999999"/>
    <n v="7.3414903859999994"/>
  </r>
  <r>
    <n v="20220800118"/>
    <x v="350"/>
    <x v="7"/>
    <x v="2"/>
    <n v="1537165"/>
    <n v="150"/>
    <n v="0.15"/>
    <s v="POLE"/>
    <n v="220"/>
    <n v="80090"/>
    <s v="AMIENS"/>
    <n v="91090"/>
    <s v="LISSES"/>
    <n v="186.321"/>
    <s v="REZUX"/>
    <s v="Simon"/>
    <n v="1991180876543"/>
    <n v="601029866"/>
    <s v="1"/>
    <s v="Homme"/>
    <s v="1999"/>
    <s v="1995-2000"/>
    <n v="0.3"/>
    <n v="0.16"/>
    <n v="0.7"/>
    <n v="6.7400000000000002E-2"/>
    <n v="1.3415112"/>
    <n v="1.3185937169999999"/>
    <n v="2.660104917"/>
  </r>
  <r>
    <n v="20220800118"/>
    <x v="350"/>
    <x v="7"/>
    <x v="2"/>
    <n v="1537449"/>
    <n v="150"/>
    <n v="0.15"/>
    <s v="POLE"/>
    <n v="470"/>
    <n v="13000"/>
    <s v="MARSEILLE"/>
    <n v="91090"/>
    <s v="LISSES"/>
    <n v="741.37900000000002"/>
    <s v="MARTON"/>
    <s v="Jules"/>
    <n v="1760113765897"/>
    <n v="523356798"/>
    <s v="1"/>
    <s v="Homme"/>
    <s v="1976"/>
    <s v="1975-1980"/>
    <n v="0.3"/>
    <n v="0.16"/>
    <n v="0.7"/>
    <n v="6.7400000000000002E-2"/>
    <n v="5.3379288000000003"/>
    <n v="5.2467391829999999"/>
    <n v="10.584667982999999"/>
  </r>
  <r>
    <n v="20220800118"/>
    <x v="351"/>
    <x v="8"/>
    <x v="2"/>
    <n v="1536013"/>
    <n v="150"/>
    <n v="0.15"/>
    <s v="PAEX"/>
    <n v="145"/>
    <n v="87000"/>
    <s v="LIMOGES"/>
    <n v="91100"/>
    <s v="VILLABE"/>
    <n v="389.06299999999999"/>
    <s v="GHRISZ"/>
    <s v="Maryse"/>
    <n v="2650587345345"/>
    <n v="409050409"/>
    <s v="2"/>
    <s v="Femme"/>
    <s v="1965"/>
    <s v="1965-1970"/>
    <n v="0.3"/>
    <n v="0.16"/>
    <n v="0.7"/>
    <n v="6.7400000000000002E-2"/>
    <n v="2.8012535999999999"/>
    <n v="2.753398851"/>
    <n v="5.5546524509999999"/>
  </r>
  <r>
    <n v="20220800118"/>
    <x v="351"/>
    <x v="8"/>
    <x v="2"/>
    <n v="1537805"/>
    <n v="150"/>
    <n v="0.15"/>
    <s v="POLE"/>
    <n v="165"/>
    <n v="40300"/>
    <s v="PEYREHORADE"/>
    <n v="91090"/>
    <s v="LISSES"/>
    <n v="750.94"/>
    <s v="ZOI"/>
    <s v="Elsa"/>
    <n v="2731140567876"/>
    <n v="566980986"/>
    <s v="2"/>
    <s v="Femme"/>
    <s v="1973"/>
    <s v="1970-1975"/>
    <n v="0.3"/>
    <n v="0.16"/>
    <n v="0.7"/>
    <n v="6.7400000000000002E-2"/>
    <n v="5.4067680000000005"/>
    <n v="5.3144023800000006"/>
    <n v="10.72117038"/>
  </r>
  <r>
    <n v="20220700116"/>
    <x v="351"/>
    <x v="8"/>
    <x v="2"/>
    <n v="1538491"/>
    <n v="342"/>
    <n v="0.34200000000000003"/>
    <s v="POLE"/>
    <n v="225"/>
    <n v="91100"/>
    <s v="VILLABE"/>
    <n v="26750"/>
    <s v="ROMANSSURISER"/>
    <n v="541.17999999999995"/>
    <s v="PERINI"/>
    <s v="Fabricio"/>
    <n v="1690891543678"/>
    <n v="154098765"/>
    <s v="1"/>
    <s v="Homme"/>
    <s v="1969"/>
    <s v="1965-1970"/>
    <n v="0.3"/>
    <n v="0.16"/>
    <n v="0.7"/>
    <n v="6.7400000000000002E-2"/>
    <n v="8.8840108799999999"/>
    <n v="8.732242360799999"/>
    <n v="17.616253240799999"/>
  </r>
  <r>
    <n v="20220800118"/>
    <x v="351"/>
    <x v="8"/>
    <x v="2"/>
    <n v="1538583"/>
    <n v="450"/>
    <n v="0.45"/>
    <s v="PAEX"/>
    <n v="300"/>
    <n v="64230"/>
    <s v="SAUVAGNON"/>
    <n v="91100"/>
    <s v="VILLABE"/>
    <n v="767.14700000000005"/>
    <s v="FRET"/>
    <s v="Zaa"/>
    <n v="2840564345234"/>
    <n v="102050603"/>
    <s v="2"/>
    <s v="Femme"/>
    <s v="1984"/>
    <s v="1980-1985"/>
    <n v="0.3"/>
    <n v="0.16"/>
    <n v="0.7"/>
    <n v="6.7400000000000002E-2"/>
    <n v="16.570375200000001"/>
    <n v="16.287297957"/>
    <n v="32.857673157000001"/>
  </r>
  <r>
    <n v="20220800118"/>
    <x v="351"/>
    <x v="8"/>
    <x v="2"/>
    <n v="1537953"/>
    <n v="1650"/>
    <n v="1.65"/>
    <s v="PAEX"/>
    <n v="477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40.904740799999999"/>
    <n v="40.205951478000003"/>
    <n v="81.110692278000002"/>
  </r>
  <r>
    <n v="20220800118"/>
    <x v="352"/>
    <x v="8"/>
    <x v="2"/>
    <n v="1539007"/>
    <n v="212"/>
    <n v="0.21199999999999999"/>
    <s v="GV"/>
    <n v="80"/>
    <n v="91100"/>
    <s v="VILLABE"/>
    <n v="94440"/>
    <s v="MAROLLESENBRI"/>
    <n v="34.085999999999999"/>
    <s v="PERINI"/>
    <s v="Fabricio"/>
    <n v="1690891543678"/>
    <n v="154098765"/>
    <s v="1"/>
    <s v="Homme"/>
    <s v="1969"/>
    <s v="1965-1970"/>
    <n v="1"/>
    <n v="0.24099999999999999"/>
    <n v="0"/>
    <n v="0"/>
    <n v="1.7415219119999998"/>
    <n v="0"/>
    <n v="1.7415219119999998"/>
  </r>
  <r>
    <n v="20220800118"/>
    <x v="352"/>
    <x v="8"/>
    <x v="2"/>
    <n v="1539140"/>
    <n v="150"/>
    <n v="0.15"/>
    <s v="PAEX"/>
    <n v="165"/>
    <n v="67100"/>
    <s v="STRASBOURG"/>
    <n v="93130"/>
    <s v="NOISYLESEC"/>
    <n v="493.04899999999998"/>
    <s v="REZ"/>
    <s v="Timeo"/>
    <n v="1870767234345"/>
    <n v="904322199"/>
    <s v="1"/>
    <s v="Homme"/>
    <s v="1987"/>
    <s v="1985-1990"/>
    <n v="0.3"/>
    <n v="0.16"/>
    <n v="0.7"/>
    <n v="6.7400000000000002E-2"/>
    <n v="3.5499527999999998"/>
    <n v="3.4893077729999997"/>
    <n v="7.039260573"/>
  </r>
  <r>
    <n v="20220800118"/>
    <x v="352"/>
    <x v="8"/>
    <x v="2"/>
    <n v="1539149"/>
    <n v="150"/>
    <n v="0.15"/>
    <s v="PAEX"/>
    <n v="165"/>
    <n v="67100"/>
    <s v="STRASBOURG"/>
    <n v="94440"/>
    <s v="MAROLLESENBRI"/>
    <n v="493.28"/>
    <s v="REZ"/>
    <s v="Timeo"/>
    <n v="1870767234345"/>
    <n v="904322199"/>
    <s v="1"/>
    <s v="Homme"/>
    <s v="1987"/>
    <s v="1985-1990"/>
    <n v="0.3"/>
    <n v="0.16"/>
    <n v="0.7"/>
    <n v="6.7400000000000002E-2"/>
    <n v="3.5516159999999997"/>
    <n v="3.4909425599999997"/>
    <n v="7.0425585599999998"/>
  </r>
  <r>
    <n v="20220800118"/>
    <x v="352"/>
    <x v="8"/>
    <x v="2"/>
    <n v="1539004"/>
    <n v="300"/>
    <n v="0.3"/>
    <s v="PAEX"/>
    <n v="193"/>
    <n v="59200"/>
    <s v="TOURCOING"/>
    <n v="91100"/>
    <s v="VILLABE"/>
    <n v="266.87799999999999"/>
    <s v="DRET"/>
    <s v="Colette"/>
    <n v="2700659543658"/>
    <n v="356433221"/>
    <s v="2"/>
    <s v="Femme"/>
    <s v="1970"/>
    <s v="1970-1975"/>
    <n v="0.3"/>
    <n v="0.16"/>
    <n v="0.7"/>
    <n v="6.7400000000000002E-2"/>
    <n v="3.8430431999999999"/>
    <n v="3.7773912119999999"/>
    <n v="7.6204344119999998"/>
  </r>
  <r>
    <n v="20220800118"/>
    <x v="352"/>
    <x v="8"/>
    <x v="2"/>
    <n v="1539006"/>
    <n v="685"/>
    <n v="0.68500000000000005"/>
    <s v="POLE"/>
    <n v="245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8.180445360000002"/>
    <n v="8.0406960851000004"/>
    <n v="16.221141445100002"/>
  </r>
  <r>
    <n v="20220800118"/>
    <x v="353"/>
    <x v="8"/>
    <x v="2"/>
    <n v="1538982"/>
    <n v="450"/>
    <n v="0.45"/>
    <s v="GV"/>
    <n v="12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3.6863239500000002"/>
    <n v="0"/>
    <n v="3.6863239500000002"/>
  </r>
  <r>
    <n v="20220800118"/>
    <x v="353"/>
    <x v="8"/>
    <x v="2"/>
    <n v="1538940"/>
    <n v="150"/>
    <n v="0.15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0026439999999996"/>
    <n v="1.9684321649999998"/>
    <n v="3.9710761649999995"/>
  </r>
  <r>
    <n v="20220800118"/>
    <x v="353"/>
    <x v="8"/>
    <x v="2"/>
    <n v="1539399"/>
    <n v="150"/>
    <n v="0.15"/>
    <s v="POLE"/>
    <n v="195"/>
    <n v="33520"/>
    <s v="BRUGES"/>
    <n v="91100"/>
    <s v="VILLABE"/>
    <n v="577.11099999999999"/>
    <s v="ZER"/>
    <s v="Sam"/>
    <n v="1760533987654"/>
    <n v="312347698"/>
    <s v="1"/>
    <s v="Homme"/>
    <s v="1976"/>
    <s v="1975-1980"/>
    <n v="0.3"/>
    <n v="0.16"/>
    <n v="0.7"/>
    <n v="6.7400000000000002E-2"/>
    <n v="4.1551992000000002"/>
    <n v="4.0842145470000002"/>
    <n v="8.2394137470000004"/>
  </r>
  <r>
    <n v="20220800118"/>
    <x v="354"/>
    <x v="8"/>
    <x v="2"/>
    <n v="1539955"/>
    <n v="214"/>
    <n v="0.214"/>
    <s v="PAEX"/>
    <n v="100"/>
    <n v="91100"/>
    <s v="VILLABE"/>
    <n v="8090"/>
    <s v="CHARLEVILLEMEZ"/>
    <n v="256.911"/>
    <s v="PERINI"/>
    <s v="Fabricio"/>
    <n v="1690891543678"/>
    <n v="154098765"/>
    <s v="1"/>
    <s v="Homme"/>
    <s v="1969"/>
    <s v="1965-1970"/>
    <n v="0.3"/>
    <n v="0.16"/>
    <n v="0.7"/>
    <n v="6.7400000000000002E-2"/>
    <n v="2.6389897919999998"/>
    <n v="2.5939070497199999"/>
    <n v="5.2328968417199997"/>
  </r>
  <r>
    <n v="20220800118"/>
    <x v="354"/>
    <x v="8"/>
    <x v="2"/>
    <n v="1539956"/>
    <n v="106"/>
    <n v="0.106"/>
    <s v="POLE"/>
    <n v="159"/>
    <n v="91100"/>
    <s v="VILLABE"/>
    <n v="13300"/>
    <s v="SALONDEPROVEN"/>
    <n v="691.78700000000003"/>
    <s v="PERINI"/>
    <s v="Fabricio"/>
    <n v="1690891543678"/>
    <n v="154098765"/>
    <s v="1"/>
    <s v="Homme"/>
    <s v="1969"/>
    <s v="1965-1970"/>
    <n v="0.3"/>
    <n v="0.16"/>
    <n v="0.7"/>
    <n v="6.7400000000000002E-2"/>
    <n v="3.5198122559999998"/>
    <n v="3.45968212996"/>
    <n v="6.9794943859599998"/>
  </r>
  <r>
    <n v="20220800118"/>
    <x v="354"/>
    <x v="8"/>
    <x v="2"/>
    <n v="1539866"/>
    <n v="300"/>
    <n v="0.3"/>
    <s v="POLE"/>
    <n v="239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7.7979743999999993"/>
    <n v="7.6647590039999995"/>
    <n v="15.462733403999998"/>
  </r>
  <r>
    <n v="20220800118"/>
    <x v="354"/>
    <x v="8"/>
    <x v="2"/>
    <n v="1539954"/>
    <n v="438"/>
    <n v="0.438"/>
    <s v="POLE"/>
    <n v="290"/>
    <n v="91100"/>
    <s v="VILLABE"/>
    <n v="19410"/>
    <s v="PERPEZACLENOI"/>
    <n v="458.50700000000001"/>
    <s v="PERINI"/>
    <s v="Fabricio"/>
    <n v="1690891543678"/>
    <n v="154098765"/>
    <s v="1"/>
    <s v="Homme"/>
    <s v="1969"/>
    <s v="1965-1970"/>
    <n v="0.3"/>
    <n v="0.16"/>
    <n v="0.7"/>
    <n v="6.7400000000000002E-2"/>
    <n v="9.6396511680000003"/>
    <n v="9.4749737938800003"/>
    <n v="19.114624961880001"/>
  </r>
  <r>
    <n v="20220800118"/>
    <x v="354"/>
    <x v="8"/>
    <x v="2"/>
    <n v="1539134"/>
    <n v="950"/>
    <n v="0.95"/>
    <s v="PLR"/>
    <n v="420"/>
    <n v="59810"/>
    <s v="LESQUIN"/>
    <n v="94440"/>
    <s v="MAROLLESENBRI"/>
    <n v="243.97"/>
    <s v="RIVIET"/>
    <s v=" Grégory"/>
    <n v="1981059987654"/>
    <n v="698888888"/>
    <s v="1"/>
    <s v="Homme"/>
    <s v="1998"/>
    <s v="1995-2000"/>
    <n v="1"/>
    <n v="0.16"/>
    <n v="0"/>
    <n v="0"/>
    <n v="37.083439999999996"/>
    <n v="0"/>
    <n v="37.083439999999996"/>
  </r>
  <r>
    <n v="20220800118"/>
    <x v="355"/>
    <x v="8"/>
    <x v="2"/>
    <n v="1540114"/>
    <n v="150"/>
    <n v="0.15"/>
    <s v="PAEX"/>
    <n v="140"/>
    <n v="80090"/>
    <s v="AMIENS"/>
    <n v="91100"/>
    <s v="VILLABE"/>
    <n v="186.81399999999999"/>
    <s v="REZUX"/>
    <s v="Simon"/>
    <n v="1991180876543"/>
    <n v="601029866"/>
    <s v="1"/>
    <s v="Homme"/>
    <s v="1999"/>
    <s v="1995-2000"/>
    <n v="0.3"/>
    <n v="0.16"/>
    <n v="0.7"/>
    <n v="6.7400000000000002E-2"/>
    <n v="1.3450607999999999"/>
    <n v="1.3220826779999999"/>
    <n v="2.6671434779999998"/>
  </r>
  <r>
    <n v="20220800118"/>
    <x v="355"/>
    <x v="8"/>
    <x v="2"/>
    <n v="1539992"/>
    <n v="150"/>
    <n v="0.15"/>
    <s v="PAEX"/>
    <n v="158"/>
    <n v="59200"/>
    <s v="TOURCOING"/>
    <n v="91100"/>
    <s v="VILLABE"/>
    <n v="266.87799999999999"/>
    <s v="DRET"/>
    <s v="Colette"/>
    <n v="2700659543658"/>
    <n v="356433221"/>
    <s v="2"/>
    <s v="Femme"/>
    <s v="1970"/>
    <s v="1970-1975"/>
    <n v="0.3"/>
    <n v="0.16"/>
    <n v="0.7"/>
    <n v="6.7400000000000002E-2"/>
    <n v="1.9215215999999999"/>
    <n v="1.888695606"/>
    <n v="3.8102172059999999"/>
  </r>
  <r>
    <n v="20220800118"/>
    <x v="355"/>
    <x v="8"/>
    <x v="2"/>
    <n v="1539847"/>
    <n v="300"/>
    <n v="0.3"/>
    <s v="POLE"/>
    <n v="260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20800118"/>
    <x v="355"/>
    <x v="8"/>
    <x v="2"/>
    <n v="1540333"/>
    <n v="400"/>
    <n v="0.4"/>
    <s v="PAEX"/>
    <n v="400"/>
    <n v="64230"/>
    <s v="SAUVAGNON"/>
    <n v="91100"/>
    <s v="VILLABE"/>
    <n v="767.14700000000005"/>
    <s v="FRET"/>
    <s v="Zaa"/>
    <n v="2840564345234"/>
    <n v="102050603"/>
    <s v="2"/>
    <s v="Femme"/>
    <s v="1984"/>
    <s v="1980-1985"/>
    <n v="0.3"/>
    <n v="0.16"/>
    <n v="0.7"/>
    <n v="6.7400000000000002E-2"/>
    <n v="14.729222400000003"/>
    <n v="14.477598184000001"/>
    <n v="29.206820584000006"/>
  </r>
  <r>
    <n v="20220800118"/>
    <x v="355"/>
    <x v="8"/>
    <x v="2"/>
    <n v="1539844"/>
    <n v="600"/>
    <n v="0.6"/>
    <s v="POLE"/>
    <n v="470"/>
    <n v="13000"/>
    <s v="MARSEILLE"/>
    <n v="91100"/>
    <s v="VILLABE"/>
    <n v="740.09799999999996"/>
    <s v="MARTON"/>
    <s v="Jules"/>
    <n v="1760113765897"/>
    <n v="523356798"/>
    <s v="1"/>
    <s v="Homme"/>
    <s v="1976"/>
    <s v="1975-1980"/>
    <n v="0.3"/>
    <n v="0.16"/>
    <n v="0.7"/>
    <n v="6.7400000000000002E-2"/>
    <n v="21.314822399999997"/>
    <n v="20.950694184"/>
    <n v="42.265516583999997"/>
  </r>
  <r>
    <n v="20220800118"/>
    <x v="356"/>
    <x v="8"/>
    <x v="2"/>
    <n v="1540270"/>
    <n v="150"/>
    <n v="0.15"/>
    <s v="POLE"/>
    <n v="140"/>
    <n v="76380"/>
    <s v="CANTELEU"/>
    <n v="91100"/>
    <s v="VILLABE"/>
    <n v="173.22"/>
    <s v="RIS"/>
    <s v="Lena"/>
    <n v="2971076565438"/>
    <n v="307040201"/>
    <s v="2"/>
    <s v="Femme"/>
    <s v="1997"/>
    <s v="1995-2000"/>
    <n v="0.3"/>
    <n v="0.16"/>
    <n v="0.7"/>
    <n v="6.7400000000000002E-2"/>
    <n v="1.2471839999999998"/>
    <n v="1.2258779399999999"/>
    <n v="2.47306194"/>
  </r>
  <r>
    <n v="20220800118"/>
    <x v="356"/>
    <x v="8"/>
    <x v="2"/>
    <n v="1540440"/>
    <n v="685"/>
    <n v="0.68500000000000005"/>
    <s v="POLE"/>
    <n v="220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8.7515380800000013"/>
    <n v="8.6020326378000007"/>
    <n v="17.353570717800004"/>
  </r>
  <r>
    <n v="20220800118"/>
    <x v="356"/>
    <x v="8"/>
    <x v="2"/>
    <n v="1540176"/>
    <n v="750"/>
    <n v="0.75"/>
    <s v="PAEX"/>
    <n v="450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18.593064000000005"/>
    <n v="18.27543249"/>
    <n v="36.868496490000005"/>
  </r>
  <r>
    <n v="20220800118"/>
    <x v="357"/>
    <x v="8"/>
    <x v="2"/>
    <n v="1540271"/>
    <n v="300"/>
    <n v="0.3"/>
    <s v="GV"/>
    <n v="10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2.4575492999999997"/>
    <n v="0"/>
    <n v="2.4575492999999997"/>
  </r>
  <r>
    <n v="20220800118"/>
    <x v="357"/>
    <x v="8"/>
    <x v="2"/>
    <n v="1540942"/>
    <n v="40"/>
    <n v="0.04"/>
    <s v="POLE"/>
    <n v="113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0.51103872000000006"/>
    <n v="0.50230847519999999"/>
    <n v="1.0133471952000002"/>
  </r>
  <r>
    <n v="20220800118"/>
    <x v="357"/>
    <x v="8"/>
    <x v="2"/>
    <n v="1540784"/>
    <n v="86"/>
    <n v="8.5999999999999993E-2"/>
    <s v="POLE"/>
    <n v="173"/>
    <n v="91100"/>
    <s v="VILLABE"/>
    <n v="31390"/>
    <s v="CARBONNE"/>
    <n v="715.00800000000004"/>
    <s v="PERINI"/>
    <s v="Fabricio"/>
    <n v="1690891543678"/>
    <n v="154098765"/>
    <s v="1"/>
    <s v="Homme"/>
    <s v="1969"/>
    <s v="1965-1970"/>
    <n v="0.3"/>
    <n v="0.16"/>
    <n v="0.7"/>
    <n v="6.7400000000000002E-2"/>
    <n v="2.9515530239999999"/>
    <n v="2.9011306598399997"/>
    <n v="5.8526836838399996"/>
  </r>
  <r>
    <n v="20220800118"/>
    <x v="357"/>
    <x v="8"/>
    <x v="2"/>
    <n v="1538579"/>
    <n v="150"/>
    <n v="0.15"/>
    <s v="POLE"/>
    <n v="180"/>
    <n v="37220"/>
    <s v="ILE BOUCHARD/L''"/>
    <n v="91100"/>
    <s v="VILLABE"/>
    <n v="278.45800000000003"/>
    <s v="LIR"/>
    <s v="Mohamed"/>
    <n v="1870937876543"/>
    <n v="512160965"/>
    <s v="1"/>
    <s v="Homme"/>
    <s v="1987"/>
    <s v="1985-1990"/>
    <n v="0.3"/>
    <n v="0.16"/>
    <n v="0.7"/>
    <n v="6.7400000000000002E-2"/>
    <n v="2.0048976000000001"/>
    <n v="1.9706472660000003"/>
    <n v="3.9755448660000003"/>
  </r>
  <r>
    <n v="20220800118"/>
    <x v="357"/>
    <x v="8"/>
    <x v="2"/>
    <n v="1540930"/>
    <n v="450"/>
    <n v="0.45"/>
    <s v="POLE"/>
    <n v="220"/>
    <n v="54710"/>
    <s v="LUDRES"/>
    <n v="91100"/>
    <s v="VILLABE"/>
    <n v="376.16699999999997"/>
    <s v="XINT"/>
    <s v="Quentin"/>
    <n v="1950354876543"/>
    <n v="634438798"/>
    <s v="1"/>
    <s v="Homme"/>
    <s v="1995"/>
    <s v="1995-2000"/>
    <n v="0.3"/>
    <n v="0.16"/>
    <n v="0.7"/>
    <n v="6.7400000000000002E-2"/>
    <n v="8.1252072000000002"/>
    <n v="7.9864015769999996"/>
    <n v="16.111608777000001"/>
  </r>
  <r>
    <n v="20220800118"/>
    <x v="357"/>
    <x v="8"/>
    <x v="2"/>
    <n v="1540755"/>
    <n v="450"/>
    <n v="0.45"/>
    <s v="POLE"/>
    <n v="300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8.2206576000000009"/>
    <n v="8.080221366"/>
    <n v="16.300878965999999"/>
  </r>
  <r>
    <n v="20220800118"/>
    <x v="358"/>
    <x v="8"/>
    <x v="2"/>
    <n v="1541161"/>
    <n v="428"/>
    <n v="0.42799999999999999"/>
    <s v="POLE"/>
    <n v="215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5.1112855679999996"/>
    <n v="5.0239677728799998"/>
    <n v="10.135253340879999"/>
  </r>
  <r>
    <n v="20220800118"/>
    <x v="358"/>
    <x v="8"/>
    <x v="2"/>
    <n v="1541160"/>
    <n v="685"/>
    <n v="0.68500000000000005"/>
    <s v="POLE"/>
    <n v="250"/>
    <n v="91100"/>
    <s v="VILLABE"/>
    <n v="80090"/>
    <s v="AMIENS"/>
    <n v="188.583"/>
    <s v="PERINI"/>
    <s v="Fabricio"/>
    <n v="1690891543678"/>
    <n v="154098765"/>
    <s v="1"/>
    <s v="Homme"/>
    <s v="1969"/>
    <s v="1965-1970"/>
    <n v="0.3"/>
    <n v="0.16"/>
    <n v="0.7"/>
    <n v="6.7400000000000002E-2"/>
    <n v="6.2006090400000016"/>
    <n v="6.0946819688999998"/>
    <n v="12.295291008900001"/>
  </r>
  <r>
    <n v="20220800118"/>
    <x v="358"/>
    <x v="8"/>
    <x v="2"/>
    <n v="1541284"/>
    <n v="2200"/>
    <n v="2.2000000000000002"/>
    <s v="PLR"/>
    <n v="380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1"/>
    <n v="0.16"/>
    <n v="0"/>
    <n v="0"/>
    <n v="87.576544000000013"/>
    <n v="0"/>
    <n v="87.576544000000013"/>
  </r>
  <r>
    <n v="20220800118"/>
    <x v="359"/>
    <x v="8"/>
    <x v="2"/>
    <n v="1541145"/>
    <n v="300"/>
    <n v="0.3"/>
    <s v="POLE"/>
    <n v="185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3.6276336000000002"/>
    <n v="3.565661526"/>
    <n v="7.1932951260000006"/>
  </r>
  <r>
    <n v="20220800118"/>
    <x v="359"/>
    <x v="8"/>
    <x v="2"/>
    <n v="1541152"/>
    <n v="300"/>
    <n v="0.3"/>
    <s v="POLE"/>
    <n v="200"/>
    <n v="59200"/>
    <s v="TOURCOING"/>
    <n v="91100"/>
    <s v="VILLABE"/>
    <n v="266.87799999999999"/>
    <s v="DRET"/>
    <s v="Colette"/>
    <n v="2700659543658"/>
    <n v="356433221"/>
    <s v="2"/>
    <s v="Femme"/>
    <s v="1970"/>
    <s v="1970-1975"/>
    <n v="0.3"/>
    <n v="0.16"/>
    <n v="0.7"/>
    <n v="6.7400000000000002E-2"/>
    <n v="3.8430431999999999"/>
    <n v="3.7773912119999999"/>
    <n v="7.6204344119999998"/>
  </r>
  <r>
    <n v="20220800118"/>
    <x v="359"/>
    <x v="8"/>
    <x v="2"/>
    <n v="1541421"/>
    <n v="321"/>
    <n v="0.32100000000000001"/>
    <s v="POLE"/>
    <n v="200"/>
    <n v="91100"/>
    <s v="VILLABE"/>
    <n v="76380"/>
    <s v="CANTELEU"/>
    <n v="173.746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.6770783680000001"/>
    <n v="2.63134494588"/>
    <n v="5.3084233138800005"/>
  </r>
  <r>
    <n v="20220800118"/>
    <x v="359"/>
    <x v="8"/>
    <x v="2"/>
    <n v="1541502"/>
    <n v="532"/>
    <n v="0.53200000000000003"/>
    <s v="POLE"/>
    <n v="300"/>
    <n v="91100"/>
    <s v="VILLABE"/>
    <n v="8090"/>
    <s v="CHARLEVILLEMEZ"/>
    <n v="256.911"/>
    <s v="PERINI"/>
    <s v="Fabricio"/>
    <n v="1690891543678"/>
    <n v="154098765"/>
    <s v="1"/>
    <s v="Homme"/>
    <s v="1969"/>
    <s v="1965-1970"/>
    <n v="0.3"/>
    <n v="0.16"/>
    <n v="0.7"/>
    <n v="6.7400000000000002E-2"/>
    <n v="6.5604792960000005"/>
    <n v="6.448404441360001"/>
    <n v="13.008883737360001"/>
  </r>
  <r>
    <n v="20220800118"/>
    <x v="360"/>
    <x v="8"/>
    <x v="2"/>
    <n v="1541808"/>
    <n v="44"/>
    <n v="4.3999999999999997E-2"/>
    <s v="PAEX"/>
    <n v="80"/>
    <n v="91100"/>
    <s v="VILLABE"/>
    <n v="92160"/>
    <s v="ANTONY"/>
    <n v="28.826000000000001"/>
    <s v="PERINI"/>
    <s v="Fabricio"/>
    <n v="1690891543678"/>
    <n v="154098765"/>
    <s v="1"/>
    <s v="Homme"/>
    <s v="1969"/>
    <s v="1965-1970"/>
    <n v="0.3"/>
    <n v="0.16"/>
    <n v="0.7"/>
    <n v="6.7400000000000002E-2"/>
    <n v="6.0880511999999991E-2"/>
    <n v="5.9840469919999993E-2"/>
    <n v="0.12072098191999998"/>
  </r>
  <r>
    <n v="20220800118"/>
    <x v="360"/>
    <x v="8"/>
    <x v="2"/>
    <n v="1541809"/>
    <n v="257"/>
    <n v="0.25700000000000001"/>
    <s v="POLE"/>
    <n v="130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4.6932928799999996"/>
    <n v="4.6131157933000004"/>
    <n v="9.3064086733"/>
  </r>
  <r>
    <n v="20220800118"/>
    <x v="360"/>
    <x v="8"/>
    <x v="2"/>
    <n v="1541925"/>
    <n v="150"/>
    <n v="0.15"/>
    <s v="PAEX"/>
    <n v="165"/>
    <n v="40300"/>
    <s v="PEYREHORADE"/>
    <n v="91100"/>
    <s v="VILLABE"/>
    <n v="752.09199999999998"/>
    <s v="ZOI"/>
    <s v="Elsa"/>
    <n v="2731140567876"/>
    <n v="566980986"/>
    <s v="2"/>
    <s v="Femme"/>
    <s v="1973"/>
    <s v="1970-1975"/>
    <n v="0.3"/>
    <n v="0.16"/>
    <n v="0.7"/>
    <n v="6.7400000000000002E-2"/>
    <n v="5.4150624000000001"/>
    <n v="5.3225550840000002"/>
    <n v="10.737617484000001"/>
  </r>
  <r>
    <n v="20220800118"/>
    <x v="360"/>
    <x v="8"/>
    <x v="2"/>
    <n v="1541365"/>
    <n v="300"/>
    <n v="0.3"/>
    <s v="POLE"/>
    <n v="200"/>
    <n v="76380"/>
    <s v="CANTELEU"/>
    <n v="91100"/>
    <s v="VILLABE"/>
    <n v="173.22"/>
    <s v="RIS"/>
    <s v="Lena"/>
    <n v="2971076565438"/>
    <n v="307040201"/>
    <s v="2"/>
    <s v="Femme"/>
    <s v="1997"/>
    <s v="1995-2000"/>
    <n v="0.3"/>
    <n v="0.16"/>
    <n v="0.7"/>
    <n v="6.7400000000000002E-2"/>
    <n v="2.4943679999999997"/>
    <n v="2.4517558799999999"/>
    <n v="4.94612388"/>
  </r>
  <r>
    <n v="20220800118"/>
    <x v="360"/>
    <x v="8"/>
    <x v="2"/>
    <n v="1541554"/>
    <n v="300"/>
    <n v="0.3"/>
    <s v="POLE"/>
    <n v="260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20800118"/>
    <x v="360"/>
    <x v="8"/>
    <x v="2"/>
    <n v="1541146"/>
    <n v="450"/>
    <n v="0.45"/>
    <s v="POLE"/>
    <n v="340"/>
    <n v="67100"/>
    <s v="STRASBOURG"/>
    <n v="59100"/>
    <s v="ROUBAIX"/>
    <n v="540.18499999999995"/>
    <s v="REZ"/>
    <s v="Timeo"/>
    <n v="1870767234345"/>
    <n v="904322199"/>
    <s v="1"/>
    <s v="Homme"/>
    <s v="1987"/>
    <s v="1985-1990"/>
    <n v="0.3"/>
    <n v="0.16"/>
    <n v="0.7"/>
    <n v="6.7400000000000002E-2"/>
    <n v="11.667995999999999"/>
    <n v="11.468667734999999"/>
    <n v="23.136663734999999"/>
  </r>
  <r>
    <n v="20220800118"/>
    <x v="360"/>
    <x v="8"/>
    <x v="2"/>
    <n v="1541815"/>
    <n v="650"/>
    <n v="0.65"/>
    <s v="PAEX"/>
    <n v="400"/>
    <n v="64230"/>
    <s v="SAUVAGNON"/>
    <n v="91100"/>
    <s v="VILLABE"/>
    <n v="767.14700000000005"/>
    <s v="FRET"/>
    <s v="Zaa"/>
    <n v="2840564345234"/>
    <n v="102050603"/>
    <s v="2"/>
    <s v="Femme"/>
    <s v="1984"/>
    <s v="1980-1985"/>
    <n v="0.3"/>
    <n v="0.16"/>
    <n v="0.7"/>
    <n v="6.7400000000000002E-2"/>
    <n v="23.934986400000003"/>
    <n v="23.526097049000001"/>
    <n v="47.461083449"/>
  </r>
  <r>
    <n v="20220800118"/>
    <x v="360"/>
    <x v="8"/>
    <x v="2"/>
    <n v="1541551"/>
    <n v="750"/>
    <n v="0.75"/>
    <s v="POLE"/>
    <n v="470"/>
    <n v="13000"/>
    <s v="MARSEILLE"/>
    <n v="91100"/>
    <s v="VILLABE"/>
    <n v="740.09799999999996"/>
    <s v="MARTON"/>
    <s v="Jules"/>
    <n v="1760113765897"/>
    <n v="523356798"/>
    <s v="1"/>
    <s v="Homme"/>
    <s v="1976"/>
    <s v="1975-1980"/>
    <n v="0.3"/>
    <n v="0.16"/>
    <n v="0.7"/>
    <n v="6.7400000000000002E-2"/>
    <n v="26.643528"/>
    <n v="26.18836773"/>
    <n v="52.831895729999999"/>
  </r>
  <r>
    <n v="20220800118"/>
    <x v="361"/>
    <x v="8"/>
    <x v="2"/>
    <n v="1541149"/>
    <n v="320"/>
    <n v="0.32"/>
    <s v="POLE"/>
    <n v="140"/>
    <n v="80090"/>
    <s v="AMIENS"/>
    <n v="91100"/>
    <s v="VILLABE"/>
    <n v="186.81399999999999"/>
    <s v="REZUX"/>
    <s v="Simon"/>
    <n v="1991180876543"/>
    <n v="601029866"/>
    <s v="1"/>
    <s v="Homme"/>
    <s v="1999"/>
    <s v="1995-2000"/>
    <n v="0.3"/>
    <n v="0.16"/>
    <n v="0.7"/>
    <n v="6.7400000000000002E-2"/>
    <n v="2.8694630399999999"/>
    <n v="2.8204430463999999"/>
    <n v="5.6899060863999997"/>
  </r>
  <r>
    <n v="20220800118"/>
    <x v="361"/>
    <x v="8"/>
    <x v="2"/>
    <n v="1539843"/>
    <n v="400"/>
    <n v="0.4"/>
    <s v="PAEX"/>
    <n v="158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5.347142400000001"/>
    <n v="5.2557953839999998"/>
    <n v="10.602937784000002"/>
  </r>
  <r>
    <n v="20220800118"/>
    <x v="361"/>
    <x v="8"/>
    <x v="2"/>
    <n v="1542259"/>
    <n v="300"/>
    <n v="0.3"/>
    <s v="PAEX"/>
    <n v="160"/>
    <n v="87000"/>
    <s v="LIMOGES"/>
    <n v="91100"/>
    <s v="VILLABE"/>
    <n v="389.06299999999999"/>
    <s v="GHRISZ"/>
    <s v="Maryse"/>
    <n v="2650587345345"/>
    <n v="409050409"/>
    <s v="2"/>
    <s v="Femme"/>
    <s v="1965"/>
    <s v="1965-1970"/>
    <n v="0.3"/>
    <n v="0.16"/>
    <n v="0.7"/>
    <n v="6.7400000000000002E-2"/>
    <n v="5.6025071999999998"/>
    <n v="5.5067977020000001"/>
    <n v="11.109304902"/>
  </r>
  <r>
    <n v="20220800118"/>
    <x v="361"/>
    <x v="8"/>
    <x v="2"/>
    <n v="1542303"/>
    <n v="342"/>
    <n v="0.34200000000000003"/>
    <s v="POLE"/>
    <n v="210"/>
    <n v="91100"/>
    <s v="VILLABE"/>
    <n v="66000"/>
    <s v="PERPIGNAN"/>
    <n v="837.413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3.746971808"/>
    <n v="13.512127706280001"/>
    <n v="27.259099514280003"/>
  </r>
  <r>
    <n v="20220800118"/>
    <x v="361"/>
    <x v="8"/>
    <x v="2"/>
    <n v="1541855"/>
    <n v="300"/>
    <n v="0.3"/>
    <s v="PAEX"/>
    <n v="224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7.4372256000000005"/>
    <n v="7.3101729960000004"/>
    <n v="14.747398596"/>
  </r>
  <r>
    <n v="20220800118"/>
    <x v="361"/>
    <x v="8"/>
    <x v="2"/>
    <n v="1542304"/>
    <n v="425"/>
    <n v="0.42499999999999999"/>
    <s v="POLE"/>
    <n v="250"/>
    <n v="91100"/>
    <s v="VILLABE"/>
    <n v="40300"/>
    <s v="PEYREHORADE"/>
    <n v="752.33699999999999"/>
    <s v="PERINI"/>
    <s v="Fabricio"/>
    <n v="1690891543678"/>
    <n v="154098765"/>
    <s v="1"/>
    <s v="Homme"/>
    <s v="1969"/>
    <s v="1965-1970"/>
    <n v="0.3"/>
    <n v="0.16"/>
    <n v="0.7"/>
    <n v="6.7400000000000002E-2"/>
    <n v="15.3476748"/>
    <n v="15.085485355499999"/>
    <n v="30.433160155499998"/>
  </r>
  <r>
    <n v="20220800118"/>
    <x v="361"/>
    <x v="8"/>
    <x v="2"/>
    <n v="1541856"/>
    <n v="450"/>
    <n v="0.45"/>
    <s v="POLE"/>
    <n v="300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8.2206576000000009"/>
    <n v="8.080221366"/>
    <n v="16.300878965999999"/>
  </r>
  <r>
    <n v="20220800118"/>
    <x v="362"/>
    <x v="8"/>
    <x v="2"/>
    <n v="1542559"/>
    <n v="105"/>
    <n v="0.105"/>
    <s v="POLE"/>
    <n v="135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1.9174932"/>
    <n v="1.8847360244999998"/>
    <n v="3.8022292244999996"/>
  </r>
  <r>
    <n v="20220800118"/>
    <x v="362"/>
    <x v="8"/>
    <x v="2"/>
    <n v="1542712"/>
    <n v="400"/>
    <n v="0.4"/>
    <s v="PAEX"/>
    <n v="150"/>
    <n v="91100"/>
    <s v="VILLABE"/>
    <n v="93130"/>
    <s v="NOISYLESEC"/>
    <n v="46.627000000000002"/>
    <s v="PERINI"/>
    <s v="Fabricio"/>
    <n v="1690891543678"/>
    <n v="154098765"/>
    <s v="1"/>
    <s v="Homme"/>
    <s v="1969"/>
    <s v="1965-1970"/>
    <n v="0.3"/>
    <n v="0.16"/>
    <n v="0.7"/>
    <n v="6.7400000000000002E-2"/>
    <n v="0.8952384000000001"/>
    <n v="0.879944744"/>
    <n v="1.7751831440000001"/>
  </r>
  <r>
    <n v="20220800118"/>
    <x v="362"/>
    <x v="8"/>
    <x v="2"/>
    <n v="1541813"/>
    <n v="150"/>
    <n v="0.15"/>
    <s v="PAEX"/>
    <n v="165"/>
    <n v="67400"/>
    <s v="ILLKIRCH GRAFFEN"/>
    <n v="91100"/>
    <s v="VILLABE"/>
    <n v="514.08299999999997"/>
    <s v="FRINTU"/>
    <s v="Pierre"/>
    <n v="1900867456543"/>
    <n v="904021244"/>
    <s v="1"/>
    <s v="Homme"/>
    <s v="1990"/>
    <s v="1990-1995"/>
    <n v="0.3"/>
    <n v="0.16"/>
    <n v="0.7"/>
    <n v="6.7400000000000002E-2"/>
    <n v="3.7013975999999995"/>
    <n v="3.6381653909999998"/>
    <n v="7.3395629909999993"/>
  </r>
  <r>
    <n v="20220800118"/>
    <x v="363"/>
    <x v="8"/>
    <x v="2"/>
    <n v="1543022"/>
    <n v="150"/>
    <n v="0.15"/>
    <s v="PAEX"/>
    <n v="80"/>
    <n v="93380"/>
    <s v="PIERREFITTE SUR"/>
    <n v="91100"/>
    <s v="VILLABE"/>
    <n v="55.667000000000002"/>
    <s v="GHING"/>
    <s v="Tao"/>
    <n v="1761293324567"/>
    <n v="809679865"/>
    <s v="1"/>
    <s v="Homme"/>
    <s v="1976"/>
    <s v="1975-1980"/>
    <n v="0.3"/>
    <n v="0.16"/>
    <n v="0.7"/>
    <n v="6.7400000000000002E-2"/>
    <n v="0.4008024"/>
    <n v="0.393955359"/>
    <n v="0.79475775900000001"/>
  </r>
  <r>
    <n v="20220800118"/>
    <x v="363"/>
    <x v="8"/>
    <x v="2"/>
    <n v="1542351"/>
    <n v="300"/>
    <n v="0.3"/>
    <s v="GV"/>
    <n v="10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2.4575492999999997"/>
    <n v="0"/>
    <n v="2.4575492999999997"/>
  </r>
  <r>
    <n v="20220800118"/>
    <x v="363"/>
    <x v="8"/>
    <x v="2"/>
    <n v="1543015"/>
    <n v="320"/>
    <n v="0.32"/>
    <s v="POLE"/>
    <n v="148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8.2792550400000007"/>
    <n v="8.1378177664000013"/>
    <n v="16.4170728064"/>
  </r>
  <r>
    <n v="20220800118"/>
    <x v="363"/>
    <x v="8"/>
    <x v="2"/>
    <n v="1542936"/>
    <n v="150"/>
    <n v="0.15"/>
    <s v="PAEX"/>
    <n v="158"/>
    <n v="53120"/>
    <s v="GORRON"/>
    <n v="91100"/>
    <s v="VILLABE"/>
    <n v="316.21199999999999"/>
    <s v="CRIO"/>
    <s v="Violette"/>
    <n v="2990253987654"/>
    <n v="707879887"/>
    <s v="2"/>
    <s v="Femme"/>
    <s v="1999"/>
    <s v="1995-2000"/>
    <n v="0.3"/>
    <n v="0.16"/>
    <n v="0.7"/>
    <n v="6.7400000000000002E-2"/>
    <n v="2.2767263999999998"/>
    <n v="2.2378323239999998"/>
    <n v="4.5145587239999996"/>
  </r>
  <r>
    <n v="20220800118"/>
    <x v="363"/>
    <x v="8"/>
    <x v="2"/>
    <n v="1543013"/>
    <n v="82"/>
    <n v="8.2000000000000003E-2"/>
    <s v="POLE"/>
    <n v="159"/>
    <n v="91100"/>
    <s v="VILLABE"/>
    <n v="40300"/>
    <s v="PEYREHORADE"/>
    <n v="752.33699999999999"/>
    <s v="PERINI"/>
    <s v="Fabricio"/>
    <n v="1690891543678"/>
    <n v="154098765"/>
    <s v="1"/>
    <s v="Homme"/>
    <s v="1969"/>
    <s v="1965-1970"/>
    <n v="0.3"/>
    <n v="0.16"/>
    <n v="0.7"/>
    <n v="6.7400000000000002E-2"/>
    <n v="2.9611984320000002"/>
    <n v="2.91061129212"/>
    <n v="5.8718097241200002"/>
  </r>
  <r>
    <n v="20220800118"/>
    <x v="363"/>
    <x v="8"/>
    <x v="2"/>
    <n v="1542935"/>
    <n v="300"/>
    <n v="0.3"/>
    <s v="PAEX"/>
    <n v="193"/>
    <n v="59200"/>
    <s v="TOURCOING"/>
    <n v="91100"/>
    <s v="VILLABE"/>
    <n v="266.87799999999999"/>
    <s v="DRET"/>
    <s v="Colette"/>
    <n v="2700659543658"/>
    <n v="356433221"/>
    <s v="2"/>
    <s v="Femme"/>
    <s v="1970"/>
    <s v="1970-1975"/>
    <n v="0.3"/>
    <n v="0.16"/>
    <n v="0.7"/>
    <n v="6.7400000000000002E-2"/>
    <n v="3.8430431999999999"/>
    <n v="3.7773912119999999"/>
    <n v="7.6204344119999998"/>
  </r>
  <r>
    <n v="20220800118"/>
    <x v="363"/>
    <x v="8"/>
    <x v="2"/>
    <n v="1543014"/>
    <n v="642"/>
    <n v="0.64200000000000002"/>
    <s v="POLE"/>
    <n v="234"/>
    <n v="91100"/>
    <s v="VILLABE"/>
    <n v="62780"/>
    <s v="CUCQ"/>
    <n v="280.69799999999998"/>
    <s v="PERINI"/>
    <s v="Fabricio"/>
    <n v="1690891543678"/>
    <n v="154098765"/>
    <s v="1"/>
    <s v="Homme"/>
    <s v="1969"/>
    <s v="1965-1970"/>
    <n v="0.3"/>
    <n v="0.16"/>
    <n v="0.7"/>
    <n v="6.7400000000000002E-2"/>
    <n v="8.6499895679999987"/>
    <n v="8.5022189128800001"/>
    <n v="17.152208480879999"/>
  </r>
  <r>
    <n v="20220800118"/>
    <x v="364"/>
    <x v="8"/>
    <x v="2"/>
    <n v="1543467"/>
    <n v="150"/>
    <n v="0.15"/>
    <s v="PAEX"/>
    <n v="90"/>
    <n v="93130"/>
    <s v="NOISY LE SEC"/>
    <n v="91100"/>
    <s v="VILLABE"/>
    <n v="46.533999999999999"/>
    <s v="JYURT"/>
    <s v="Fatima"/>
    <n v="2731193342345"/>
    <n v="103098966"/>
    <s v="2"/>
    <s v="Femme"/>
    <s v="1973"/>
    <s v="1970-1975"/>
    <n v="0.3"/>
    <n v="0.16"/>
    <n v="0.7"/>
    <n v="6.7400000000000002E-2"/>
    <n v="0.33504479999999998"/>
    <n v="0.32932111799999997"/>
    <n v="0.66436591799999989"/>
  </r>
  <r>
    <n v="20220800118"/>
    <x v="364"/>
    <x v="8"/>
    <x v="2"/>
    <n v="1543060"/>
    <n v="450"/>
    <n v="0.45"/>
    <s v="PAEX"/>
    <n v="206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6.0155352000000004"/>
    <n v="5.9127698070000001"/>
    <n v="11.928305007000001"/>
  </r>
  <r>
    <n v="20220800118"/>
    <x v="364"/>
    <x v="8"/>
    <x v="2"/>
    <n v="1543353"/>
    <n v="685"/>
    <n v="0.68500000000000005"/>
    <s v="POLE"/>
    <n v="245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8.180445360000002"/>
    <n v="8.0406960851000004"/>
    <n v="16.221141445100002"/>
  </r>
  <r>
    <n v="20220800118"/>
    <x v="364"/>
    <x v="8"/>
    <x v="2"/>
    <n v="1543354"/>
    <n v="492"/>
    <n v="0.49199999999999999"/>
    <s v="POLE"/>
    <n v="260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2.729354624000001"/>
    <n v="12.51189481584"/>
    <n v="25.241249439840001"/>
  </r>
  <r>
    <n v="20220800118"/>
    <x v="364"/>
    <x v="8"/>
    <x v="2"/>
    <n v="1543061"/>
    <n v="600"/>
    <n v="0.6"/>
    <s v="POLE"/>
    <n v="470"/>
    <n v="13000"/>
    <s v="MARSEILLE"/>
    <n v="91100"/>
    <s v="VILLABE"/>
    <n v="740.09799999999996"/>
    <s v="MARTON"/>
    <s v="Jules"/>
    <n v="1760113765897"/>
    <n v="523356798"/>
    <s v="1"/>
    <s v="Homme"/>
    <s v="1976"/>
    <s v="1975-1980"/>
    <n v="0.3"/>
    <n v="0.16"/>
    <n v="0.7"/>
    <n v="6.7400000000000002E-2"/>
    <n v="21.314822399999997"/>
    <n v="20.950694184"/>
    <n v="42.265516583999997"/>
  </r>
  <r>
    <n v="20220800118"/>
    <x v="365"/>
    <x v="8"/>
    <x v="2"/>
    <n v="1543490"/>
    <n v="150"/>
    <n v="0.15"/>
    <s v="POLE"/>
    <n v="140"/>
    <n v="76380"/>
    <s v="CANTELEU"/>
    <n v="91100"/>
    <s v="VILLABE"/>
    <n v="173.22"/>
    <s v="RIS"/>
    <s v="Lena"/>
    <n v="2971076565438"/>
    <n v="307040201"/>
    <s v="2"/>
    <s v="Femme"/>
    <s v="1997"/>
    <s v="1995-2000"/>
    <n v="0.3"/>
    <n v="0.16"/>
    <n v="0.7"/>
    <n v="6.7400000000000002E-2"/>
    <n v="1.2471839999999998"/>
    <n v="1.2258779399999999"/>
    <n v="2.47306194"/>
  </r>
  <r>
    <n v="20220800118"/>
    <x v="365"/>
    <x v="8"/>
    <x v="2"/>
    <n v="1543416"/>
    <n v="150"/>
    <n v="0.15"/>
    <s v="POLE"/>
    <n v="165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2.7402191999999999"/>
    <n v="2.693407122"/>
    <n v="5.4336263220000003"/>
  </r>
  <r>
    <n v="20220800118"/>
    <x v="365"/>
    <x v="8"/>
    <x v="2"/>
    <n v="1543415"/>
    <n v="300"/>
    <n v="0.3"/>
    <s v="PAEX"/>
    <n v="224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7.4372256000000005"/>
    <n v="7.3101729960000004"/>
    <n v="14.747398596"/>
  </r>
  <r>
    <n v="20220800118"/>
    <x v="365"/>
    <x v="8"/>
    <x v="2"/>
    <n v="1543632"/>
    <n v="685"/>
    <n v="0.68500000000000005"/>
    <s v="POLE"/>
    <n v="230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8.7515380800000013"/>
    <n v="8.6020326378000007"/>
    <n v="17.353570717800004"/>
  </r>
  <r>
    <n v="20220800118"/>
    <x v="365"/>
    <x v="8"/>
    <x v="2"/>
    <n v="1543667"/>
    <n v="712"/>
    <n v="0.71199999999999997"/>
    <s v="POLE"/>
    <n v="380"/>
    <n v="91100"/>
    <s v="VILLABE"/>
    <n v="66000"/>
    <s v="PERPIGNAN"/>
    <n v="837.413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8.619426687999997"/>
    <n v="28.130511482079996"/>
    <n v="56.749938170079993"/>
  </r>
  <r>
    <n v="20220800118"/>
    <x v="366"/>
    <x v="8"/>
    <x v="2"/>
    <n v="1544269"/>
    <n v="212"/>
    <n v="0.21199999999999999"/>
    <s v="POLE"/>
    <n v="120"/>
    <n v="91100"/>
    <s v="VILLABE"/>
    <n v="89440"/>
    <s v="JOUXLAVILLE"/>
    <n v="167.37"/>
    <s v="PERINI"/>
    <s v="Fabricio"/>
    <n v="1690891543678"/>
    <n v="154098765"/>
    <s v="1"/>
    <s v="Homme"/>
    <s v="1969"/>
    <s v="1965-1970"/>
    <n v="0.3"/>
    <n v="0.16"/>
    <n v="0.7"/>
    <n v="6.7400000000000002E-2"/>
    <n v="1.70315712"/>
    <n v="1.6740615191999999"/>
    <n v="3.3772186391999997"/>
  </r>
  <r>
    <n v="20220800118"/>
    <x v="366"/>
    <x v="8"/>
    <x v="2"/>
    <n v="1544467"/>
    <n v="150"/>
    <n v="0.15"/>
    <s v="PAEX"/>
    <n v="158"/>
    <n v="53120"/>
    <s v="GORRON"/>
    <n v="91100"/>
    <s v="VILLABE"/>
    <n v="316.21199999999999"/>
    <s v="CRIO"/>
    <s v="Violette"/>
    <n v="2990253987654"/>
    <n v="707879887"/>
    <s v="2"/>
    <s v="Femme"/>
    <s v="1999"/>
    <s v="1995-2000"/>
    <n v="0.3"/>
    <n v="0.16"/>
    <n v="0.7"/>
    <n v="6.7400000000000002E-2"/>
    <n v="2.2767263999999998"/>
    <n v="2.2378323239999998"/>
    <n v="4.5145587239999996"/>
  </r>
  <r>
    <n v="20220800118"/>
    <x v="366"/>
    <x v="8"/>
    <x v="2"/>
    <n v="1544101"/>
    <n v="342"/>
    <n v="0.34200000000000003"/>
    <s v="POLE"/>
    <n v="205"/>
    <n v="91100"/>
    <s v="VILLABE"/>
    <n v="21300"/>
    <s v="CHENOVE"/>
    <n v="279.79899999999998"/>
    <s v="PERINI"/>
    <s v="Fabricio"/>
    <n v="1690891543678"/>
    <n v="154098765"/>
    <s v="1"/>
    <s v="Homme"/>
    <s v="1969"/>
    <s v="1965-1970"/>
    <n v="0.3"/>
    <n v="0.16"/>
    <n v="0.7"/>
    <n v="6.7400000000000002E-2"/>
    <n v="4.5931803840000001"/>
    <n v="4.5147135524399999"/>
    <n v="9.10789393644"/>
  </r>
  <r>
    <n v="20220800118"/>
    <x v="366"/>
    <x v="8"/>
    <x v="2"/>
    <n v="1544100"/>
    <n v="444"/>
    <n v="0.44400000000000001"/>
    <s v="POLE"/>
    <n v="345"/>
    <n v="91100"/>
    <s v="VILLABE"/>
    <n v="26750"/>
    <s v="ROMANSSURISER"/>
    <n v="541.17999999999995"/>
    <s v="PERINI"/>
    <s v="Fabricio"/>
    <n v="1690891543678"/>
    <n v="154098765"/>
    <s v="1"/>
    <s v="Homme"/>
    <s v="1969"/>
    <s v="1965-1970"/>
    <n v="0.3"/>
    <n v="0.16"/>
    <n v="0.7"/>
    <n v="6.7400000000000002E-2"/>
    <n v="11.533628159999999"/>
    <n v="11.336595345599999"/>
    <n v="22.870223505599999"/>
  </r>
  <r>
    <n v="20220800118"/>
    <x v="366"/>
    <x v="8"/>
    <x v="2"/>
    <n v="1544099"/>
    <n v="356"/>
    <n v="0.35599999999999998"/>
    <s v="POLE"/>
    <n v="470"/>
    <n v="91100"/>
    <s v="VILLABE"/>
    <n v="66000"/>
    <s v="PERPIGNAN"/>
    <n v="837.413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4.309713343999999"/>
    <n v="14.065255741039998"/>
    <n v="28.374969085039996"/>
  </r>
  <r>
    <n v="20220800118"/>
    <x v="367"/>
    <x v="8"/>
    <x v="2"/>
    <n v="1544251"/>
    <n v="200"/>
    <n v="0.2"/>
    <s v="GV"/>
    <n v="10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1.6383661999999999"/>
    <n v="0"/>
    <n v="1.6383661999999999"/>
  </r>
  <r>
    <n v="20220800118"/>
    <x v="367"/>
    <x v="8"/>
    <x v="2"/>
    <n v="1544601"/>
    <n v="340"/>
    <n v="0.34"/>
    <s v="POLE"/>
    <n v="140"/>
    <n v="80090"/>
    <s v="AMIENS"/>
    <n v="91100"/>
    <s v="VILLABE"/>
    <n v="186.81399999999999"/>
    <s v="REZUX"/>
    <s v="Simon"/>
    <n v="1991180876543"/>
    <n v="601029866"/>
    <s v="1"/>
    <s v="Homme"/>
    <s v="1999"/>
    <s v="1995-2000"/>
    <n v="0.3"/>
    <n v="0.16"/>
    <n v="0.7"/>
    <n v="6.7400000000000002E-2"/>
    <n v="3.0488044800000003"/>
    <n v="2.9967207368000004"/>
    <n v="6.0455252168000007"/>
  </r>
  <r>
    <n v="20220800118"/>
    <x v="367"/>
    <x v="8"/>
    <x v="2"/>
    <n v="1544045"/>
    <n v="150"/>
    <n v="0.15"/>
    <s v="POLE"/>
    <n v="158"/>
    <n v="62620"/>
    <s v="RUITZ"/>
    <n v="91100"/>
    <s v="VILLABE"/>
    <n v="247.535"/>
    <s v="POINT"/>
    <s v="Nadia"/>
    <n v="2830362987654"/>
    <n v="634450923"/>
    <s v="2"/>
    <s v="Femme"/>
    <s v="1983"/>
    <s v="1980-1985"/>
    <n v="0.3"/>
    <n v="0.16"/>
    <n v="0.7"/>
    <n v="6.7400000000000002E-2"/>
    <n v="1.7822519999999999"/>
    <n v="1.751805195"/>
    <n v="3.5340571949999999"/>
  </r>
  <r>
    <n v="20220800118"/>
    <x v="367"/>
    <x v="8"/>
    <x v="2"/>
    <n v="1544213"/>
    <n v="300"/>
    <n v="0.3"/>
    <s v="PAEX"/>
    <n v="18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4.0052879999999993"/>
    <n v="3.9368643299999997"/>
    <n v="7.942152329999999"/>
  </r>
  <r>
    <n v="20220800118"/>
    <x v="367"/>
    <x v="8"/>
    <x v="2"/>
    <n v="1544613"/>
    <n v="342"/>
    <n v="0.34200000000000003"/>
    <s v="POLE"/>
    <n v="200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4.0842515519999996"/>
    <n v="4.0144789213200003"/>
    <n v="8.0987304733199998"/>
  </r>
  <r>
    <n v="20220800118"/>
    <x v="367"/>
    <x v="8"/>
    <x v="2"/>
    <n v="1544614"/>
    <n v="323"/>
    <n v="0.32300000000000001"/>
    <s v="POLE"/>
    <n v="200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4.1266376640000004"/>
    <n v="4.0561409372400004"/>
    <n v="8.1827786012400008"/>
  </r>
  <r>
    <n v="20220800118"/>
    <x v="367"/>
    <x v="8"/>
    <x v="2"/>
    <n v="1544448"/>
    <n v="221"/>
    <n v="0.221"/>
    <s v="POLE"/>
    <n v="220"/>
    <n v="91100"/>
    <s v="VILLABE"/>
    <n v="53120"/>
    <s v="GORRON"/>
    <n v="316.77699999999999"/>
    <s v="PERINI"/>
    <s v="Fabricio"/>
    <n v="1690891543678"/>
    <n v="154098765"/>
    <s v="1"/>
    <s v="Homme"/>
    <s v="1969"/>
    <s v="1965-1970"/>
    <n v="0.3"/>
    <n v="0.16"/>
    <n v="0.7"/>
    <n v="6.7400000000000002E-2"/>
    <n v="3.3603704160000003"/>
    <n v="3.30296408806"/>
    <n v="6.6633345040599998"/>
  </r>
  <r>
    <n v="20220800118"/>
    <x v="367"/>
    <x v="8"/>
    <x v="2"/>
    <n v="1544605"/>
    <n v="769"/>
    <n v="0.76900000000000002"/>
    <s v="POLE"/>
    <n v="240"/>
    <n v="54710"/>
    <s v="LUDRES"/>
    <n v="91100"/>
    <s v="VILLABE"/>
    <n v="376.16699999999997"/>
    <s v="XINT"/>
    <s v="Quentin"/>
    <n v="1950354876543"/>
    <n v="634438798"/>
    <s v="1"/>
    <s v="Homme"/>
    <s v="1995"/>
    <s v="1995-2000"/>
    <n v="0.3"/>
    <n v="0.16"/>
    <n v="0.7"/>
    <n v="6.7400000000000002E-2"/>
    <n v="13.885076303999998"/>
    <n v="13.647872917139999"/>
    <n v="27.532949221139997"/>
  </r>
  <r>
    <n v="20220800118"/>
    <x v="367"/>
    <x v="8"/>
    <x v="2"/>
    <n v="1544576"/>
    <n v="1027"/>
    <n v="1.0269999999999999"/>
    <s v="POLE"/>
    <n v="295"/>
    <n v="91100"/>
    <s v="VILLABE"/>
    <n v="80090"/>
    <s v="AMIENS"/>
    <n v="188.583"/>
    <s v="PERINI"/>
    <s v="Fabricio"/>
    <n v="1690891543678"/>
    <n v="154098765"/>
    <s v="1"/>
    <s v="Homme"/>
    <s v="1969"/>
    <s v="1965-1970"/>
    <n v="0.3"/>
    <n v="0.16"/>
    <n v="0.7"/>
    <n v="6.7400000000000002E-2"/>
    <n v="9.2963875680000001"/>
    <n v="9.1375742803799991"/>
    <n v="18.433961848380001"/>
  </r>
  <r>
    <n v="20220800118"/>
    <x v="368"/>
    <x v="8"/>
    <x v="2"/>
    <n v="1543730"/>
    <n v="215"/>
    <n v="0.215"/>
    <s v="PAEX"/>
    <n v="125"/>
    <n v="87000"/>
    <s v="LIMOGES"/>
    <n v="91100"/>
    <s v="VILLABE"/>
    <n v="389.06299999999999"/>
    <s v="GHRISZ"/>
    <s v="Maryse"/>
    <n v="2650587345345"/>
    <n v="409050409"/>
    <s v="2"/>
    <s v="Femme"/>
    <s v="1965"/>
    <s v="1965-1970"/>
    <n v="0.3"/>
    <n v="0.16"/>
    <n v="0.7"/>
    <n v="6.7400000000000002E-2"/>
    <n v="4.01513016"/>
    <n v="3.9465383530999998"/>
    <n v="7.9616685130999993"/>
  </r>
  <r>
    <n v="20220800118"/>
    <x v="368"/>
    <x v="8"/>
    <x v="2"/>
    <n v="1545008"/>
    <n v="215"/>
    <n v="0.215"/>
    <s v="PAEX"/>
    <n v="125"/>
    <n v="87000"/>
    <s v="LIMOGES"/>
    <n v="91100"/>
    <s v="VILLABE"/>
    <n v="389.06299999999999"/>
    <s v="GHRISZ"/>
    <s v="Maryse"/>
    <n v="2650587345345"/>
    <n v="409050409"/>
    <s v="2"/>
    <s v="Femme"/>
    <s v="1965"/>
    <s v="1965-1970"/>
    <n v="0.3"/>
    <n v="0.16"/>
    <n v="0.7"/>
    <n v="6.7400000000000002E-2"/>
    <n v="4.01513016"/>
    <n v="3.9465383530999998"/>
    <n v="7.9616685130999993"/>
  </r>
  <r>
    <n v="20220800118"/>
    <x v="368"/>
    <x v="8"/>
    <x v="2"/>
    <n v="1545001"/>
    <n v="150"/>
    <n v="0.15"/>
    <s v="PAEX"/>
    <n v="158"/>
    <n v="53120"/>
    <s v="GORRON"/>
    <n v="91100"/>
    <s v="VILLABE"/>
    <n v="316.21199999999999"/>
    <s v="CRIO"/>
    <s v="Violette"/>
    <n v="2990253987654"/>
    <n v="707879887"/>
    <s v="2"/>
    <s v="Femme"/>
    <s v="1999"/>
    <s v="1995-2000"/>
    <n v="0.3"/>
    <n v="0.16"/>
    <n v="0.7"/>
    <n v="6.7400000000000002E-2"/>
    <n v="2.2767263999999998"/>
    <n v="2.2378323239999998"/>
    <n v="4.5145587239999996"/>
  </r>
  <r>
    <n v="20220800118"/>
    <x v="368"/>
    <x v="8"/>
    <x v="2"/>
    <n v="1545020"/>
    <n v="380"/>
    <n v="0.38"/>
    <s v="PAEX"/>
    <n v="195"/>
    <n v="73490"/>
    <s v="RAVOIRE/LA"/>
    <n v="91100"/>
    <s v="VILLABE"/>
    <n v="537.70799999999997"/>
    <s v="MOGIN"/>
    <s v="Gaelle"/>
    <n v="2900973453456"/>
    <n v="313247688"/>
    <s v="2"/>
    <s v="Femme"/>
    <s v="1990"/>
    <s v="1990-1995"/>
    <n v="0.3"/>
    <n v="0.16"/>
    <n v="0.7"/>
    <n v="6.7400000000000002E-2"/>
    <n v="9.8077939199999999"/>
    <n v="9.6402441071999991"/>
    <n v="19.448038027199999"/>
  </r>
  <r>
    <n v="20220800118"/>
    <x v="368"/>
    <x v="8"/>
    <x v="2"/>
    <n v="1541248"/>
    <n v="300"/>
    <n v="0.3"/>
    <s v="POLE"/>
    <n v="250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7.7979743999999993"/>
    <n v="7.6647590039999995"/>
    <n v="15.462733403999998"/>
  </r>
  <r>
    <n v="2022090069"/>
    <x v="368"/>
    <x v="8"/>
    <x v="2"/>
    <n v="1544828"/>
    <n v="125"/>
    <n v="0.125"/>
    <s v="POLE"/>
    <n v="265"/>
    <n v="83170"/>
    <s v="BRIGNOLES"/>
    <n v="91100"/>
    <s v="VILLABE"/>
    <n v="779.04"/>
    <s v="FREY"/>
    <s v="Lucie"/>
    <n v="2850283456454"/>
    <n v="607035698"/>
    <s v="2"/>
    <s v="Femme"/>
    <s v="1985"/>
    <s v="1985-1990"/>
    <n v="0.3"/>
    <n v="0.16"/>
    <n v="0.7"/>
    <n v="6.7400000000000002E-2"/>
    <n v="4.6742400000000002"/>
    <n v="4.5943883999999997"/>
    <n v="9.2686284000000008"/>
  </r>
  <r>
    <n v="20220800118"/>
    <x v="368"/>
    <x v="8"/>
    <x v="2"/>
    <n v="1544606"/>
    <n v="900"/>
    <n v="0.9"/>
    <s v="POLE"/>
    <n v="450"/>
    <n v="19410"/>
    <s v="PERPEZAC LE NOI"/>
    <n v="91100"/>
    <s v="VILLABE"/>
    <n v="456.06700000000001"/>
    <s v="RUCHE"/>
    <s v="Obrahim"/>
    <n v="1900319876543"/>
    <n v="184342310"/>
    <s v="1"/>
    <s v="Homme"/>
    <s v="1990"/>
    <s v="1990-1995"/>
    <n v="0.3"/>
    <n v="0.16"/>
    <n v="0.7"/>
    <n v="6.7400000000000002E-2"/>
    <n v="19.7020944"/>
    <n v="19.365516954"/>
    <n v="39.067611354"/>
  </r>
  <r>
    <n v="20220800118"/>
    <x v="369"/>
    <x v="8"/>
    <x v="2"/>
    <n v="1544974"/>
    <n v="150"/>
    <n v="0.15"/>
    <s v="POLE"/>
    <n v="140"/>
    <n v="76380"/>
    <s v="CANTELEU"/>
    <n v="91100"/>
    <s v="VILLABE"/>
    <n v="173.22"/>
    <s v="RIS"/>
    <s v="Lena"/>
    <n v="2971076565438"/>
    <n v="307040201"/>
    <s v="2"/>
    <s v="Femme"/>
    <s v="1997"/>
    <s v="1995-2000"/>
    <n v="0.3"/>
    <n v="0.16"/>
    <n v="0.7"/>
    <n v="6.7400000000000002E-2"/>
    <n v="1.2471839999999998"/>
    <n v="1.2258779399999999"/>
    <n v="2.47306194"/>
  </r>
  <r>
    <n v="20220800118"/>
    <x v="369"/>
    <x v="8"/>
    <x v="2"/>
    <n v="1545514"/>
    <n v="67"/>
    <n v="6.7000000000000004E-2"/>
    <s v="POLE"/>
    <n v="158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.7334690240000001"/>
    <n v="1.7038555948400003"/>
    <n v="3.4373246188400004"/>
  </r>
  <r>
    <n v="20220800118"/>
    <x v="369"/>
    <x v="8"/>
    <x v="2"/>
    <n v="1545512"/>
    <n v="102"/>
    <n v="0.10199999999999999"/>
    <s v="POLE"/>
    <n v="170"/>
    <n v="91100"/>
    <s v="VILLABE"/>
    <n v="33800"/>
    <s v="BORDEAUX"/>
    <n v="581.822"/>
    <s v="PERINI"/>
    <s v="Fabricio"/>
    <n v="1690891543678"/>
    <n v="154098765"/>
    <s v="1"/>
    <s v="Homme"/>
    <s v="1969"/>
    <s v="1965-1970"/>
    <n v="0.3"/>
    <n v="0.16"/>
    <n v="0.7"/>
    <n v="6.7400000000000002E-2"/>
    <n v="2.848600512"/>
    <n v="2.7999369199199999"/>
    <n v="5.6485374319199995"/>
  </r>
  <r>
    <n v="20220800118"/>
    <x v="369"/>
    <x v="8"/>
    <x v="2"/>
    <n v="1545513"/>
    <n v="92"/>
    <n v="9.1999999999999998E-2"/>
    <s v="POLE"/>
    <n v="170"/>
    <n v="91100"/>
    <s v="VILLABE"/>
    <n v="33520"/>
    <s v="BRUGES"/>
    <n v="575.35599999999999"/>
    <s v="PERINI"/>
    <s v="Fabricio"/>
    <n v="1690891543678"/>
    <n v="154098765"/>
    <s v="1"/>
    <s v="Homme"/>
    <s v="1969"/>
    <s v="1965-1970"/>
    <n v="0.3"/>
    <n v="0.16"/>
    <n v="0.7"/>
    <n v="6.7400000000000002E-2"/>
    <n v="2.540772096"/>
    <n v="2.4973672393599999"/>
    <n v="5.0381393353600004"/>
  </r>
  <r>
    <n v="20220800118"/>
    <x v="369"/>
    <x v="8"/>
    <x v="2"/>
    <n v="1545511"/>
    <n v="102"/>
    <n v="0.10199999999999999"/>
    <s v="POLE"/>
    <n v="200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1.303148736"/>
    <n v="1.28088661176"/>
    <n v="2.58403534776"/>
  </r>
  <r>
    <n v="20220800118"/>
    <x v="369"/>
    <x v="8"/>
    <x v="2"/>
    <n v="1545510"/>
    <n v="378"/>
    <n v="0.378"/>
    <s v="POLE"/>
    <n v="210"/>
    <n v="91100"/>
    <s v="VILLABE"/>
    <n v="8090"/>
    <s v="CHARLEVILLEMEZ"/>
    <n v="256.911"/>
    <s v="PERINI"/>
    <s v="Fabricio"/>
    <n v="1690891543678"/>
    <n v="154098765"/>
    <s v="1"/>
    <s v="Homme"/>
    <s v="1969"/>
    <s v="1965-1970"/>
    <n v="0.3"/>
    <n v="0.16"/>
    <n v="0.7"/>
    <n v="6.7400000000000002E-2"/>
    <n v="4.6613931840000005"/>
    <n v="4.5817610504399999"/>
    <n v="9.2431542344400004"/>
  </r>
  <r>
    <n v="20220800118"/>
    <x v="369"/>
    <x v="8"/>
    <x v="2"/>
    <n v="1545115"/>
    <n v="300"/>
    <n v="0.3"/>
    <s v="POLE"/>
    <n v="230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4.0103568000000003"/>
    <n v="3.9418465380000001"/>
    <n v="7.9522033380000003"/>
  </r>
  <r>
    <n v="20220800118"/>
    <x v="369"/>
    <x v="8"/>
    <x v="2"/>
    <n v="1545119"/>
    <n v="450"/>
    <n v="0.45"/>
    <s v="POLE"/>
    <n v="260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5.5737288000000005"/>
    <n v="5.4785109329999999"/>
    <n v="11.052239733"/>
  </r>
  <r>
    <n v="20220800118"/>
    <x v="369"/>
    <x v="8"/>
    <x v="2"/>
    <n v="1545116"/>
    <n v="750"/>
    <n v="0.75"/>
    <s v="POLE"/>
    <n v="470"/>
    <n v="13000"/>
    <s v="MARSEILLE"/>
    <n v="91100"/>
    <s v="VILLABE"/>
    <n v="740.09799999999996"/>
    <s v="MARTON"/>
    <s v="Jules"/>
    <n v="1760113765897"/>
    <n v="523356798"/>
    <s v="1"/>
    <s v="Homme"/>
    <s v="1976"/>
    <s v="1975-1980"/>
    <n v="0.3"/>
    <n v="0.16"/>
    <n v="0.7"/>
    <n v="6.7400000000000002E-2"/>
    <n v="26.643528"/>
    <n v="26.18836773"/>
    <n v="52.831895729999999"/>
  </r>
  <r>
    <n v="20220800118"/>
    <x v="370"/>
    <x v="8"/>
    <x v="2"/>
    <n v="1545505"/>
    <n v="150"/>
    <n v="0.15"/>
    <s v="POLE"/>
    <n v="140"/>
    <n v="89440"/>
    <s v="JOUX LA VILLE"/>
    <n v="91100"/>
    <s v="VILLABE"/>
    <n v="167.15100000000001"/>
    <s v="FREDO"/>
    <s v="Michel"/>
    <n v="1640689456456"/>
    <n v="209080804"/>
    <s v="1"/>
    <s v="Homme"/>
    <s v="1964"/>
    <s v="1960-1965"/>
    <n v="0.3"/>
    <n v="0.16"/>
    <n v="0.7"/>
    <n v="6.7400000000000002E-2"/>
    <n v="1.2034872000000001"/>
    <n v="1.182927627"/>
    <n v="2.3864148270000003"/>
  </r>
  <r>
    <n v="2022090069"/>
    <x v="370"/>
    <x v="8"/>
    <x v="2"/>
    <n v="1545605"/>
    <n v="150"/>
    <n v="0.15"/>
    <s v="POLE"/>
    <n v="165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2.7402191999999999"/>
    <n v="2.693407122"/>
    <n v="5.4336263220000003"/>
  </r>
  <r>
    <n v="20220800118"/>
    <x v="370"/>
    <x v="8"/>
    <x v="2"/>
    <n v="1545604"/>
    <n v="300"/>
    <n v="0.3"/>
    <s v="PAEX"/>
    <n v="224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7.4372256000000005"/>
    <n v="7.3101729960000004"/>
    <n v="14.747398596"/>
  </r>
  <r>
    <n v="20220800118"/>
    <x v="371"/>
    <x v="8"/>
    <x v="2"/>
    <n v="1546842"/>
    <n v="127"/>
    <n v="0.127"/>
    <s v="POLE"/>
    <n v="168"/>
    <n v="91100"/>
    <s v="VILLABE"/>
    <n v="4100"/>
    <s v="MANOSQUE"/>
    <n v="755.63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4.6063448639999995"/>
    <n v="4.5276531392399999"/>
    <n v="9.1339980032399986"/>
  </r>
  <r>
    <n v="20220800118"/>
    <x v="371"/>
    <x v="8"/>
    <x v="2"/>
    <n v="1546707"/>
    <n v="342"/>
    <n v="0.34200000000000003"/>
    <s v="POLE"/>
    <n v="225"/>
    <n v="91100"/>
    <s v="VILLABE"/>
    <n v="26750"/>
    <s v="ROMANSSURISER"/>
    <n v="541.17999999999995"/>
    <s v="PERINI"/>
    <s v="Fabricio"/>
    <n v="1690891543678"/>
    <n v="154098765"/>
    <s v="1"/>
    <s v="Homme"/>
    <s v="1969"/>
    <s v="1965-1970"/>
    <n v="0.3"/>
    <n v="0.16"/>
    <n v="0.7"/>
    <n v="6.7400000000000002E-2"/>
    <n v="8.8840108799999999"/>
    <n v="8.732242360799999"/>
    <n v="17.616253240799999"/>
  </r>
  <r>
    <n v="20220800118"/>
    <x v="371"/>
    <x v="8"/>
    <x v="2"/>
    <n v="1546706"/>
    <n v="364"/>
    <n v="0.36399999999999999"/>
    <s v="POLE"/>
    <n v="260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9.4176526080000009"/>
    <n v="9.25676770928"/>
    <n v="18.674420317280003"/>
  </r>
  <r>
    <n v="20220800118"/>
    <x v="372"/>
    <x v="8"/>
    <x v="2"/>
    <n v="1547354"/>
    <n v="50"/>
    <n v="0.05"/>
    <s v="POLE"/>
    <n v="100"/>
    <n v="91100"/>
    <s v="VILLABE"/>
    <n v="59223"/>
    <s v="RONCQ"/>
    <n v="268.98399999999998"/>
    <s v="PERINI"/>
    <s v="Fabricio"/>
    <n v="1690891543678"/>
    <n v="154098765"/>
    <s v="1"/>
    <s v="Homme"/>
    <s v="1969"/>
    <s v="1965-1970"/>
    <n v="0.3"/>
    <n v="0.16"/>
    <n v="0.7"/>
    <n v="6.7400000000000002E-2"/>
    <n v="0.64556159999999996"/>
    <n v="0.63453325599999999"/>
    <n v="1.2800948559999998"/>
  </r>
  <r>
    <n v="20220800118"/>
    <x v="372"/>
    <x v="8"/>
    <x v="2"/>
    <n v="1547211"/>
    <n v="128"/>
    <n v="0.128"/>
    <s v="POLE"/>
    <n v="128"/>
    <n v="91100"/>
    <s v="VILLABE"/>
    <n v="21600"/>
    <s v="OUGES"/>
    <n v="284.233"/>
    <s v="PERINI"/>
    <s v="Fabricio"/>
    <n v="1690891543678"/>
    <n v="154098765"/>
    <s v="1"/>
    <s v="Homme"/>
    <s v="1969"/>
    <s v="1965-1970"/>
    <n v="0.3"/>
    <n v="0.16"/>
    <n v="0.7"/>
    <n v="6.7400000000000002E-2"/>
    <n v="1.7463275520000001"/>
    <n v="1.71649445632"/>
    <n v="3.4628220083199999"/>
  </r>
  <r>
    <n v="20220800118"/>
    <x v="372"/>
    <x v="8"/>
    <x v="2"/>
    <n v="1546245"/>
    <n v="340"/>
    <n v="0.34"/>
    <s v="POLE"/>
    <n v="140"/>
    <n v="80090"/>
    <s v="AMIENS"/>
    <n v="91100"/>
    <s v="VILLABE"/>
    <n v="186.81399999999999"/>
    <s v="REZUX"/>
    <s v="Simon"/>
    <n v="1991180876543"/>
    <n v="601029866"/>
    <s v="1"/>
    <s v="Homme"/>
    <s v="1999"/>
    <s v="1995-2000"/>
    <n v="0.3"/>
    <n v="0.16"/>
    <n v="0.7"/>
    <n v="6.7400000000000002E-2"/>
    <n v="3.0488044800000003"/>
    <n v="2.9967207368000004"/>
    <n v="6.0455252168000007"/>
  </r>
  <r>
    <n v="20220800118"/>
    <x v="372"/>
    <x v="8"/>
    <x v="2"/>
    <n v="1546181"/>
    <n v="300"/>
    <n v="0.3"/>
    <s v="PAEX"/>
    <n v="156"/>
    <n v="73490"/>
    <s v="RAVOIRE/LA"/>
    <n v="91100"/>
    <s v="VILLABE"/>
    <n v="537.70799999999997"/>
    <s v="MOGIN"/>
    <s v="Gaelle"/>
    <n v="2900973453456"/>
    <n v="313247688"/>
    <s v="2"/>
    <s v="Femme"/>
    <s v="1990"/>
    <s v="1990-1995"/>
    <n v="0.3"/>
    <n v="0.16"/>
    <n v="0.7"/>
    <n v="6.7400000000000002E-2"/>
    <n v="7.7429951999999993"/>
    <n v="7.6107190319999996"/>
    <n v="15.353714231999998"/>
  </r>
  <r>
    <n v="20220800118"/>
    <x v="372"/>
    <x v="8"/>
    <x v="2"/>
    <n v="1546787"/>
    <n v="150"/>
    <n v="0.15"/>
    <s v="PAEX"/>
    <n v="158"/>
    <n v="53120"/>
    <s v="GORRON"/>
    <n v="91100"/>
    <s v="VILLABE"/>
    <n v="316.21199999999999"/>
    <s v="CRIO"/>
    <s v="Violette"/>
    <n v="2990253987654"/>
    <n v="707879887"/>
    <s v="2"/>
    <s v="Femme"/>
    <s v="1999"/>
    <s v="1995-2000"/>
    <n v="0.3"/>
    <n v="0.16"/>
    <n v="0.7"/>
    <n v="6.7400000000000002E-2"/>
    <n v="2.2767263999999998"/>
    <n v="2.2378323239999998"/>
    <n v="4.5145587239999996"/>
  </r>
  <r>
    <n v="20220800118"/>
    <x v="372"/>
    <x v="8"/>
    <x v="2"/>
    <n v="1546651"/>
    <n v="300"/>
    <n v="0.3"/>
    <s v="PAEX"/>
    <n v="18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4.0052879999999993"/>
    <n v="3.9368643299999997"/>
    <n v="7.942152329999999"/>
  </r>
  <r>
    <n v="20220800118"/>
    <x v="372"/>
    <x v="8"/>
    <x v="2"/>
    <n v="1546097"/>
    <n v="270"/>
    <n v="0.27"/>
    <s v="POLE"/>
    <n v="200"/>
    <n v="59200"/>
    <s v="TOURCOING"/>
    <n v="91100"/>
    <s v="VILLABE"/>
    <n v="266.87799999999999"/>
    <s v="DRET"/>
    <s v="Colette"/>
    <n v="2700659543658"/>
    <n v="356433221"/>
    <s v="2"/>
    <s v="Femme"/>
    <s v="1970"/>
    <s v="1970-1975"/>
    <n v="0.3"/>
    <n v="0.16"/>
    <n v="0.7"/>
    <n v="6.7400000000000002E-2"/>
    <n v="3.4587388800000003"/>
    <n v="3.3996520908000001"/>
    <n v="6.8583909708000004"/>
  </r>
  <r>
    <n v="20220800118"/>
    <x v="372"/>
    <x v="8"/>
    <x v="2"/>
    <n v="1547207"/>
    <n v="253"/>
    <n v="0.253"/>
    <s v="POLE"/>
    <n v="200"/>
    <n v="91100"/>
    <s v="VILLABE"/>
    <n v="59800"/>
    <s v="LILLE"/>
    <n v="254.17500000000001"/>
    <s v="PERINI"/>
    <s v="Fabricio"/>
    <n v="1690891543678"/>
    <n v="154098765"/>
    <s v="1"/>
    <s v="Homme"/>
    <s v="1969"/>
    <s v="1965-1970"/>
    <n v="0.3"/>
    <n v="0.16"/>
    <n v="0.7"/>
    <n v="6.7400000000000002E-2"/>
    <n v="3.0867012000000003"/>
    <n v="3.0339700545000001"/>
    <n v="6.1206712545000004"/>
  </r>
  <r>
    <n v="20220800153"/>
    <x v="372"/>
    <x v="8"/>
    <x v="2"/>
    <n v="1547213"/>
    <n v="514"/>
    <n v="0.51400000000000001"/>
    <s v="POLE"/>
    <n v="261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9.3865857599999991"/>
    <n v="9.2262315866000009"/>
    <n v="18.6128173466"/>
  </r>
  <r>
    <n v="2022090069"/>
    <x v="372"/>
    <x v="8"/>
    <x v="2"/>
    <n v="1547214"/>
    <n v="1027"/>
    <n v="1.0269999999999999"/>
    <s v="PLR"/>
    <n v="300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1"/>
    <n v="0.16"/>
    <n v="0"/>
    <n v="0"/>
    <n v="40.882323039999996"/>
    <n v="0"/>
    <n v="40.882323039999996"/>
  </r>
  <r>
    <n v="20220800118"/>
    <x v="373"/>
    <x v="9"/>
    <x v="2"/>
    <n v="1547264"/>
    <n v="200"/>
    <n v="0.2"/>
    <s v="GV"/>
    <n v="100"/>
    <n v="94440"/>
    <s v="MAROLLES EN BRI"/>
    <n v="91100"/>
    <s v="VILLABE"/>
    <n v="33.991"/>
    <s v="RED"/>
    <s v="Peter"/>
    <n v="1760894987321"/>
    <n v="698096755"/>
    <s v="1"/>
    <s v="Homme"/>
    <s v="1976"/>
    <s v="1975-1980"/>
    <n v="1"/>
    <n v="0.24099999999999999"/>
    <n v="0"/>
    <n v="0"/>
    <n v="1.6383661999999999"/>
    <n v="0"/>
    <n v="1.6383661999999999"/>
  </r>
  <r>
    <n v="2022090069"/>
    <x v="373"/>
    <x v="9"/>
    <x v="2"/>
    <n v="1547911"/>
    <n v="149"/>
    <n v="0.14899999999999999"/>
    <s v="GV"/>
    <n v="100"/>
    <n v="91100"/>
    <s v="VILLABE"/>
    <n v="94440"/>
    <s v="MAROLLESENBRI"/>
    <n v="34.085999999999999"/>
    <s v="PERINI"/>
    <s v="Fabricio"/>
    <n v="1690891543678"/>
    <n v="154098765"/>
    <s v="1"/>
    <s v="Homme"/>
    <s v="1969"/>
    <s v="1965-1970"/>
    <n v="1"/>
    <n v="0.24099999999999999"/>
    <n v="0"/>
    <n v="0"/>
    <n v="1.2239941739999998"/>
    <n v="0"/>
    <n v="1.2239941739999998"/>
  </r>
  <r>
    <n v="2022090069"/>
    <x v="373"/>
    <x v="9"/>
    <x v="2"/>
    <n v="1545967"/>
    <n v="150"/>
    <n v="0.15"/>
    <s v="POLE"/>
    <n v="130"/>
    <n v="37220"/>
    <s v="ILE BOUCHARD/L''"/>
    <n v="91100"/>
    <s v="VILLABE"/>
    <n v="278.45800000000003"/>
    <s v="LIR"/>
    <s v="Mohamed"/>
    <n v="1870937876543"/>
    <n v="512160965"/>
    <s v="1"/>
    <s v="Homme"/>
    <s v="1987"/>
    <s v="1985-1990"/>
    <n v="0.3"/>
    <n v="0.16"/>
    <n v="0.7"/>
    <n v="6.7400000000000002E-2"/>
    <n v="2.0048976000000001"/>
    <n v="1.9706472660000003"/>
    <n v="3.9755448660000003"/>
  </r>
  <r>
    <n v="20220800118"/>
    <x v="373"/>
    <x v="9"/>
    <x v="2"/>
    <n v="1547195"/>
    <n v="300"/>
    <n v="0.3"/>
    <s v="POLE"/>
    <n v="250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7.7979743999999993"/>
    <n v="7.6647590039999995"/>
    <n v="15.462733403999998"/>
  </r>
  <r>
    <n v="2022090069"/>
    <x v="374"/>
    <x v="9"/>
    <x v="2"/>
    <n v="1547611"/>
    <n v="150"/>
    <n v="0.15"/>
    <s v="PAEX"/>
    <n v="165"/>
    <n v="40300"/>
    <s v="PEYREHORADE"/>
    <n v="91100"/>
    <s v="VILLABE"/>
    <n v="752.09199999999998"/>
    <s v="ZOI"/>
    <s v="Elsa"/>
    <n v="2731140567876"/>
    <n v="566980986"/>
    <s v="2"/>
    <s v="Femme"/>
    <s v="1973"/>
    <s v="1970-1975"/>
    <n v="0.3"/>
    <n v="0.16"/>
    <n v="0.7"/>
    <n v="6.7400000000000002E-2"/>
    <n v="5.4150624000000001"/>
    <n v="5.3225550840000002"/>
    <n v="10.737617484000001"/>
  </r>
  <r>
    <n v="20220800118"/>
    <x v="374"/>
    <x v="9"/>
    <x v="2"/>
    <n v="1547812"/>
    <n v="400"/>
    <n v="0.4"/>
    <s v="POLE"/>
    <n v="230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5.347142400000001"/>
    <n v="5.2557953839999998"/>
    <n v="10.602937784000002"/>
  </r>
  <r>
    <n v="2022090069"/>
    <x v="374"/>
    <x v="9"/>
    <x v="2"/>
    <n v="1547613"/>
    <n v="300"/>
    <n v="0.3"/>
    <s v="POLE"/>
    <n v="250"/>
    <n v="42153"/>
    <s v="RIORGES"/>
    <n v="91100"/>
    <s v="VILLABE"/>
    <n v="359.47"/>
    <s v="POIUNT"/>
    <s v="Bruno"/>
    <n v="1831242787654"/>
    <n v="212125687"/>
    <s v="1"/>
    <s v="Homme"/>
    <s v="1983"/>
    <s v="1980-1985"/>
    <n v="0.3"/>
    <n v="0.16"/>
    <n v="0.7"/>
    <n v="6.7400000000000002E-2"/>
    <n v="5.1763680000000001"/>
    <n v="5.0879383800000006"/>
    <n v="10.264306380000001"/>
  </r>
  <r>
    <n v="2022090069"/>
    <x v="374"/>
    <x v="9"/>
    <x v="2"/>
    <n v="1547816"/>
    <n v="300"/>
    <n v="0.3"/>
    <s v="POLE"/>
    <n v="260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2090069"/>
    <x v="374"/>
    <x v="9"/>
    <x v="2"/>
    <n v="1547813"/>
    <n v="1050"/>
    <n v="1.05"/>
    <s v="POLE"/>
    <n v="580"/>
    <n v="13000"/>
    <s v="MARSEILLE"/>
    <n v="91100"/>
    <s v="VILLABE"/>
    <n v="740.09799999999996"/>
    <s v="MARTON"/>
    <s v="Jules"/>
    <n v="1760113765897"/>
    <n v="523356798"/>
    <s v="1"/>
    <s v="Homme"/>
    <s v="1976"/>
    <s v="1975-1980"/>
    <n v="0.3"/>
    <n v="0.16"/>
    <n v="0.7"/>
    <n v="6.7400000000000002E-2"/>
    <n v="37.300939199999995"/>
    <n v="36.663714821999996"/>
    <n v="73.964654021999991"/>
  </r>
  <r>
    <n v="2022090069"/>
    <x v="375"/>
    <x v="9"/>
    <x v="2"/>
    <n v="1547612"/>
    <n v="150"/>
    <n v="0.15"/>
    <s v="POLE"/>
    <n v="140"/>
    <n v="76380"/>
    <s v="CANTELEU"/>
    <n v="91100"/>
    <s v="VILLABE"/>
    <n v="173.22"/>
    <s v="RIS"/>
    <s v="Lena"/>
    <n v="2971076565438"/>
    <n v="307040201"/>
    <s v="2"/>
    <s v="Femme"/>
    <s v="1997"/>
    <s v="1995-2000"/>
    <n v="0.3"/>
    <n v="0.16"/>
    <n v="0.7"/>
    <n v="6.7400000000000002E-2"/>
    <n v="1.2471839999999998"/>
    <n v="1.2258779399999999"/>
    <n v="2.47306194"/>
  </r>
  <r>
    <n v="2022090069"/>
    <x v="375"/>
    <x v="9"/>
    <x v="2"/>
    <n v="1548087"/>
    <n v="140"/>
    <n v="0.14000000000000001"/>
    <s v="PAEX"/>
    <n v="165"/>
    <n v="67400"/>
    <s v="ILLKIRCH GRAFFEN"/>
    <n v="91100"/>
    <s v="VILLABE"/>
    <n v="514.08299999999997"/>
    <s v="FRINTU"/>
    <s v="Pierre"/>
    <n v="1900867456543"/>
    <n v="904021244"/>
    <s v="1"/>
    <s v="Homme"/>
    <s v="1990"/>
    <s v="1990-1995"/>
    <n v="0.3"/>
    <n v="0.16"/>
    <n v="0.7"/>
    <n v="6.7400000000000002E-2"/>
    <n v="3.4546377600000002"/>
    <n v="3.3956210316000002"/>
    <n v="6.8502587916"/>
  </r>
  <r>
    <n v="2022090069"/>
    <x v="375"/>
    <x v="9"/>
    <x v="2"/>
    <n v="1548332"/>
    <n v="300"/>
    <n v="0.3"/>
    <s v="PAEX"/>
    <n v="224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7.4372256000000005"/>
    <n v="7.3101729960000004"/>
    <n v="14.747398596"/>
  </r>
  <r>
    <n v="2022090069"/>
    <x v="375"/>
    <x v="9"/>
    <x v="2"/>
    <n v="1548314"/>
    <n v="930"/>
    <n v="0.93"/>
    <s v="POLE"/>
    <n v="380"/>
    <n v="31390"/>
    <s v="CARBONNE"/>
    <n v="91100"/>
    <s v="VILLABE"/>
    <n v="711.98699999999997"/>
    <s v="RYU"/>
    <s v="Ouidad"/>
    <n v="2990431766467"/>
    <n v="609090901"/>
    <s v="2"/>
    <s v="Femme"/>
    <s v="1999"/>
    <s v="1995-2000"/>
    <n v="0.3"/>
    <n v="0.16"/>
    <n v="0.7"/>
    <n v="6.7400000000000002E-2"/>
    <n v="31.783099680000003"/>
    <n v="31.240138393800002"/>
    <n v="63.023238073800002"/>
  </r>
  <r>
    <n v="2022090069"/>
    <x v="375"/>
    <x v="9"/>
    <x v="2"/>
    <n v="1548333"/>
    <n v="750"/>
    <n v="0.75"/>
    <s v="POLE"/>
    <n v="450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13.701096000000001"/>
    <n v="13.46703561"/>
    <n v="27.168131610000003"/>
  </r>
  <r>
    <n v="2022090069"/>
    <x v="376"/>
    <x v="9"/>
    <x v="2"/>
    <n v="1549308"/>
    <n v="214"/>
    <n v="0.214"/>
    <s v="POLE"/>
    <n v="155"/>
    <n v="91100"/>
    <s v="VILLABE"/>
    <n v="8090"/>
    <s v="CHARLEVILLEMEZ"/>
    <n v="256.911"/>
    <s v="PERINI"/>
    <s v="Fabricio"/>
    <n v="1690891543678"/>
    <n v="154098765"/>
    <s v="1"/>
    <s v="Homme"/>
    <s v="1969"/>
    <s v="1965-1970"/>
    <n v="0.3"/>
    <n v="0.16"/>
    <n v="0.7"/>
    <n v="6.7400000000000002E-2"/>
    <n v="2.6389897919999998"/>
    <n v="2.5939070497199999"/>
    <n v="5.2328968417199997"/>
  </r>
  <r>
    <n v="2022090069"/>
    <x v="376"/>
    <x v="9"/>
    <x v="2"/>
    <n v="1548691"/>
    <n v="230"/>
    <n v="0.23"/>
    <s v="POLE"/>
    <n v="158"/>
    <n v="59800"/>
    <s v="LILLE"/>
    <n v="91100"/>
    <s v="VILLABE"/>
    <n v="254.203"/>
    <s v="ZARA"/>
    <s v="Is"/>
    <n v="1700959765432"/>
    <n v="754013298"/>
    <s v="1"/>
    <s v="Homme"/>
    <s v="1970"/>
    <s v="1970-1975"/>
    <n v="0.3"/>
    <n v="0.16"/>
    <n v="0.7"/>
    <n v="6.7400000000000002E-2"/>
    <n v="2.8064011200000003"/>
    <n v="2.7584584342"/>
    <n v="5.5648595541999999"/>
  </r>
  <r>
    <n v="2022090069"/>
    <x v="376"/>
    <x v="9"/>
    <x v="2"/>
    <n v="1549309"/>
    <n v="342"/>
    <n v="0.34200000000000003"/>
    <s v="POLE"/>
    <n v="225"/>
    <n v="91100"/>
    <s v="VILLABE"/>
    <n v="26750"/>
    <s v="ROMANSSURISER"/>
    <n v="541.17999999999995"/>
    <s v="PERINI"/>
    <s v="Fabricio"/>
    <n v="1690891543678"/>
    <n v="154098765"/>
    <s v="1"/>
    <s v="Homme"/>
    <s v="1969"/>
    <s v="1965-1970"/>
    <n v="0.3"/>
    <n v="0.16"/>
    <n v="0.7"/>
    <n v="6.7400000000000002E-2"/>
    <n v="8.8840108799999999"/>
    <n v="8.732242360799999"/>
    <n v="17.616253240799999"/>
  </r>
  <r>
    <n v="2022090069"/>
    <x v="376"/>
    <x v="9"/>
    <x v="2"/>
    <n v="1549306"/>
    <n v="428"/>
    <n v="0.42799999999999999"/>
    <s v="POLE"/>
    <n v="260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1.073503616"/>
    <n v="10.88433126256"/>
    <n v="21.95783487856"/>
  </r>
  <r>
    <n v="2022090069"/>
    <x v="376"/>
    <x v="9"/>
    <x v="2"/>
    <n v="1549304"/>
    <n v="642"/>
    <n v="0.64200000000000002"/>
    <s v="POLE"/>
    <n v="285"/>
    <n v="91100"/>
    <s v="VILLABE"/>
    <n v="62780"/>
    <s v="CUCQ"/>
    <n v="280.69799999999998"/>
    <s v="PERINI"/>
    <s v="Fabricio"/>
    <n v="1690891543678"/>
    <n v="154098765"/>
    <s v="1"/>
    <s v="Homme"/>
    <s v="1969"/>
    <s v="1965-1970"/>
    <n v="0.3"/>
    <n v="0.16"/>
    <n v="0.7"/>
    <n v="6.7400000000000002E-2"/>
    <n v="8.6499895679999987"/>
    <n v="8.5022189128800001"/>
    <n v="17.152208480879999"/>
  </r>
  <r>
    <n v="2022090069"/>
    <x v="376"/>
    <x v="9"/>
    <x v="2"/>
    <n v="1549305"/>
    <n v="685"/>
    <n v="0.68500000000000005"/>
    <s v="POLE"/>
    <n v="320"/>
    <n v="91100"/>
    <s v="VILLABE"/>
    <n v="21300"/>
    <s v="CHENOVE"/>
    <n v="279.79899999999998"/>
    <s v="PERINI"/>
    <s v="Fabricio"/>
    <n v="1690891543678"/>
    <n v="154098765"/>
    <s v="1"/>
    <s v="Homme"/>
    <s v="1969"/>
    <s v="1965-1970"/>
    <n v="0.3"/>
    <n v="0.16"/>
    <n v="0.7"/>
    <n v="6.7400000000000002E-2"/>
    <n v="9.1997911200000004"/>
    <n v="9.0426280216999988"/>
    <n v="18.242419141699997"/>
  </r>
  <r>
    <n v="2022090069"/>
    <x v="377"/>
    <x v="9"/>
    <x v="2"/>
    <n v="1550352"/>
    <n v="101"/>
    <n v="0.10100000000000001"/>
    <s v="POLE"/>
    <n v="100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1.2061678560000002"/>
    <n v="1.18556248846"/>
    <n v="2.39173034446"/>
  </r>
  <r>
    <n v="2022090069"/>
    <x v="377"/>
    <x v="9"/>
    <x v="2"/>
    <n v="1548694"/>
    <n v="345"/>
    <n v="0.34499999999999997"/>
    <s v="POLE"/>
    <n v="140"/>
    <n v="80090"/>
    <s v="AMIENS"/>
    <n v="91100"/>
    <s v="VILLABE"/>
    <n v="186.81399999999999"/>
    <s v="REZUX"/>
    <s v="Simon"/>
    <n v="1991180876543"/>
    <n v="601029866"/>
    <s v="1"/>
    <s v="Homme"/>
    <s v="1999"/>
    <s v="1995-2000"/>
    <n v="0.3"/>
    <n v="0.16"/>
    <n v="0.7"/>
    <n v="6.7400000000000002E-2"/>
    <n v="3.0936398399999994"/>
    <n v="3.0407901593999997"/>
    <n v="6.1344299993999991"/>
  </r>
  <r>
    <n v="2022090069"/>
    <x v="377"/>
    <x v="9"/>
    <x v="2"/>
    <n v="1549008"/>
    <n v="230"/>
    <n v="0.23"/>
    <s v="POLE"/>
    <n v="158"/>
    <n v="59200"/>
    <s v="TOURCOING"/>
    <n v="91100"/>
    <s v="VILLABE"/>
    <n v="266.87799999999999"/>
    <s v="DRET"/>
    <s v="Colette"/>
    <n v="2700659543658"/>
    <n v="356433221"/>
    <s v="2"/>
    <s v="Femme"/>
    <s v="1970"/>
    <s v="1970-1975"/>
    <n v="0.3"/>
    <n v="0.16"/>
    <n v="0.7"/>
    <n v="6.7400000000000002E-2"/>
    <n v="2.9463331200000002"/>
    <n v="2.8959999291999998"/>
    <n v="5.8423330492000005"/>
  </r>
  <r>
    <n v="2022090069"/>
    <x v="377"/>
    <x v="9"/>
    <x v="2"/>
    <n v="1549413"/>
    <n v="150"/>
    <n v="0.15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0026439999999996"/>
    <n v="1.9684321649999998"/>
    <n v="3.9710761649999995"/>
  </r>
  <r>
    <n v="2022090069"/>
    <x v="378"/>
    <x v="9"/>
    <x v="2"/>
    <n v="1550324"/>
    <n v="265"/>
    <n v="0.26500000000000001"/>
    <s v="PAEX"/>
    <n v="156"/>
    <n v="73490"/>
    <s v="RAVOIRE/LA"/>
    <n v="91100"/>
    <s v="VILLABE"/>
    <n v="537.70799999999997"/>
    <s v="MOGIN"/>
    <s v="Gaelle"/>
    <n v="2900973453456"/>
    <n v="313247688"/>
    <s v="2"/>
    <s v="Femme"/>
    <s v="1990"/>
    <s v="1990-1995"/>
    <n v="0.3"/>
    <n v="0.16"/>
    <n v="0.7"/>
    <n v="6.7400000000000002E-2"/>
    <n v="6.8396457599999998"/>
    <n v="6.7228018116000001"/>
    <n v="13.5624475716"/>
  </r>
  <r>
    <n v="2022090069"/>
    <x v="378"/>
    <x v="9"/>
    <x v="2"/>
    <n v="1550430"/>
    <n v="300"/>
    <n v="0.3"/>
    <s v="POLE"/>
    <n v="250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7.7979743999999993"/>
    <n v="7.6647590039999995"/>
    <n v="15.462733403999998"/>
  </r>
  <r>
    <n v="2022090069"/>
    <x v="379"/>
    <x v="9"/>
    <x v="2"/>
    <n v="1551174"/>
    <n v="155"/>
    <n v="0.155"/>
    <s v="PAEX"/>
    <n v="158"/>
    <n v="53120"/>
    <s v="GORRON"/>
    <n v="91100"/>
    <s v="VILLABE"/>
    <n v="316.21199999999999"/>
    <s v="CRIO"/>
    <s v="Violette"/>
    <n v="2990253987654"/>
    <n v="707879887"/>
    <s v="2"/>
    <s v="Femme"/>
    <s v="1999"/>
    <s v="1995-2000"/>
    <n v="0.3"/>
    <n v="0.16"/>
    <n v="0.7"/>
    <n v="6.7400000000000002E-2"/>
    <n v="2.35261728"/>
    <n v="2.3124267347999998"/>
    <n v="4.6650440147999994"/>
  </r>
  <r>
    <n v="2022090069"/>
    <x v="379"/>
    <x v="9"/>
    <x v="2"/>
    <n v="1551331"/>
    <n v="400"/>
    <n v="0.4"/>
    <s v="POLE"/>
    <n v="230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5.347142400000001"/>
    <n v="5.2557953839999998"/>
    <n v="10.602937784000002"/>
  </r>
  <r>
    <n v="2022090069"/>
    <x v="379"/>
    <x v="9"/>
    <x v="2"/>
    <n v="1551335"/>
    <n v="450"/>
    <n v="0.45"/>
    <s v="POLE"/>
    <n v="260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5.5737288000000005"/>
    <n v="5.4785109329999999"/>
    <n v="11.052239733"/>
  </r>
  <r>
    <n v="2022090069"/>
    <x v="380"/>
    <x v="9"/>
    <x v="2"/>
    <n v="1551987"/>
    <n v="750"/>
    <n v="0.75"/>
    <s v="POLE"/>
    <n v="165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13.701096000000001"/>
    <n v="13.46703561"/>
    <n v="27.168131610000003"/>
  </r>
  <r>
    <n v="2022090069"/>
    <x v="380"/>
    <x v="9"/>
    <x v="2"/>
    <n v="1552449"/>
    <n v="344"/>
    <n v="0.34399999999999997"/>
    <s v="POLE"/>
    <n v="200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4.108136064"/>
    <n v="4.0379554062399992"/>
    <n v="8.1460914702399982"/>
  </r>
  <r>
    <n v="2022090069"/>
    <x v="380"/>
    <x v="9"/>
    <x v="2"/>
    <n v="1552451"/>
    <n v="425"/>
    <n v="0.42499999999999999"/>
    <s v="POLE"/>
    <n v="200"/>
    <n v="91100"/>
    <s v="VILLABE"/>
    <n v="59243"/>
    <s v="QUAROUBLE"/>
    <n v="250.57900000000001"/>
    <s v="PERINI"/>
    <s v="Fabricio"/>
    <n v="1690891543678"/>
    <n v="154098765"/>
    <s v="1"/>
    <s v="Homme"/>
    <s v="1969"/>
    <s v="1965-1970"/>
    <n v="0.3"/>
    <n v="0.16"/>
    <n v="0.7"/>
    <n v="6.7400000000000002E-2"/>
    <n v="5.1118116000000002"/>
    <n v="5.0244848185000004"/>
    <n v="10.136296418500001"/>
  </r>
  <r>
    <n v="2022090069"/>
    <x v="380"/>
    <x v="9"/>
    <x v="2"/>
    <n v="1552452"/>
    <n v="344"/>
    <n v="0.34399999999999997"/>
    <s v="POLE"/>
    <n v="225"/>
    <n v="91100"/>
    <s v="VILLABE"/>
    <n v="26750"/>
    <s v="ROMANSSURISER"/>
    <n v="541.17999999999995"/>
    <s v="PERINI"/>
    <s v="Fabricio"/>
    <n v="1690891543678"/>
    <n v="154098765"/>
    <s v="1"/>
    <s v="Homme"/>
    <s v="1969"/>
    <s v="1965-1970"/>
    <n v="0.3"/>
    <n v="0.16"/>
    <n v="0.7"/>
    <n v="6.7400000000000002E-2"/>
    <n v="8.9359641599999993"/>
    <n v="8.783308105599998"/>
    <n v="17.719272265599997"/>
  </r>
  <r>
    <n v="2022090069"/>
    <x v="380"/>
    <x v="9"/>
    <x v="2"/>
    <n v="1552450"/>
    <n v="425"/>
    <n v="0.42499999999999999"/>
    <s v="POLE"/>
    <n v="260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0.995885600000001"/>
    <n v="10.808039221"/>
    <n v="21.803924821000003"/>
  </r>
  <r>
    <n v="2022090069"/>
    <x v="380"/>
    <x v="9"/>
    <x v="2"/>
    <n v="1551986"/>
    <n v="750"/>
    <n v="0.75"/>
    <s v="PAEX"/>
    <n v="450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18.593064000000005"/>
    <n v="18.27543249"/>
    <n v="36.868496490000005"/>
  </r>
  <r>
    <n v="2022090069"/>
    <x v="380"/>
    <x v="9"/>
    <x v="2"/>
    <n v="1551332"/>
    <n v="900"/>
    <n v="0.9"/>
    <s v="POLE"/>
    <n v="470"/>
    <n v="13000"/>
    <s v="MARSEILLE"/>
    <n v="91100"/>
    <s v="VILLABE"/>
    <n v="740.09799999999996"/>
    <s v="MARTON"/>
    <s v="Jules"/>
    <n v="1760113765897"/>
    <n v="523356798"/>
    <s v="1"/>
    <s v="Homme"/>
    <s v="1976"/>
    <s v="1975-1980"/>
    <n v="0.3"/>
    <n v="0.16"/>
    <n v="0.7"/>
    <n v="6.7400000000000002E-2"/>
    <n v="31.972233599999999"/>
    <n v="31.426041275999999"/>
    <n v="63.398274876000002"/>
  </r>
  <r>
    <n v="2022090069"/>
    <x v="381"/>
    <x v="9"/>
    <x v="2"/>
    <n v="1552323"/>
    <n v="135"/>
    <n v="0.13500000000000001"/>
    <s v="POLE"/>
    <n v="195"/>
    <n v="33520"/>
    <s v="BRUGES"/>
    <n v="91100"/>
    <s v="VILLABE"/>
    <n v="577.11099999999999"/>
    <s v="ZER"/>
    <s v="Sam"/>
    <n v="1760533987654"/>
    <n v="312347698"/>
    <s v="1"/>
    <s v="Homme"/>
    <s v="1976"/>
    <s v="1975-1980"/>
    <n v="0.3"/>
    <n v="0.16"/>
    <n v="0.7"/>
    <n v="6.7400000000000002E-2"/>
    <n v="3.7396792800000003"/>
    <n v="3.6757930923000002"/>
    <n v="7.4154723723"/>
  </r>
  <r>
    <n v="2022090069"/>
    <x v="381"/>
    <x v="9"/>
    <x v="2"/>
    <n v="1553221"/>
    <n v="344"/>
    <n v="0.34399999999999997"/>
    <s v="PAEX"/>
    <n v="200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4.108136064"/>
    <n v="4.0379554062399992"/>
    <n v="8.1460914702399982"/>
  </r>
  <r>
    <n v="2022090069"/>
    <x v="381"/>
    <x v="9"/>
    <x v="2"/>
    <n v="1553222"/>
    <n v="428"/>
    <n v="0.42799999999999999"/>
    <s v="PAEX"/>
    <n v="210"/>
    <n v="91100"/>
    <s v="VILLABE"/>
    <n v="8090"/>
    <s v="CHARLEVILLEMEZ"/>
    <n v="256.911"/>
    <s v="PERINI"/>
    <s v="Fabricio"/>
    <n v="1690891543678"/>
    <n v="154098765"/>
    <s v="1"/>
    <s v="Homme"/>
    <s v="1969"/>
    <s v="1965-1970"/>
    <n v="0.3"/>
    <n v="0.16"/>
    <n v="0.7"/>
    <n v="6.7400000000000002E-2"/>
    <n v="5.2779795839999997"/>
    <n v="5.1878140994399997"/>
    <n v="10.465793683439999"/>
  </r>
  <r>
    <n v="2022090069"/>
    <x v="381"/>
    <x v="9"/>
    <x v="2"/>
    <n v="1553223"/>
    <n v="681"/>
    <n v="0.68100000000000005"/>
    <s v="POLE"/>
    <n v="380"/>
    <n v="91100"/>
    <s v="VILLABE"/>
    <n v="66000"/>
    <s v="PERPIGNAN"/>
    <n v="837.41300000000001"/>
    <s v="PERINI"/>
    <s v="Fabricio"/>
    <n v="1690891543678"/>
    <n v="154098765"/>
    <s v="1"/>
    <s v="Homme"/>
    <s v="1969"/>
    <s v="1965-1970"/>
    <n v="0.3"/>
    <n v="0.16"/>
    <n v="0.7"/>
    <n v="6.7400000000000002E-2"/>
    <n v="27.373356144000002"/>
    <n v="26.905727976540003"/>
    <n v="54.279084120540006"/>
  </r>
  <r>
    <n v="2022090069"/>
    <x v="382"/>
    <x v="9"/>
    <x v="2"/>
    <n v="1552768"/>
    <n v="90"/>
    <n v="0.09"/>
    <s v="PAEX"/>
    <n v="80"/>
    <n v="93380"/>
    <s v="PIERREFITTE SUR"/>
    <n v="91100"/>
    <s v="VILLABE"/>
    <n v="55.667000000000002"/>
    <s v="GHING"/>
    <s v="Tao"/>
    <n v="1761293324567"/>
    <n v="809679865"/>
    <s v="1"/>
    <s v="Homme"/>
    <s v="1976"/>
    <s v="1975-1980"/>
    <n v="0.3"/>
    <n v="0.16"/>
    <n v="0.7"/>
    <n v="6.7400000000000002E-2"/>
    <n v="0.24048144000000002"/>
    <n v="0.23637321539999998"/>
    <n v="0.47685465539999999"/>
  </r>
  <r>
    <n v="2022090069"/>
    <x v="382"/>
    <x v="9"/>
    <x v="2"/>
    <n v="1552798"/>
    <n v="320"/>
    <n v="0.32"/>
    <s v="POLE"/>
    <n v="200"/>
    <n v="76380"/>
    <s v="CANTELEU"/>
    <n v="91100"/>
    <s v="VILLABE"/>
    <n v="173.22"/>
    <s v="RIS"/>
    <s v="Lena"/>
    <n v="2971076565438"/>
    <n v="307040201"/>
    <s v="2"/>
    <s v="Femme"/>
    <s v="1997"/>
    <s v="1995-2000"/>
    <n v="0.3"/>
    <n v="0.16"/>
    <n v="0.7"/>
    <n v="6.7400000000000002E-2"/>
    <n v="2.6606592"/>
    <n v="2.615206272"/>
    <n v="5.2758654719999996"/>
  </r>
  <r>
    <n v="2022090069"/>
    <x v="382"/>
    <x v="9"/>
    <x v="2"/>
    <n v="1553232"/>
    <n v="310"/>
    <n v="0.31"/>
    <s v="POLE"/>
    <n v="200"/>
    <n v="59200"/>
    <s v="TOURCOING"/>
    <n v="91100"/>
    <s v="VILLABE"/>
    <n v="266.87799999999999"/>
    <s v="DRET"/>
    <s v="Colette"/>
    <n v="2700659543658"/>
    <n v="356433221"/>
    <s v="2"/>
    <s v="Femme"/>
    <s v="1970"/>
    <s v="1970-1975"/>
    <n v="0.3"/>
    <n v="0.16"/>
    <n v="0.7"/>
    <n v="6.7400000000000002E-2"/>
    <n v="3.9711446399999999"/>
    <n v="3.9033042523999999"/>
    <n v="7.8744488924000002"/>
  </r>
  <r>
    <n v="2022090069"/>
    <x v="383"/>
    <x v="9"/>
    <x v="2"/>
    <n v="1554476"/>
    <n v="212"/>
    <n v="0.21199999999999999"/>
    <s v="GV"/>
    <n v="80"/>
    <n v="91100"/>
    <s v="VILLABE"/>
    <n v="94440"/>
    <s v="MAROLLESENBRI"/>
    <n v="34.085999999999999"/>
    <s v="PERINI"/>
    <s v="Fabricio"/>
    <n v="1690891543678"/>
    <n v="154098765"/>
    <s v="1"/>
    <s v="Homme"/>
    <s v="1969"/>
    <s v="1965-1970"/>
    <n v="1"/>
    <n v="0.24099999999999999"/>
    <n v="0"/>
    <n v="0"/>
    <n v="1.7415219119999998"/>
    <n v="0"/>
    <n v="1.7415219119999998"/>
  </r>
  <r>
    <n v="2022090069"/>
    <x v="383"/>
    <x v="9"/>
    <x v="2"/>
    <n v="1553705"/>
    <n v="220"/>
    <n v="0.22"/>
    <s v="PAEX"/>
    <n v="125"/>
    <n v="87000"/>
    <s v="LIMOGES"/>
    <n v="91100"/>
    <s v="VILLABE"/>
    <n v="389.06299999999999"/>
    <s v="GHRISZ"/>
    <s v="Maryse"/>
    <n v="2650587345345"/>
    <n v="409050409"/>
    <s v="2"/>
    <s v="Femme"/>
    <s v="1965"/>
    <s v="1965-1970"/>
    <n v="0.3"/>
    <n v="0.16"/>
    <n v="0.7"/>
    <n v="6.7400000000000002E-2"/>
    <n v="4.1085052800000001"/>
    <n v="4.0383183147999997"/>
    <n v="8.1468235948000007"/>
  </r>
  <r>
    <n v="2022090069"/>
    <x v="383"/>
    <x v="9"/>
    <x v="2"/>
    <n v="1553710"/>
    <n v="345"/>
    <n v="0.34499999999999997"/>
    <s v="POLE"/>
    <n v="140"/>
    <n v="80090"/>
    <s v="AMIENS"/>
    <n v="91100"/>
    <s v="VILLABE"/>
    <n v="186.81399999999999"/>
    <s v="REZUX"/>
    <s v="Simon"/>
    <n v="1991180876543"/>
    <n v="601029866"/>
    <s v="1"/>
    <s v="Homme"/>
    <s v="1999"/>
    <s v="1995-2000"/>
    <n v="0.3"/>
    <n v="0.16"/>
    <n v="0.7"/>
    <n v="6.7400000000000002E-2"/>
    <n v="3.0936398399999994"/>
    <n v="3.0407901593999997"/>
    <n v="6.1344299993999991"/>
  </r>
  <r>
    <n v="2022090069"/>
    <x v="383"/>
    <x v="9"/>
    <x v="2"/>
    <n v="1552848"/>
    <n v="429"/>
    <n v="0.42899999999999999"/>
    <s v="PAEX"/>
    <n v="195"/>
    <n v="73490"/>
    <s v="RAVOIRE/LA"/>
    <n v="91100"/>
    <s v="VILLABE"/>
    <n v="537.70799999999997"/>
    <s v="MOGIN"/>
    <s v="Gaelle"/>
    <n v="2900973453456"/>
    <n v="313247688"/>
    <s v="2"/>
    <s v="Femme"/>
    <s v="1990"/>
    <s v="1990-1995"/>
    <n v="0.3"/>
    <n v="0.16"/>
    <n v="0.7"/>
    <n v="6.7400000000000002E-2"/>
    <n v="11.072483135999999"/>
    <n v="10.883328215759999"/>
    <n v="21.955811351759998"/>
  </r>
  <r>
    <n v="2022090069"/>
    <x v="383"/>
    <x v="9"/>
    <x v="2"/>
    <n v="1554401"/>
    <n v="533"/>
    <n v="0.53300000000000003"/>
    <s v="POLE"/>
    <n v="234"/>
    <n v="91100"/>
    <s v="VILLABE"/>
    <n v="62780"/>
    <s v="CUCQ"/>
    <n v="280.69799999999998"/>
    <s v="PERINI"/>
    <s v="Fabricio"/>
    <n v="1690891543678"/>
    <n v="154098765"/>
    <s v="1"/>
    <s v="Homme"/>
    <s v="1969"/>
    <s v="1965-1970"/>
    <n v="0.3"/>
    <n v="0.16"/>
    <n v="0.7"/>
    <n v="6.7400000000000002E-2"/>
    <n v="7.1813776320000002"/>
    <n v="7.0586957641199994"/>
    <n v="14.24007339612"/>
  </r>
  <r>
    <n v="2022090069"/>
    <x v="383"/>
    <x v="9"/>
    <x v="2"/>
    <n v="1553772"/>
    <n v="300"/>
    <n v="0.3"/>
    <s v="POLE"/>
    <n v="250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7.7979743999999993"/>
    <n v="7.6647590039999995"/>
    <n v="15.462733403999998"/>
  </r>
  <r>
    <n v="2022090069"/>
    <x v="383"/>
    <x v="9"/>
    <x v="2"/>
    <n v="1554477"/>
    <n v="1017"/>
    <n v="1.0169999999999999"/>
    <s v="POLE"/>
    <n v="295"/>
    <n v="91100"/>
    <s v="VILLABE"/>
    <n v="80090"/>
    <s v="AMIENS"/>
    <n v="188.583"/>
    <s v="PERINI"/>
    <s v="Fabricio"/>
    <n v="1690891543678"/>
    <n v="154098765"/>
    <s v="1"/>
    <s v="Homme"/>
    <s v="1969"/>
    <s v="1965-1970"/>
    <n v="0.3"/>
    <n v="0.16"/>
    <n v="0.7"/>
    <n v="6.7400000000000002E-2"/>
    <n v="9.2058677279999994"/>
    <n v="9.0486008209799991"/>
    <n v="18.25446854898"/>
  </r>
  <r>
    <n v="2022090069"/>
    <x v="383"/>
    <x v="9"/>
    <x v="2"/>
    <n v="1554400"/>
    <n v="1362"/>
    <n v="1.3620000000000001"/>
    <s v="POLE"/>
    <n v="325"/>
    <n v="91100"/>
    <s v="VILLABE"/>
    <n v="59100"/>
    <s v="ROUBAIX"/>
    <n v="266.166"/>
    <s v="PERINI"/>
    <s v="Fabricio"/>
    <n v="1690891543678"/>
    <n v="154098765"/>
    <s v="1"/>
    <s v="Homme"/>
    <s v="1969"/>
    <s v="1965-1970"/>
    <n v="0.3"/>
    <n v="0.16"/>
    <n v="0.7"/>
    <n v="6.7400000000000002E-2"/>
    <n v="17.400868416000002"/>
    <n v="17.103603580560002"/>
    <n v="34.50447199656"/>
  </r>
  <r>
    <n v="2022090069"/>
    <x v="384"/>
    <x v="9"/>
    <x v="2"/>
    <n v="1555152"/>
    <n v="427"/>
    <n v="0.42699999999999999"/>
    <s v="POLE"/>
    <n v="210"/>
    <n v="91100"/>
    <s v="VILLABE"/>
    <n v="8090"/>
    <s v="CHARLEVILLEMEZ"/>
    <n v="256.911"/>
    <s v="PERINI"/>
    <s v="Fabricio"/>
    <n v="1690891543678"/>
    <n v="154098765"/>
    <s v="1"/>
    <s v="Homme"/>
    <s v="1969"/>
    <s v="1965-1970"/>
    <n v="0.3"/>
    <n v="0.16"/>
    <n v="0.7"/>
    <n v="6.7400000000000002E-2"/>
    <n v="5.2656478560000002"/>
    <n v="5.1756930384599995"/>
    <n v="10.44134089446"/>
  </r>
  <r>
    <n v="2022090069"/>
    <x v="384"/>
    <x v="9"/>
    <x v="2"/>
    <n v="1554348"/>
    <n v="300"/>
    <n v="0.3"/>
    <s v="POLE"/>
    <n v="230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4.0103568000000003"/>
    <n v="3.9418465380000001"/>
    <n v="7.9522033380000003"/>
  </r>
  <r>
    <n v="2022090069"/>
    <x v="384"/>
    <x v="9"/>
    <x v="2"/>
    <n v="1554349"/>
    <n v="300"/>
    <n v="0.3"/>
    <s v="POLE"/>
    <n v="235"/>
    <n v="13000"/>
    <s v="MARSEILLE"/>
    <n v="91100"/>
    <s v="VILLABE"/>
    <n v="740.09799999999996"/>
    <s v="MARTON"/>
    <s v="Jules"/>
    <n v="1760113765897"/>
    <n v="523356798"/>
    <s v="1"/>
    <s v="Homme"/>
    <s v="1976"/>
    <s v="1975-1980"/>
    <n v="0.3"/>
    <n v="0.16"/>
    <n v="0.7"/>
    <n v="6.7400000000000002E-2"/>
    <n v="10.657411199999999"/>
    <n v="10.475347092"/>
    <n v="21.132758291999998"/>
  </r>
  <r>
    <n v="2022090069"/>
    <x v="384"/>
    <x v="9"/>
    <x v="2"/>
    <n v="1554080"/>
    <n v="466"/>
    <n v="0.46600000000000003"/>
    <s v="POLE"/>
    <n v="260"/>
    <n v="31390"/>
    <s v="CARBONNE"/>
    <n v="91100"/>
    <s v="VILLABE"/>
    <n v="711.98699999999997"/>
    <s v="RYU"/>
    <s v="Ouidad"/>
    <n v="2990431766467"/>
    <n v="609090901"/>
    <s v="2"/>
    <s v="Femme"/>
    <s v="1999"/>
    <s v="1995-2000"/>
    <n v="0.3"/>
    <n v="0.16"/>
    <n v="0.7"/>
    <n v="6.7400000000000002E-2"/>
    <n v="15.925725216000002"/>
    <n v="15.653660743560001"/>
    <n v="31.579385959560003"/>
  </r>
  <r>
    <n v="2022090069"/>
    <x v="384"/>
    <x v="9"/>
    <x v="2"/>
    <n v="1554352"/>
    <n v="450"/>
    <n v="0.45"/>
    <s v="POLE"/>
    <n v="260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5.5737288000000005"/>
    <n v="5.4785109329999999"/>
    <n v="11.052239733"/>
  </r>
  <r>
    <n v="2022090069"/>
    <x v="384"/>
    <x v="9"/>
    <x v="2"/>
    <n v="1555086"/>
    <n v="601"/>
    <n v="0.60099999999999998"/>
    <s v="POLE"/>
    <n v="260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5.549475872"/>
    <n v="15.283838992519998"/>
    <n v="30.833314864519998"/>
  </r>
  <r>
    <n v="2022090069"/>
    <x v="384"/>
    <x v="9"/>
    <x v="2"/>
    <n v="1555021"/>
    <n v="344"/>
    <n v="0.34399999999999997"/>
    <s v="POLE"/>
    <n v="261"/>
    <n v="91100"/>
    <s v="VILLABE"/>
    <n v="39570"/>
    <s v="LONSLESAUNIER"/>
    <n v="380.45499999999998"/>
    <s v="PERINI"/>
    <s v="Fabricio"/>
    <n v="1690891543678"/>
    <n v="154098765"/>
    <s v="1"/>
    <s v="Homme"/>
    <s v="1969"/>
    <s v="1965-1970"/>
    <n v="0.3"/>
    <n v="0.16"/>
    <n v="0.7"/>
    <n v="6.7400000000000002E-2"/>
    <n v="6.2820729599999989"/>
    <n v="6.1747542135999991"/>
    <n v="12.456827173599997"/>
  </r>
  <r>
    <n v="2022090069"/>
    <x v="385"/>
    <x v="9"/>
    <x v="2"/>
    <n v="1555446"/>
    <n v="128"/>
    <n v="0.128"/>
    <s v="POLE"/>
    <n v="128"/>
    <n v="91100"/>
    <s v="VILLABE"/>
    <n v="21600"/>
    <s v="OUGES"/>
    <n v="284.233"/>
    <s v="PERINI"/>
    <s v="Fabricio"/>
    <n v="1690891543678"/>
    <n v="154098765"/>
    <s v="1"/>
    <s v="Homme"/>
    <s v="1969"/>
    <s v="1965-1970"/>
    <n v="0.3"/>
    <n v="0.16"/>
    <n v="0.7"/>
    <n v="6.7400000000000002E-2"/>
    <n v="1.7463275520000001"/>
    <n v="1.71649445632"/>
    <n v="3.4628220083199999"/>
  </r>
  <r>
    <n v="2022090069"/>
    <x v="385"/>
    <x v="9"/>
    <x v="2"/>
    <n v="1554884"/>
    <n v="181"/>
    <n v="0.18099999999999999"/>
    <s v="PAEX"/>
    <n v="158"/>
    <n v="53120"/>
    <s v="GORRON"/>
    <n v="91100"/>
    <s v="VILLABE"/>
    <n v="316.21199999999999"/>
    <s v="CRIO"/>
    <s v="Violette"/>
    <n v="2990253987654"/>
    <n v="707879887"/>
    <s v="2"/>
    <s v="Femme"/>
    <s v="1999"/>
    <s v="1995-2000"/>
    <n v="0.3"/>
    <n v="0.16"/>
    <n v="0.7"/>
    <n v="6.7400000000000002E-2"/>
    <n v="2.7472498559999998"/>
    <n v="2.7003176709599996"/>
    <n v="5.4475675269599995"/>
  </r>
  <r>
    <n v="2022090069"/>
    <x v="385"/>
    <x v="9"/>
    <x v="2"/>
    <n v="1554978"/>
    <n v="150"/>
    <n v="0.15"/>
    <s v="POLE"/>
    <n v="165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2.7402191999999999"/>
    <n v="2.693407122"/>
    <n v="5.4336263220000003"/>
  </r>
  <r>
    <n v="2022090069"/>
    <x v="385"/>
    <x v="9"/>
    <x v="2"/>
    <n v="1553715"/>
    <n v="650"/>
    <n v="0.65"/>
    <s v="POLE"/>
    <n v="185"/>
    <n v="59243"/>
    <s v="QUAROUBLE"/>
    <n v="91100"/>
    <s v="VILLABE"/>
    <n v="251.91900000000001"/>
    <s v="FIOT"/>
    <s v="Géraldine"/>
    <n v="2780759543789"/>
    <n v="356878709"/>
    <s v="2"/>
    <s v="Femme"/>
    <s v="1978"/>
    <s v="1975-1980"/>
    <n v="0.3"/>
    <n v="0.16"/>
    <n v="0.7"/>
    <n v="6.7400000000000002E-2"/>
    <n v="7.8598728000000007"/>
    <n v="7.7255999730000005"/>
    <n v="15.585472773000001"/>
  </r>
  <r>
    <n v="2022090069"/>
    <x v="385"/>
    <x v="9"/>
    <x v="2"/>
    <n v="1554977"/>
    <n v="1500"/>
    <n v="1.5"/>
    <s v="PAEX"/>
    <n v="770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37.186128000000011"/>
    <n v="36.55086498"/>
    <n v="73.736992980000011"/>
  </r>
  <r>
    <n v="2022090069"/>
    <x v="386"/>
    <x v="9"/>
    <x v="2"/>
    <n v="1555560"/>
    <n v="230"/>
    <n v="0.23"/>
    <s v="POLE"/>
    <n v="140"/>
    <n v="76380"/>
    <s v="CANTELEU"/>
    <n v="91100"/>
    <s v="VILLABE"/>
    <n v="173.22"/>
    <s v="RIS"/>
    <s v="Lena"/>
    <n v="2971076565438"/>
    <n v="307040201"/>
    <s v="2"/>
    <s v="Femme"/>
    <s v="1997"/>
    <s v="1995-2000"/>
    <n v="0.3"/>
    <n v="0.16"/>
    <n v="0.7"/>
    <n v="6.7400000000000002E-2"/>
    <n v="1.9123488000000002"/>
    <n v="1.8796795080000002"/>
    <n v="3.7920283080000003"/>
  </r>
  <r>
    <n v="2022090069"/>
    <x v="386"/>
    <x v="9"/>
    <x v="2"/>
    <n v="1555575"/>
    <n v="230"/>
    <n v="0.23"/>
    <s v="POLE"/>
    <n v="158"/>
    <n v="59800"/>
    <s v="LILLE"/>
    <n v="91100"/>
    <s v="VILLABE"/>
    <n v="254.203"/>
    <s v="ZARA"/>
    <s v="Is"/>
    <n v="1700959765432"/>
    <n v="754013298"/>
    <s v="1"/>
    <s v="Homme"/>
    <s v="1970"/>
    <s v="1970-1975"/>
    <n v="0.3"/>
    <n v="0.16"/>
    <n v="0.7"/>
    <n v="6.7400000000000002E-2"/>
    <n v="2.8064011200000003"/>
    <n v="2.7584584342"/>
    <n v="5.5648595541999999"/>
  </r>
  <r>
    <n v="2022090069"/>
    <x v="386"/>
    <x v="9"/>
    <x v="2"/>
    <n v="1556240"/>
    <n v="340"/>
    <n v="0.34"/>
    <s v="POLE"/>
    <n v="190"/>
    <n v="91100"/>
    <s v="VILLABE"/>
    <n v="89440"/>
    <s v="JOUXLAVILLE"/>
    <n v="167.37"/>
    <s v="PERINI"/>
    <s v="Fabricio"/>
    <n v="1690891543678"/>
    <n v="154098765"/>
    <s v="1"/>
    <s v="Homme"/>
    <s v="1969"/>
    <s v="1965-1970"/>
    <n v="0.3"/>
    <n v="0.16"/>
    <n v="0.7"/>
    <n v="6.7400000000000002E-2"/>
    <n v="2.7314784000000003"/>
    <n v="2.6848156440000004"/>
    <n v="5.4162940440000007"/>
  </r>
  <r>
    <n v="2022090069"/>
    <x v="386"/>
    <x v="9"/>
    <x v="2"/>
    <n v="1556242"/>
    <n v="344"/>
    <n v="0.34399999999999997"/>
    <s v="POLE"/>
    <n v="205"/>
    <n v="91100"/>
    <s v="VILLABE"/>
    <n v="21300"/>
    <s v="CHENOVE"/>
    <n v="279.79899999999998"/>
    <s v="PERINI"/>
    <s v="Fabricio"/>
    <n v="1690891543678"/>
    <n v="154098765"/>
    <s v="1"/>
    <s v="Homme"/>
    <s v="1969"/>
    <s v="1965-1970"/>
    <n v="0.3"/>
    <n v="0.16"/>
    <n v="0.7"/>
    <n v="6.7400000000000002E-2"/>
    <n v="4.6200410879999989"/>
    <n v="4.5411153860799995"/>
    <n v="9.1611564740799984"/>
  </r>
  <r>
    <n v="2022090069"/>
    <x v="386"/>
    <x v="9"/>
    <x v="2"/>
    <n v="1556241"/>
    <n v="342"/>
    <n v="0.34200000000000003"/>
    <s v="POLE"/>
    <n v="210"/>
    <n v="91100"/>
    <s v="VILLABE"/>
    <n v="66000"/>
    <s v="PERPIGNAN"/>
    <n v="837.413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3.746971808"/>
    <n v="13.512127706280001"/>
    <n v="27.259099514280003"/>
  </r>
  <r>
    <n v="2022090069"/>
    <x v="386"/>
    <x v="9"/>
    <x v="2"/>
    <n v="1556395"/>
    <n v="681"/>
    <n v="0.68100000000000005"/>
    <s v="POLE"/>
    <n v="245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8.1326763360000012"/>
    <n v="7.9937431152600009"/>
    <n v="16.126419451260002"/>
  </r>
  <r>
    <n v="2022090069"/>
    <x v="387"/>
    <x v="9"/>
    <x v="2"/>
    <n v="1556032"/>
    <n v="345"/>
    <n v="0.34499999999999997"/>
    <s v="POLE"/>
    <n v="140"/>
    <n v="80090"/>
    <s v="AMIENS"/>
    <n v="91100"/>
    <s v="VILLABE"/>
    <n v="186.81399999999999"/>
    <s v="REZUX"/>
    <s v="Simon"/>
    <n v="1991180876543"/>
    <n v="601029866"/>
    <s v="1"/>
    <s v="Homme"/>
    <s v="1999"/>
    <s v="1995-2000"/>
    <n v="0.3"/>
    <n v="0.16"/>
    <n v="0.7"/>
    <n v="6.7400000000000002E-2"/>
    <n v="3.0936398399999994"/>
    <n v="3.0407901593999997"/>
    <n v="6.1344299993999991"/>
  </r>
  <r>
    <n v="2022090069"/>
    <x v="387"/>
    <x v="9"/>
    <x v="2"/>
    <n v="1556208"/>
    <n v="300"/>
    <n v="0.3"/>
    <s v="PAEX"/>
    <n v="18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4.0052879999999993"/>
    <n v="3.9368643299999997"/>
    <n v="7.942152329999999"/>
  </r>
  <r>
    <n v="2022090069"/>
    <x v="387"/>
    <x v="9"/>
    <x v="2"/>
    <n v="1556744"/>
    <n v="340"/>
    <n v="0.34"/>
    <s v="POLE"/>
    <n v="200"/>
    <n v="91100"/>
    <s v="VILLABE"/>
    <n v="59800"/>
    <s v="LILLE"/>
    <n v="254.17500000000001"/>
    <s v="PERINI"/>
    <s v="Fabricio"/>
    <n v="1690891543678"/>
    <n v="154098765"/>
    <s v="1"/>
    <s v="Homme"/>
    <s v="1969"/>
    <s v="1965-1970"/>
    <n v="0.3"/>
    <n v="0.16"/>
    <n v="0.7"/>
    <n v="6.7400000000000002E-2"/>
    <n v="4.148136"/>
    <n v="4.0772720100000006"/>
    <n v="8.2254080100000007"/>
  </r>
  <r>
    <n v="2022090069"/>
    <x v="388"/>
    <x v="9"/>
    <x v="2"/>
    <n v="1556033"/>
    <n v="180"/>
    <n v="0.18"/>
    <s v="PAEX"/>
    <n v="125"/>
    <n v="87000"/>
    <s v="LIMOGES"/>
    <n v="91100"/>
    <s v="VILLABE"/>
    <n v="389.06299999999999"/>
    <s v="GHRISZ"/>
    <s v="Maryse"/>
    <n v="2650587345345"/>
    <n v="409050409"/>
    <s v="2"/>
    <s v="Femme"/>
    <s v="1965"/>
    <s v="1965-1970"/>
    <n v="0.3"/>
    <n v="0.16"/>
    <n v="0.7"/>
    <n v="6.7400000000000002E-2"/>
    <n v="3.3615043199999999"/>
    <n v="3.3040786211999995"/>
    <n v="6.6655829411999994"/>
  </r>
  <r>
    <n v="2022090069"/>
    <x v="388"/>
    <x v="9"/>
    <x v="2"/>
    <n v="1556034"/>
    <n v="230"/>
    <n v="0.23"/>
    <s v="POLE"/>
    <n v="158"/>
    <n v="59200"/>
    <s v="TOURCOING"/>
    <n v="91100"/>
    <s v="VILLABE"/>
    <n v="266.87799999999999"/>
    <s v="DRET"/>
    <s v="Colette"/>
    <n v="2700659543658"/>
    <n v="356433221"/>
    <s v="2"/>
    <s v="Femme"/>
    <s v="1970"/>
    <s v="1970-1975"/>
    <n v="0.3"/>
    <n v="0.16"/>
    <n v="0.7"/>
    <n v="6.7400000000000002E-2"/>
    <n v="2.9463331200000002"/>
    <n v="2.8959999291999998"/>
    <n v="5.8423330492000005"/>
  </r>
  <r>
    <n v="2022090069"/>
    <x v="388"/>
    <x v="9"/>
    <x v="2"/>
    <n v="1556839"/>
    <n v="150"/>
    <n v="0.15"/>
    <s v="POLE"/>
    <n v="165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3.8989871999999997"/>
    <n v="3.8323795019999998"/>
    <n v="7.731366701999999"/>
  </r>
  <r>
    <n v="2022090069"/>
    <x v="388"/>
    <x v="9"/>
    <x v="2"/>
    <n v="1553965"/>
    <n v="470"/>
    <n v="0.47"/>
    <s v="PAEX"/>
    <n v="195"/>
    <n v="73490"/>
    <s v="RAVOIRE/LA"/>
    <n v="91100"/>
    <s v="VILLABE"/>
    <n v="537.70799999999997"/>
    <s v="MOGIN"/>
    <s v="Gaelle"/>
    <n v="2900973453456"/>
    <n v="313247688"/>
    <s v="2"/>
    <s v="Femme"/>
    <s v="1990"/>
    <s v="1990-1995"/>
    <n v="0.3"/>
    <n v="0.16"/>
    <n v="0.7"/>
    <n v="6.7400000000000002E-2"/>
    <n v="12.130692479999999"/>
    <n v="11.923459816799999"/>
    <n v="24.054152296799998"/>
  </r>
  <r>
    <n v="2022090069"/>
    <x v="389"/>
    <x v="9"/>
    <x v="2"/>
    <n v="1557341"/>
    <n v="150"/>
    <n v="0.15"/>
    <s v="POLE"/>
    <n v="175"/>
    <n v="13000"/>
    <s v="MARSEILLE"/>
    <n v="91100"/>
    <s v="VILLABE"/>
    <n v="740.09799999999996"/>
    <s v="MARTON"/>
    <s v="Jules"/>
    <n v="1760113765897"/>
    <n v="523356798"/>
    <s v="1"/>
    <s v="Homme"/>
    <s v="1976"/>
    <s v="1975-1980"/>
    <n v="0.3"/>
    <n v="0.16"/>
    <n v="0.7"/>
    <n v="6.7400000000000002E-2"/>
    <n v="5.3287055999999993"/>
    <n v="5.2376735459999999"/>
    <n v="10.566379145999999"/>
  </r>
  <r>
    <n v="2022090069"/>
    <x v="389"/>
    <x v="9"/>
    <x v="2"/>
    <n v="1557340"/>
    <n v="600"/>
    <n v="0.6"/>
    <s v="POLE"/>
    <n v="230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8.0207136000000006"/>
    <n v="7.8836930760000001"/>
    <n v="15.904406676000001"/>
  </r>
  <r>
    <n v="2022090069"/>
    <x v="389"/>
    <x v="9"/>
    <x v="2"/>
    <n v="1557344"/>
    <n v="300"/>
    <n v="0.3"/>
    <s v="POLE"/>
    <n v="260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2090069"/>
    <x v="390"/>
    <x v="9"/>
    <x v="2"/>
    <n v="1558516"/>
    <n v="336"/>
    <n v="0.33600000000000002"/>
    <s v="POLE"/>
    <n v="155"/>
    <n v="91100"/>
    <s v="VILLABE"/>
    <n v="8090"/>
    <s v="CHARLEVILLEMEZ"/>
    <n v="256.911"/>
    <s v="PERINI"/>
    <s v="Fabricio"/>
    <n v="1690891543678"/>
    <n v="154098765"/>
    <s v="1"/>
    <s v="Homme"/>
    <s v="1969"/>
    <s v="1965-1970"/>
    <n v="0.3"/>
    <n v="0.16"/>
    <n v="0.7"/>
    <n v="6.7400000000000002E-2"/>
    <n v="4.1434606079999998"/>
    <n v="4.0726764892800009"/>
    <n v="8.2161370972800007"/>
  </r>
  <r>
    <n v="2022090069"/>
    <x v="390"/>
    <x v="9"/>
    <x v="2"/>
    <n v="1557537"/>
    <n v="130"/>
    <n v="0.13"/>
    <s v="PAEX"/>
    <n v="165"/>
    <n v="67400"/>
    <s v="ILLKIRCH GRAFFEN"/>
    <n v="91100"/>
    <s v="VILLABE"/>
    <n v="514.08299999999997"/>
    <s v="FRINTU"/>
    <s v="Pierre"/>
    <n v="1900867456543"/>
    <n v="904021244"/>
    <s v="1"/>
    <s v="Homme"/>
    <s v="1990"/>
    <s v="1990-1995"/>
    <n v="0.3"/>
    <n v="0.16"/>
    <n v="0.7"/>
    <n v="6.7400000000000002E-2"/>
    <n v="3.20787792"/>
    <n v="3.1530766721999997"/>
    <n v="6.3609545921999997"/>
  </r>
  <r>
    <n v="2022090069"/>
    <x v="390"/>
    <x v="9"/>
    <x v="2"/>
    <n v="1557916"/>
    <n v="150"/>
    <n v="0.15"/>
    <s v="POLE"/>
    <n v="165"/>
    <n v="39570"/>
    <s v="LONS LE SAUNIER"/>
    <n v="91100"/>
    <s v="VILLABE"/>
    <n v="380.58600000000001"/>
    <s v="KIU"/>
    <s v="Fares"/>
    <n v="1861039876765"/>
    <n v="613121698"/>
    <s v="1"/>
    <s v="Homme"/>
    <s v="1986"/>
    <s v="1985-1990"/>
    <n v="0.3"/>
    <n v="0.16"/>
    <n v="0.7"/>
    <n v="6.7400000000000002E-2"/>
    <n v="2.7402191999999999"/>
    <n v="2.693407122"/>
    <n v="5.4336263220000003"/>
  </r>
  <r>
    <n v="2022090069"/>
    <x v="390"/>
    <x v="9"/>
    <x v="2"/>
    <n v="1557321"/>
    <n v="360"/>
    <n v="0.36"/>
    <s v="POLE"/>
    <n v="210"/>
    <n v="54710"/>
    <s v="LUDRES"/>
    <n v="91100"/>
    <s v="VILLABE"/>
    <n v="376.16699999999997"/>
    <s v="XINT"/>
    <s v="Quentin"/>
    <n v="1950354876543"/>
    <n v="634438798"/>
    <s v="1"/>
    <s v="Homme"/>
    <s v="1995"/>
    <s v="1995-2000"/>
    <n v="0.3"/>
    <n v="0.16"/>
    <n v="0.7"/>
    <n v="6.7400000000000002E-2"/>
    <n v="6.5001657599999998"/>
    <n v="6.3891212615999988"/>
    <n v="12.889287021599998"/>
  </r>
  <r>
    <n v="2022090069"/>
    <x v="390"/>
    <x v="9"/>
    <x v="2"/>
    <n v="1557915"/>
    <n v="450"/>
    <n v="0.45"/>
    <s v="PAEX"/>
    <n v="260"/>
    <n v="67100"/>
    <s v="STRASBOURG"/>
    <n v="91100"/>
    <s v="VILLABE"/>
    <n v="516.47400000000005"/>
    <s v="REZ"/>
    <s v="Timeo"/>
    <n v="1870767234345"/>
    <n v="904322199"/>
    <s v="1"/>
    <s v="Homme"/>
    <s v="1987"/>
    <s v="1985-1990"/>
    <n v="0.3"/>
    <n v="0.16"/>
    <n v="0.7"/>
    <n v="6.7400000000000002E-2"/>
    <n v="11.155838400000002"/>
    <n v="10.965259494000001"/>
    <n v="22.121097894000002"/>
  </r>
  <r>
    <n v="2022090069"/>
    <x v="391"/>
    <x v="9"/>
    <x v="2"/>
    <n v="1559216"/>
    <n v="90"/>
    <n v="0.09"/>
    <s v="PAEX"/>
    <n v="80"/>
    <n v="91100"/>
    <s v="VILLABE"/>
    <n v="92160"/>
    <s v="ANTONY"/>
    <n v="28.826000000000001"/>
    <s v="PERINI"/>
    <s v="Fabricio"/>
    <n v="1690891543678"/>
    <n v="154098765"/>
    <s v="1"/>
    <s v="Homme"/>
    <s v="1969"/>
    <s v="1965-1970"/>
    <n v="0.3"/>
    <n v="0.16"/>
    <n v="0.7"/>
    <n v="6.7400000000000002E-2"/>
    <n v="0.12452832"/>
    <n v="0.12240096119999999"/>
    <n v="0.24692928119999999"/>
  </r>
  <r>
    <n v="2022090069"/>
    <x v="391"/>
    <x v="9"/>
    <x v="2"/>
    <n v="1559217"/>
    <n v="140"/>
    <n v="0.14000000000000001"/>
    <s v="POLE"/>
    <n v="100"/>
    <n v="91100"/>
    <s v="VILLABE"/>
    <n v="59223"/>
    <s v="RONCQ"/>
    <n v="268.98399999999998"/>
    <s v="PERINI"/>
    <s v="Fabricio"/>
    <n v="1690891543678"/>
    <n v="154098765"/>
    <s v="1"/>
    <s v="Homme"/>
    <s v="1969"/>
    <s v="1965-1970"/>
    <n v="0.3"/>
    <n v="0.16"/>
    <n v="0.7"/>
    <n v="6.7400000000000002E-2"/>
    <n v="1.8075724800000001"/>
    <n v="1.7766931168"/>
    <n v="3.5842655967999999"/>
  </r>
  <r>
    <n v="2022090069"/>
    <x v="391"/>
    <x v="9"/>
    <x v="2"/>
    <n v="1557974"/>
    <n v="230"/>
    <n v="0.23"/>
    <s v="POLE"/>
    <n v="158"/>
    <n v="59800"/>
    <s v="LILLE"/>
    <n v="91100"/>
    <s v="VILLABE"/>
    <n v="254.203"/>
    <s v="ZARA"/>
    <s v="Is"/>
    <n v="1700959765432"/>
    <n v="754013298"/>
    <s v="1"/>
    <s v="Homme"/>
    <s v="1970"/>
    <s v="1970-1975"/>
    <n v="0.3"/>
    <n v="0.16"/>
    <n v="0.7"/>
    <n v="6.7400000000000002E-2"/>
    <n v="2.8064011200000003"/>
    <n v="2.7584584342"/>
    <n v="5.5648595541999999"/>
  </r>
  <r>
    <n v="2022090069"/>
    <x v="391"/>
    <x v="9"/>
    <x v="2"/>
    <n v="1559213"/>
    <n v="344"/>
    <n v="0.34399999999999997"/>
    <s v="POLE"/>
    <n v="225"/>
    <n v="91100"/>
    <s v="VILLABE"/>
    <n v="26750"/>
    <s v="ROMANSSURISER"/>
    <n v="541.17999999999995"/>
    <s v="PERINI"/>
    <s v="Fabricio"/>
    <n v="1690891543678"/>
    <n v="154098765"/>
    <s v="1"/>
    <s v="Homme"/>
    <s v="1969"/>
    <s v="1965-1970"/>
    <n v="0.3"/>
    <n v="0.16"/>
    <n v="0.7"/>
    <n v="6.7400000000000002E-2"/>
    <n v="8.9359641599999993"/>
    <n v="8.783308105599998"/>
    <n v="17.719272265599997"/>
  </r>
  <r>
    <n v="2022090069"/>
    <x v="391"/>
    <x v="9"/>
    <x v="2"/>
    <n v="1559214"/>
    <n v="1362"/>
    <n v="1.3620000000000001"/>
    <s v="POLE"/>
    <n v="245"/>
    <n v="91100"/>
    <s v="VILLABE"/>
    <n v="59810"/>
    <s v="LESQUIN"/>
    <n v="248.797"/>
    <s v="PERINI"/>
    <s v="Fabricio"/>
    <n v="1690891543678"/>
    <n v="154098765"/>
    <s v="1"/>
    <s v="Homme"/>
    <s v="1969"/>
    <s v="1965-1970"/>
    <n v="0.3"/>
    <n v="0.16"/>
    <n v="0.7"/>
    <n v="6.7400000000000002E-2"/>
    <n v="16.265352672000002"/>
    <n v="15.987486230520002"/>
    <n v="32.252838902520004"/>
  </r>
  <r>
    <n v="2022090069"/>
    <x v="391"/>
    <x v="9"/>
    <x v="2"/>
    <n v="1559212"/>
    <n v="492"/>
    <n v="0.49199999999999999"/>
    <s v="POLE"/>
    <n v="260"/>
    <n v="91100"/>
    <s v="VILLABE"/>
    <n v="73490"/>
    <s v="RAVOIRE/LA"/>
    <n v="539.01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2.729354624000001"/>
    <n v="12.51189481584"/>
    <n v="25.241249439840001"/>
  </r>
  <r>
    <n v="2022090069"/>
    <x v="392"/>
    <x v="9"/>
    <x v="2"/>
    <n v="1559145"/>
    <n v="150"/>
    <n v="0.15"/>
    <s v="PAEX"/>
    <n v="158"/>
    <n v="21300"/>
    <s v="CHENOVE"/>
    <n v="91100"/>
    <s v="VILLABE"/>
    <n v="278.14499999999998"/>
    <s v="THRIS"/>
    <s v="Sabrina"/>
    <n v="2950121987654"/>
    <n v="398989710"/>
    <s v="2"/>
    <s v="Femme"/>
    <s v="1995"/>
    <s v="1995-2000"/>
    <n v="0.3"/>
    <n v="0.16"/>
    <n v="0.7"/>
    <n v="6.7400000000000002E-2"/>
    <n v="2.0026439999999996"/>
    <n v="1.9684321649999998"/>
    <n v="3.9710761649999995"/>
  </r>
  <r>
    <n v="20220900129"/>
    <x v="393"/>
    <x v="9"/>
    <x v="2"/>
    <n v="1560023"/>
    <n v="130"/>
    <n v="0.13"/>
    <s v="PAEX"/>
    <n v="125"/>
    <n v="87000"/>
    <s v="LIMOGES"/>
    <n v="91100"/>
    <s v="VILLABE"/>
    <n v="389.06299999999999"/>
    <s v="GHRISZ"/>
    <s v="Maryse"/>
    <n v="2650587345345"/>
    <n v="409050409"/>
    <s v="2"/>
    <s v="Femme"/>
    <s v="1965"/>
    <s v="1965-1970"/>
    <n v="0.3"/>
    <n v="0.16"/>
    <n v="0.7"/>
    <n v="6.7400000000000002E-2"/>
    <n v="2.4277531200000002"/>
    <n v="2.3862790041999999"/>
    <n v="4.8140321242000006"/>
  </r>
  <r>
    <n v="20220900129"/>
    <x v="393"/>
    <x v="9"/>
    <x v="2"/>
    <n v="1560480"/>
    <n v="170"/>
    <n v="0.17"/>
    <s v="POLE"/>
    <n v="140"/>
    <n v="91100"/>
    <s v="VILLABE"/>
    <n v="52200"/>
    <s v="LANGRES"/>
    <n v="263.93900000000002"/>
    <s v="PERINI"/>
    <s v="Fabricio"/>
    <n v="1690891543678"/>
    <n v="154098765"/>
    <s v="1"/>
    <s v="Homme"/>
    <s v="1969"/>
    <s v="1965-1970"/>
    <n v="0.3"/>
    <n v="0.16"/>
    <n v="0.7"/>
    <n v="6.7400000000000002E-2"/>
    <n v="2.1537422400000001"/>
    <n v="2.1169491434000003"/>
    <n v="4.2706913834000009"/>
  </r>
  <r>
    <n v="20220900129"/>
    <x v="393"/>
    <x v="9"/>
    <x v="2"/>
    <n v="1559708"/>
    <n v="230"/>
    <n v="0.23"/>
    <s v="POLE"/>
    <n v="158"/>
    <n v="59200"/>
    <s v="TOURCOING"/>
    <n v="91100"/>
    <s v="VILLABE"/>
    <n v="266.87799999999999"/>
    <s v="DRET"/>
    <s v="Colette"/>
    <n v="2700659543658"/>
    <n v="356433221"/>
    <s v="2"/>
    <s v="Femme"/>
    <s v="1970"/>
    <s v="1970-1975"/>
    <n v="0.3"/>
    <n v="0.16"/>
    <n v="0.7"/>
    <n v="6.7400000000000002E-2"/>
    <n v="2.9463331200000002"/>
    <n v="2.8959999291999998"/>
    <n v="5.8423330492000005"/>
  </r>
  <r>
    <n v="20220900129"/>
    <x v="393"/>
    <x v="9"/>
    <x v="2"/>
    <n v="1559802"/>
    <n v="150"/>
    <n v="0.15"/>
    <s v="POLE"/>
    <n v="165"/>
    <n v="26750"/>
    <s v="ROMANS SUR ISER"/>
    <n v="91100"/>
    <s v="VILLABE"/>
    <n v="541.52599999999995"/>
    <s v="TRUZ"/>
    <s v="Rachel"/>
    <n v="2980326876789"/>
    <n v="435298691"/>
    <s v="2"/>
    <s v="Femme"/>
    <s v="1998"/>
    <s v="1995-2000"/>
    <n v="0.3"/>
    <n v="0.16"/>
    <n v="0.7"/>
    <n v="6.7400000000000002E-2"/>
    <n v="3.8989871999999997"/>
    <n v="3.8323795019999998"/>
    <n v="7.731366701999999"/>
  </r>
  <r>
    <n v="20220900129"/>
    <x v="393"/>
    <x v="9"/>
    <x v="2"/>
    <n v="1559695"/>
    <n v="155"/>
    <n v="0.155"/>
    <s v="POLE"/>
    <n v="195"/>
    <n v="33800"/>
    <s v="BORDEAUX"/>
    <n v="91100"/>
    <s v="VILLABE"/>
    <n v="578.16499999999996"/>
    <s v="BRASSE"/>
    <s v="Thierry"/>
    <n v="1700633543212"/>
    <n v="512150908"/>
    <s v="1"/>
    <s v="Homme"/>
    <s v="1970"/>
    <s v="1970-1975"/>
    <n v="0.3"/>
    <n v="0.16"/>
    <n v="0.7"/>
    <n v="6.7400000000000002E-2"/>
    <n v="4.3015476000000001"/>
    <n v="4.2280628284999997"/>
    <n v="8.5296104284999998"/>
  </r>
  <r>
    <n v="20220900129"/>
    <x v="393"/>
    <x v="9"/>
    <x v="2"/>
    <n v="1559699"/>
    <n v="470"/>
    <n v="0.47"/>
    <s v="PAEX"/>
    <n v="195"/>
    <n v="73490"/>
    <s v="RAVOIRE/LA"/>
    <n v="91100"/>
    <s v="VILLABE"/>
    <n v="537.70799999999997"/>
    <s v="MOGIN"/>
    <s v="Gaelle"/>
    <n v="2900973453456"/>
    <n v="313247688"/>
    <s v="2"/>
    <s v="Femme"/>
    <s v="1990"/>
    <s v="1990-1995"/>
    <n v="0.3"/>
    <n v="0.16"/>
    <n v="0.7"/>
    <n v="6.7400000000000002E-2"/>
    <n v="12.130692479999999"/>
    <n v="11.923459816799999"/>
    <n v="24.054152296799998"/>
  </r>
  <r>
    <n v="20220900129"/>
    <x v="394"/>
    <x v="9"/>
    <x v="2"/>
    <n v="1561183"/>
    <n v="90"/>
    <n v="0.09"/>
    <s v="PAEX"/>
    <n v="80"/>
    <n v="91100"/>
    <s v="VILLABE"/>
    <n v="93380"/>
    <s v="PIERREFITTESUR"/>
    <n v="55.384"/>
    <s v="PERINI"/>
    <s v="Fabricio"/>
    <n v="1690891543678"/>
    <n v="154098765"/>
    <s v="1"/>
    <s v="Homme"/>
    <s v="1969"/>
    <s v="1965-1970"/>
    <n v="0.3"/>
    <n v="0.16"/>
    <n v="0.7"/>
    <n v="6.7400000000000002E-2"/>
    <n v="0.23925888000000001"/>
    <n v="0.23517154079999997"/>
    <n v="0.47443042079999997"/>
  </r>
  <r>
    <n v="20220900129"/>
    <x v="394"/>
    <x v="9"/>
    <x v="2"/>
    <n v="1561186"/>
    <n v="120"/>
    <n v="0.12"/>
    <s v="GV"/>
    <n v="80"/>
    <n v="91100"/>
    <s v="VILLABE"/>
    <n v="94440"/>
    <s v="MAROLLESENBRI"/>
    <n v="34.085999999999999"/>
    <s v="PERINI"/>
    <s v="Fabricio"/>
    <n v="1690891543678"/>
    <n v="154098765"/>
    <s v="1"/>
    <s v="Homme"/>
    <s v="1969"/>
    <s v="1965-1970"/>
    <n v="1"/>
    <n v="0.24099999999999999"/>
    <n v="0"/>
    <n v="0"/>
    <n v="0.98576711999999989"/>
    <n v="0"/>
    <n v="0.98576711999999989"/>
  </r>
  <r>
    <n v="2022090069"/>
    <x v="394"/>
    <x v="9"/>
    <x v="2"/>
    <n v="1561181"/>
    <n v="90"/>
    <n v="0.09"/>
    <s v="POLE"/>
    <n v="100"/>
    <n v="91100"/>
    <s v="VILLABE"/>
    <n v="59200"/>
    <s v="TOURCOING"/>
    <n v="265.54500000000002"/>
    <s v="PERINI"/>
    <s v="Fabricio"/>
    <n v="1690891543678"/>
    <n v="154098765"/>
    <s v="1"/>
    <s v="Homme"/>
    <s v="1969"/>
    <s v="1965-1970"/>
    <n v="0.3"/>
    <n v="0.16"/>
    <n v="0.7"/>
    <n v="6.7400000000000002E-2"/>
    <n v="1.1471544"/>
    <n v="1.1275571789999999"/>
    <n v="2.2747115789999999"/>
  </r>
  <r>
    <n v="20220900129"/>
    <x v="394"/>
    <x v="9"/>
    <x v="2"/>
    <n v="1560381"/>
    <n v="345"/>
    <n v="0.34499999999999997"/>
    <s v="POLE"/>
    <n v="140"/>
    <n v="80090"/>
    <s v="AMIENS"/>
    <n v="91100"/>
    <s v="VILLABE"/>
    <n v="186.81399999999999"/>
    <s v="REZUX"/>
    <s v="Simon"/>
    <n v="1991180876543"/>
    <n v="601029866"/>
    <s v="1"/>
    <s v="Homme"/>
    <s v="1999"/>
    <s v="1995-2000"/>
    <n v="0.3"/>
    <n v="0.16"/>
    <n v="0.7"/>
    <n v="6.7400000000000002E-2"/>
    <n v="3.0936398399999994"/>
    <n v="3.0407901593999997"/>
    <n v="6.1344299993999991"/>
  </r>
  <r>
    <n v="2022090069"/>
    <x v="394"/>
    <x v="9"/>
    <x v="2"/>
    <n v="1561180"/>
    <n v="150"/>
    <n v="0.15"/>
    <s v="POLE"/>
    <n v="168"/>
    <n v="91100"/>
    <s v="VILLABE"/>
    <n v="4100"/>
    <s v="MANOSQUE"/>
    <n v="755.63400000000001"/>
    <s v="PERINI"/>
    <s v="Fabricio"/>
    <n v="1690891543678"/>
    <n v="154098765"/>
    <s v="1"/>
    <s v="Homme"/>
    <s v="1969"/>
    <s v="1965-1970"/>
    <n v="0.3"/>
    <n v="0.16"/>
    <n v="0.7"/>
    <n v="6.7400000000000002E-2"/>
    <n v="5.4405647999999998"/>
    <n v="5.3476218180000004"/>
    <n v="10.788186618000001"/>
  </r>
  <r>
    <n v="2022090069"/>
    <x v="394"/>
    <x v="9"/>
    <x v="2"/>
    <n v="1561182"/>
    <n v="90"/>
    <n v="0.09"/>
    <s v="POLE"/>
    <n v="196"/>
    <n v="91100"/>
    <s v="VILLABE"/>
    <n v="6520"/>
    <s v="GRASSE"/>
    <n v="884.3"/>
    <s v="PERINI"/>
    <s v="Fabricio"/>
    <n v="1690891543678"/>
    <n v="154098765"/>
    <s v="1"/>
    <s v="Homme"/>
    <s v="1969"/>
    <s v="1965-1970"/>
    <n v="0.3"/>
    <n v="0.16"/>
    <n v="0.7"/>
    <n v="6.7400000000000002E-2"/>
    <n v="3.820176"/>
    <n v="3.7549146599999994"/>
    <n v="7.575090659999999"/>
  </r>
  <r>
    <n v="20220900129"/>
    <x v="394"/>
    <x v="9"/>
    <x v="2"/>
    <n v="1560437"/>
    <n v="300"/>
    <n v="0.3"/>
    <s v="POLE"/>
    <n v="230"/>
    <n v="62780"/>
    <s v="CUCQ"/>
    <n v="91100"/>
    <s v="VILLABE"/>
    <n v="278.49700000000001"/>
    <s v="HIR"/>
    <s v="Najate"/>
    <n v="2870462567457"/>
    <n v="603010406"/>
    <s v="2"/>
    <s v="Femme"/>
    <s v="1987"/>
    <s v="1985-1990"/>
    <n v="0.3"/>
    <n v="0.16"/>
    <n v="0.7"/>
    <n v="6.7400000000000002E-2"/>
    <n v="4.0103568000000003"/>
    <n v="3.9418465380000001"/>
    <n v="7.9522033380000003"/>
  </r>
  <r>
    <n v="20220900129"/>
    <x v="394"/>
    <x v="9"/>
    <x v="2"/>
    <n v="1560441"/>
    <n v="300"/>
    <n v="0.3"/>
    <s v="POLE"/>
    <n v="260"/>
    <n v="8090"/>
    <s v="CHARLEVILLE MEZ"/>
    <n v="91100"/>
    <s v="VILLABE"/>
    <n v="258.04300000000001"/>
    <s v="POIKI"/>
    <s v="Christine"/>
    <n v="2920180786765"/>
    <n v="203880599"/>
    <s v="2"/>
    <s v="Femme"/>
    <s v="1992"/>
    <s v="1990-1995"/>
    <n v="0.3"/>
    <n v="0.16"/>
    <n v="0.7"/>
    <n v="6.7400000000000002E-2"/>
    <n v="3.7158191999999999"/>
    <n v="3.6523406220000001"/>
    <n v="7.368159822"/>
  </r>
  <r>
    <n v="2022090069"/>
    <x v="394"/>
    <x v="9"/>
    <x v="2"/>
    <n v="1561179"/>
    <n v="581"/>
    <n v="0.58099999999999996"/>
    <s v="POLE"/>
    <n v="435"/>
    <n v="91100"/>
    <s v="VILLABE"/>
    <n v="19410"/>
    <s v="PERPEZACLENOI"/>
    <n v="458.50700000000001"/>
    <s v="PERINI"/>
    <s v="Fabricio"/>
    <n v="1690891543678"/>
    <n v="154098765"/>
    <s v="1"/>
    <s v="Homme"/>
    <s v="1969"/>
    <s v="1965-1970"/>
    <n v="0.3"/>
    <n v="0.16"/>
    <n v="0.7"/>
    <n v="6.7400000000000002E-2"/>
    <n v="12.786843215999999"/>
    <n v="12.568401311059999"/>
    <n v="25.35524452705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EC6BD-5958-4BE4-B1CD-351FB7DE2A12}" name="Tableau croisé dynamique8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A2:G26" firstHeaderRow="0" firstDataRow="1" firstDataCol="2"/>
  <pivotFields count="33">
    <pivotField compact="0" numFmtId="1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>
      <items count="4">
        <item h="1"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2"/>
  </rowFields>
  <rowItems count="24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Nombre de Numéro OT" fld="4" subtotal="count" baseField="2" baseItem="11"/>
    <dataField name="Somme de Poids OT (kg)" fld="5" baseField="0" baseItem="0"/>
    <dataField name="Somme de Distance (KM)" fld="13" baseField="0" baseItem="0"/>
    <dataField name="Somme de Coût OT (€)" fld="8" baseField="0" baseItem="0"/>
    <dataField name="Somme de Bilan CO2" fld="28" baseField="0" baseItem="0"/>
  </dataFields>
  <formats count="26">
    <format dxfId="57">
      <pivotArea collapsedLevelsAreSubtotals="1" fieldPosition="0">
        <references count="1">
          <reference field="3" count="1">
            <x v="1"/>
          </reference>
        </references>
      </pivotArea>
    </format>
    <format dxfId="56">
      <pivotArea collapsedLevelsAreSubtotals="1" fieldPosition="0">
        <references count="2">
          <reference field="2" count="0"/>
          <reference field="3" count="1" selected="0">
            <x v="1"/>
          </reference>
        </references>
      </pivotArea>
    </format>
    <format dxfId="55">
      <pivotArea collapsedLevelsAreSubtotals="1" fieldPosition="0">
        <references count="1">
          <reference field="3" count="1">
            <x v="2"/>
          </reference>
        </references>
      </pivotArea>
    </format>
    <format dxfId="54">
      <pivotArea collapsedLevelsAreSubtotals="1" fieldPosition="0">
        <references count="2">
          <reference field="2" count="9">
            <x v="0"/>
            <x v="1"/>
            <x v="2"/>
            <x v="3"/>
            <x v="4"/>
            <x v="5"/>
            <x v="6"/>
            <x v="7"/>
            <x v="8"/>
          </reference>
          <reference field="3" count="1" selected="0">
            <x v="2"/>
          </reference>
        </references>
      </pivotArea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3" type="button" dataOnly="0" labelOnly="1" outline="0" axis="axisRow" fieldPosition="0"/>
    </format>
    <format dxfId="50">
      <pivotArea field="2" type="button" dataOnly="0" labelOnly="1" outline="0" axis="axisRow" fieldPosition="1"/>
    </format>
    <format dxfId="49">
      <pivotArea dataOnly="0" labelOnly="1" outline="0" fieldPosition="0">
        <references count="1">
          <reference field="3" count="0"/>
        </references>
      </pivotArea>
    </format>
    <format dxfId="48">
      <pivotArea dataOnly="0" labelOnly="1" outline="0" fieldPosition="0">
        <references count="1">
          <reference field="3" count="0" defaultSubtotal="1"/>
        </references>
      </pivotArea>
    </format>
    <format dxfId="47">
      <pivotArea dataOnly="0" labelOnly="1" grandRow="1" outline="0" fieldPosition="0"/>
    </format>
    <format dxfId="46">
      <pivotArea dataOnly="0" labelOnly="1" outline="0" fieldPosition="0">
        <references count="2">
          <reference field="2" count="0"/>
          <reference field="3" count="1" selected="0">
            <x v="1"/>
          </reference>
        </references>
      </pivotArea>
    </format>
    <format dxfId="45">
      <pivotArea dataOnly="0" labelOnly="1" outline="0" fieldPosition="0">
        <references count="2">
          <reference field="2" count="9">
            <x v="0"/>
            <x v="1"/>
            <x v="2"/>
            <x v="3"/>
            <x v="4"/>
            <x v="5"/>
            <x v="6"/>
            <x v="7"/>
            <x v="8"/>
          </reference>
          <reference field="3" count="1" selected="0">
            <x v="2"/>
          </reference>
        </references>
      </pivotArea>
    </format>
    <format dxfId="4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3" type="button" dataOnly="0" labelOnly="1" outline="0" axis="axisRow" fieldPosition="0"/>
    </format>
    <format dxfId="40">
      <pivotArea field="2" type="button" dataOnly="0" labelOnly="1" outline="0" axis="axisRow" fieldPosition="1"/>
    </format>
    <format dxfId="39">
      <pivotArea dataOnly="0" labelOnly="1" outline="0" fieldPosition="0">
        <references count="1">
          <reference field="3" count="0"/>
        </references>
      </pivotArea>
    </format>
    <format dxfId="38">
      <pivotArea dataOnly="0" labelOnly="1" outline="0" fieldPosition="0">
        <references count="1">
          <reference field="3" count="0" defaultSubtotal="1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2">
          <reference field="2" count="0"/>
          <reference field="3" count="1" selected="0">
            <x v="1"/>
          </reference>
        </references>
      </pivotArea>
    </format>
    <format dxfId="35">
      <pivotArea dataOnly="0" labelOnly="1" outline="0" fieldPosition="0">
        <references count="2">
          <reference field="2" count="9">
            <x v="0"/>
            <x v="1"/>
            <x v="2"/>
            <x v="3"/>
            <x v="4"/>
            <x v="5"/>
            <x v="6"/>
            <x v="7"/>
            <x v="8"/>
          </reference>
          <reference field="3" count="1" selected="0">
            <x v="2"/>
          </reference>
        </references>
      </pivotArea>
    </format>
    <format dxfId="3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3">
      <pivotArea field="3" grandRow="1" outline="0" axis="axisRow" fieldPosition="0">
        <references count="1">
          <reference field="4294967294" count="2" selected="0">
            <x v="2"/>
            <x v="3"/>
          </reference>
        </references>
      </pivotArea>
    </format>
    <format dxfId="32">
      <pivotArea field="3" grandRow="1" outline="0" axis="axisRow" fieldPosition="0">
        <references count="1">
          <reference field="4294967294" count="1" selected="0">
            <x v="4"/>
          </reference>
        </references>
      </pivotArea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553BFB-2AB8-4267-87A5-D7DF5F35EEF2}" name="Data_Set" displayName="Data_Set" ref="A1:AC1564" totalsRowShown="0" headerRowDxfId="31" dataDxfId="30">
  <autoFilter ref="A1:AC1564" xr:uid="{99553BFB-2AB8-4267-87A5-D7DF5F35EEF2}"/>
  <tableColumns count="29">
    <tableColumn id="1" xr3:uid="{9A1506F3-D19C-497F-A6CA-C766537B7F4F}" name="Numéro Facture" dataDxfId="29"/>
    <tableColumn id="2" xr3:uid="{F9B19078-AB5C-4D73-AE9D-9EB03800D5B9}" name="Date Saisie" dataDxfId="28"/>
    <tableColumn id="18" xr3:uid="{41C4B122-DFC8-45B8-BCF7-7FF690121A67}" name="Mois" dataDxfId="27">
      <calculatedColumnFormula>TEXT(B2, "mmmm")</calculatedColumnFormula>
    </tableColumn>
    <tableColumn id="19" xr3:uid="{CB834C13-A1CA-48EB-9B1A-CED3620165AA}" name="Année" dataDxfId="26">
      <calculatedColumnFormula>TEXT(B2,"aaaa")</calculatedColumnFormula>
    </tableColumn>
    <tableColumn id="3" xr3:uid="{46E92911-0EE8-492C-AAF1-ECFF1373C7D7}" name="Numéro OT" dataDxfId="25"/>
    <tableColumn id="4" xr3:uid="{5A3FA872-AF05-485B-8894-B012487783F1}" name="Poids OT (kg)" dataDxfId="24"/>
    <tableColumn id="21" xr3:uid="{11276650-D27F-41F3-9A7B-FCD9FD36D34A}" name="Poids OT (T)" dataDxfId="23">
      <calculatedColumnFormula>Data_Set[[#This Row],[Poids OT (kg)]]/1000</calculatedColumnFormula>
    </tableColumn>
    <tableColumn id="5" xr3:uid="{87CB2642-B62B-4C93-86BC-13FEF9F07894}" name="Type Transport" dataDxfId="22"/>
    <tableColumn id="6" xr3:uid="{2AA1CEE0-6A87-4A9A-BDDE-FD6F6E58992B}" name="Coût OT (€)" dataDxfId="21"/>
    <tableColumn id="20" xr3:uid="{3A360E8B-5D4F-4A0C-884A-6E90162E1488}" name="Code Postal Départ OT2" dataDxfId="20"/>
    <tableColumn id="22" xr3:uid="{4346846B-4648-4776-9BA9-CDE389A9C121}" name="Ville Départ OT" dataDxfId="19"/>
    <tableColumn id="24" xr3:uid="{6BF9A20C-3BF6-4B0D-9699-E604463E3C48}" name="Code Postal Destination OT" dataDxfId="18"/>
    <tableColumn id="23" xr3:uid="{A6B391D1-432C-446C-9419-97006392F21C}" name="Ville Destination OT" dataDxfId="17"/>
    <tableColumn id="9" xr3:uid="{9B15974D-B253-4D0E-A0C8-8972B0552EBD}" name="Distance (KM)" dataDxfId="16"/>
    <tableColumn id="25" xr3:uid="{0B105A09-BE12-4EBE-94C7-A3524DEAD839}" name="NOM" dataDxfId="15"/>
    <tableColumn id="26" xr3:uid="{47233D1E-DF0C-4AB1-A36C-B24B64239791}" name="Prénom" dataDxfId="14"/>
    <tableColumn id="11" xr3:uid="{6E2F98EA-803B-43A9-8F81-C83A2EF02BAE}" name="Numéro Sécurité Social Directeur" dataDxfId="13"/>
    <tableColumn id="12" xr3:uid="{4E8E6820-F4F7-49C0-A8F8-FC88C6BFDDC7}" name="Téléphone Personnel Directeur" dataDxfId="12"/>
    <tableColumn id="7" xr3:uid="{291A3A3C-9DC8-4B46-9A72-14B82D3A5ABB}" name="Indice Genre Sécurité Social" dataDxfId="11">
      <calculatedColumnFormula>LEFT(Q2,1)</calculatedColumnFormula>
    </tableColumn>
    <tableColumn id="8" xr3:uid="{9DAE1E23-CA02-4AED-BF54-E94A11BCE145}" name="Genre" dataDxfId="10">
      <calculatedColumnFormula>IF(S2="1","Homme",IF(S2="0","Inconnu","Femme"))</calculatedColumnFormula>
    </tableColumn>
    <tableColumn id="13" xr3:uid="{5FB03267-2277-492C-B0E2-C21049AEBC6E}" name="Année Naissance" dataDxfId="9">
      <calculatedColumnFormula>"19"&amp;MID(Q2, SEARCH("", Q2) + 1,2)</calculatedColumnFormula>
    </tableColumn>
    <tableColumn id="14" xr3:uid="{597C9F76-0C91-4200-B122-4596D23F2F8D}" name="Tranche d'Âge" dataDxfId="8">
      <calculatedColumnFormula>FLOOR(U2,5) &amp; "-" &amp; FLOOR(U2,5) + 5</calculatedColumnFormula>
    </tableColumn>
    <tableColumn id="27" xr3:uid="{4D29F1ED-3DBA-4357-8083-5D17533D7A7B}" name="Repartition Segment 1" dataDxfId="7" dataCellStyle="Pourcentage">
      <calculatedColumnFormula>IFERROR(VLOOKUP(Data_Set[[#This Row],[Type Transport]],'[1]Taux émission CO2e'!$A$5:$B$16,2,0),0)</calculatedColumnFormula>
    </tableColumn>
    <tableColumn id="29" xr3:uid="{CA5ECE2B-60DB-43E3-8147-0BD4A216405A}" name="Coefficient CO2 Segment 1" dataDxfId="6" dataCellStyle="Pourcentage">
      <calculatedColumnFormula>IFERROR(VLOOKUP(Data_Set[[#This Row],[Type Transport]],'[1]Taux émission CO2e'!$A$5:$D$16,4,0),0)</calculatedColumnFormula>
    </tableColumn>
    <tableColumn id="28" xr3:uid="{47E5A8AF-32DC-4A40-BF63-6C33A91E118D}" name="Repartition Segment 2" dataDxfId="5" dataCellStyle="Pourcentage">
      <calculatedColumnFormula>IFERROR(VLOOKUP(Data_Set[[#This Row],[Type Transport]],'[1]Taux émission CO2e'!$A$20:$B$31,2,0),0)</calculatedColumnFormula>
    </tableColumn>
    <tableColumn id="30" xr3:uid="{EE47638B-ACE6-448D-A2B8-B46BB715C510}" name="Coefficient CO2 Segment 2" dataDxfId="4">
      <calculatedColumnFormula>IFERROR(VLOOKUP(Data_Set[[#This Row],[Type Transport]],'[1]Taux émission CO2e'!$A$20:$D$31,4,0),0)</calculatedColumnFormula>
    </tableColumn>
    <tableColumn id="31" xr3:uid="{519E0E67-5FCF-4194-A427-539185270433}" name="Bilan CO2 Segment 1 (Kg CO2)" dataDxfId="3">
      <calculatedColumnFormula>Data_Set[[#This Row],[Repartition Segment 1]]*Data_Set[[#This Row],[Coefficient CO2 Segment 1]]*Data_Set[[#This Row],[Poids OT (T)]]*Data_Set[[#This Row],[Distance (KM)]]</calculatedColumnFormula>
    </tableColumn>
    <tableColumn id="32" xr3:uid="{A8460434-852B-4D56-828B-D64B3259ED70}" name="Bilan CO2 Segment 2 (Kg CO2)" dataDxfId="2">
      <calculatedColumnFormula>Data_Set[[#This Row],[Repartition Segment 2]]*Data_Set[[#This Row],[Coefficient CO2 Segment 2]]*Data_Set[[#This Row],[Poids OT (T)]]*Data_Set[[#This Row],[Distance (KM)]]</calculatedColumnFormula>
    </tableColumn>
    <tableColumn id="33" xr3:uid="{AC2165B4-6AD3-409F-AD1D-A3DDA89550B3}" name="Bilan CO2" dataDxfId="1">
      <calculatedColumnFormula>Data_Set[[#This Row],[Bilan CO2 Segment 1 (Kg CO2)]]+Data_Set[[#This Row],[Bilan CO2 Segment 2 (Kg CO2)]]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8DDA-983E-4BC3-900E-0A49B2A207C5}">
  <dimension ref="A2:G26"/>
  <sheetViews>
    <sheetView zoomScale="80" zoomScaleNormal="80" workbookViewId="0">
      <selection activeCell="C3" sqref="C3"/>
    </sheetView>
  </sheetViews>
  <sheetFormatPr baseColWidth="10" defaultRowHeight="12.5" x14ac:dyDescent="0.25"/>
  <cols>
    <col min="1" max="1" width="23" bestFit="1" customWidth="1"/>
    <col min="2" max="2" width="11.453125" bestFit="1" customWidth="1"/>
    <col min="3" max="3" width="23" bestFit="1" customWidth="1"/>
    <col min="4" max="4" width="24.81640625" bestFit="1" customWidth="1"/>
    <col min="5" max="5" width="25.08984375" bestFit="1" customWidth="1"/>
    <col min="6" max="6" width="22.6328125" bestFit="1" customWidth="1"/>
    <col min="7" max="7" width="20.7265625" bestFit="1" customWidth="1"/>
    <col min="8" max="8" width="25.08984375" bestFit="1" customWidth="1"/>
    <col min="9" max="9" width="22.6328125" bestFit="1" customWidth="1"/>
    <col min="10" max="10" width="23" bestFit="1" customWidth="1"/>
    <col min="11" max="11" width="24.81640625" bestFit="1" customWidth="1"/>
    <col min="12" max="12" width="25.08984375" bestFit="1" customWidth="1"/>
    <col min="13" max="13" width="22.6328125" bestFit="1" customWidth="1"/>
    <col min="14" max="14" width="23" bestFit="1" customWidth="1"/>
    <col min="15" max="15" width="24.81640625" bestFit="1" customWidth="1"/>
    <col min="16" max="16" width="25.08984375" bestFit="1" customWidth="1"/>
    <col min="17" max="17" width="22.6328125" bestFit="1" customWidth="1"/>
    <col min="18" max="18" width="23" bestFit="1" customWidth="1"/>
    <col min="19" max="19" width="24.81640625" bestFit="1" customWidth="1"/>
    <col min="20" max="20" width="25.08984375" bestFit="1" customWidth="1"/>
    <col min="21" max="21" width="22.6328125" bestFit="1" customWidth="1"/>
    <col min="22" max="22" width="23" bestFit="1" customWidth="1"/>
    <col min="23" max="23" width="24.81640625" bestFit="1" customWidth="1"/>
    <col min="24" max="24" width="25.08984375" bestFit="1" customWidth="1"/>
    <col min="25" max="25" width="22.6328125" bestFit="1" customWidth="1"/>
    <col min="26" max="26" width="23" bestFit="1" customWidth="1"/>
    <col min="27" max="27" width="24.81640625" bestFit="1" customWidth="1"/>
    <col min="28" max="28" width="25.08984375" bestFit="1" customWidth="1"/>
    <col min="29" max="29" width="22.6328125" bestFit="1" customWidth="1"/>
    <col min="30" max="30" width="23" bestFit="1" customWidth="1"/>
    <col min="31" max="31" width="24.81640625" bestFit="1" customWidth="1"/>
    <col min="32" max="32" width="25.08984375" bestFit="1" customWidth="1"/>
    <col min="33" max="33" width="22.6328125" bestFit="1" customWidth="1"/>
    <col min="34" max="34" width="23" bestFit="1" customWidth="1"/>
    <col min="35" max="35" width="24.81640625" bestFit="1" customWidth="1"/>
    <col min="36" max="36" width="25.08984375" bestFit="1" customWidth="1"/>
    <col min="37" max="37" width="22.6328125" bestFit="1" customWidth="1"/>
    <col min="38" max="38" width="23" bestFit="1" customWidth="1"/>
    <col min="39" max="39" width="24.81640625" bestFit="1" customWidth="1"/>
    <col min="40" max="40" width="25.08984375" bestFit="1" customWidth="1"/>
    <col min="41" max="41" width="22.6328125" bestFit="1" customWidth="1"/>
    <col min="42" max="42" width="23" bestFit="1" customWidth="1"/>
    <col min="43" max="43" width="24.81640625" bestFit="1" customWidth="1"/>
    <col min="44" max="44" width="25.08984375" bestFit="1" customWidth="1"/>
    <col min="45" max="45" width="22.6328125" bestFit="1" customWidth="1"/>
    <col min="46" max="46" width="23" bestFit="1" customWidth="1"/>
    <col min="47" max="47" width="24.81640625" bestFit="1" customWidth="1"/>
    <col min="48" max="48" width="25.08984375" bestFit="1" customWidth="1"/>
    <col min="49" max="49" width="22.6328125" bestFit="1" customWidth="1"/>
    <col min="50" max="50" width="28.1796875" bestFit="1" customWidth="1"/>
    <col min="51" max="51" width="30.08984375" bestFit="1" customWidth="1"/>
    <col min="52" max="52" width="30.26953125" bestFit="1" customWidth="1"/>
    <col min="53" max="53" width="27.90625" bestFit="1" customWidth="1"/>
    <col min="54" max="56" width="25.08984375" bestFit="1" customWidth="1"/>
    <col min="57" max="57" width="27.81640625" bestFit="1" customWidth="1"/>
    <col min="58" max="58" width="29.54296875" bestFit="1" customWidth="1"/>
    <col min="59" max="59" width="29.81640625" bestFit="1" customWidth="1"/>
    <col min="60" max="60" width="27.36328125" bestFit="1" customWidth="1"/>
    <col min="61" max="96" width="25.08984375" bestFit="1" customWidth="1"/>
    <col min="97" max="97" width="27.81640625" bestFit="1" customWidth="1"/>
    <col min="98" max="98" width="29.54296875" bestFit="1" customWidth="1"/>
    <col min="99" max="99" width="29.81640625" bestFit="1" customWidth="1"/>
    <col min="100" max="100" width="27.36328125" bestFit="1" customWidth="1"/>
    <col min="101" max="101" width="28.1796875" bestFit="1" customWidth="1"/>
    <col min="102" max="102" width="30.08984375" bestFit="1" customWidth="1"/>
    <col min="103" max="103" width="30.26953125" bestFit="1" customWidth="1"/>
    <col min="104" max="104" width="27.90625" bestFit="1" customWidth="1"/>
  </cols>
  <sheetData>
    <row r="2" spans="1:7" x14ac:dyDescent="0.25">
      <c r="A2" s="21" t="s">
        <v>250</v>
      </c>
      <c r="B2" s="21" t="s">
        <v>258</v>
      </c>
      <c r="C2" s="20" t="s">
        <v>253</v>
      </c>
      <c r="D2" s="20" t="s">
        <v>261</v>
      </c>
      <c r="E2" s="20" t="s">
        <v>260</v>
      </c>
      <c r="F2" s="20" t="s">
        <v>259</v>
      </c>
      <c r="G2" s="20" t="s">
        <v>280</v>
      </c>
    </row>
    <row r="3" spans="1:7" x14ac:dyDescent="0.25">
      <c r="A3" s="20" t="s">
        <v>251</v>
      </c>
      <c r="B3" s="20" t="s">
        <v>262</v>
      </c>
      <c r="C3" s="22">
        <v>31</v>
      </c>
      <c r="D3" s="22">
        <v>18053</v>
      </c>
      <c r="E3" s="22">
        <v>19635.705000000002</v>
      </c>
      <c r="F3" s="22">
        <v>8824</v>
      </c>
      <c r="G3" s="22">
        <v>596.95981233908003</v>
      </c>
    </row>
    <row r="4" spans="1:7" x14ac:dyDescent="0.25">
      <c r="A4" s="20" t="s">
        <v>251</v>
      </c>
      <c r="B4" s="20" t="s">
        <v>263</v>
      </c>
      <c r="C4" s="22">
        <v>42</v>
      </c>
      <c r="D4" s="22">
        <v>12198</v>
      </c>
      <c r="E4" s="22">
        <v>16191.553000000002</v>
      </c>
      <c r="F4" s="22">
        <v>6418.5</v>
      </c>
      <c r="G4" s="22">
        <v>528.44576559239999</v>
      </c>
    </row>
    <row r="5" spans="1:7" x14ac:dyDescent="0.25">
      <c r="A5" s="20" t="s">
        <v>251</v>
      </c>
      <c r="B5" s="20" t="s">
        <v>254</v>
      </c>
      <c r="C5" s="22">
        <v>64</v>
      </c>
      <c r="D5" s="22">
        <v>17800</v>
      </c>
      <c r="E5" s="22">
        <v>20008.942599999998</v>
      </c>
      <c r="F5" s="22">
        <v>11490.210000000001</v>
      </c>
      <c r="G5" s="22">
        <v>598.28947803459982</v>
      </c>
    </row>
    <row r="6" spans="1:7" x14ac:dyDescent="0.25">
      <c r="A6" s="20" t="s">
        <v>251</v>
      </c>
      <c r="B6" s="20" t="s">
        <v>264</v>
      </c>
      <c r="C6" s="22">
        <v>52</v>
      </c>
      <c r="D6" s="22">
        <v>14855</v>
      </c>
      <c r="E6" s="22">
        <v>17638.505000000005</v>
      </c>
      <c r="F6" s="22">
        <v>8219.5400000000009</v>
      </c>
      <c r="G6" s="22">
        <v>422.54825692780003</v>
      </c>
    </row>
    <row r="7" spans="1:7" x14ac:dyDescent="0.25">
      <c r="A7" s="20" t="s">
        <v>251</v>
      </c>
      <c r="B7" s="20" t="s">
        <v>255</v>
      </c>
      <c r="C7" s="22">
        <v>53</v>
      </c>
      <c r="D7" s="22">
        <v>13805</v>
      </c>
      <c r="E7" s="22">
        <v>16310.787999999999</v>
      </c>
      <c r="F7" s="22">
        <v>8197.369999999999</v>
      </c>
      <c r="G7" s="22">
        <v>394.14797920370006</v>
      </c>
    </row>
    <row r="8" spans="1:7" x14ac:dyDescent="0.25">
      <c r="A8" s="20" t="s">
        <v>251</v>
      </c>
      <c r="B8" s="20" t="s">
        <v>256</v>
      </c>
      <c r="C8" s="22">
        <v>59</v>
      </c>
      <c r="D8" s="22">
        <v>19180</v>
      </c>
      <c r="E8" s="22">
        <v>17451.165999999994</v>
      </c>
      <c r="F8" s="22">
        <v>10039.619999999999</v>
      </c>
      <c r="G8" s="22">
        <v>533.07539303400017</v>
      </c>
    </row>
    <row r="9" spans="1:7" x14ac:dyDescent="0.25">
      <c r="A9" s="20" t="s">
        <v>251</v>
      </c>
      <c r="B9" s="20" t="s">
        <v>265</v>
      </c>
      <c r="C9" s="22">
        <v>50</v>
      </c>
      <c r="D9" s="22">
        <v>14840</v>
      </c>
      <c r="E9" s="22">
        <v>17036.29099999999</v>
      </c>
      <c r="F9" s="22">
        <v>7900</v>
      </c>
      <c r="G9" s="22">
        <v>491.67252374019989</v>
      </c>
    </row>
    <row r="10" spans="1:7" x14ac:dyDescent="0.25">
      <c r="A10" s="20" t="s">
        <v>251</v>
      </c>
      <c r="B10" s="20" t="s">
        <v>257</v>
      </c>
      <c r="C10" s="22">
        <v>56</v>
      </c>
      <c r="D10" s="22">
        <v>20325</v>
      </c>
      <c r="E10" s="22">
        <v>18864.924000000003</v>
      </c>
      <c r="F10" s="22">
        <v>8739.7200000000012</v>
      </c>
      <c r="G10" s="22">
        <v>653.12078520189993</v>
      </c>
    </row>
    <row r="11" spans="1:7" x14ac:dyDescent="0.25">
      <c r="A11" s="20" t="s">
        <v>251</v>
      </c>
      <c r="B11" s="20" t="s">
        <v>266</v>
      </c>
      <c r="C11" s="22">
        <v>48</v>
      </c>
      <c r="D11" s="22">
        <v>18325</v>
      </c>
      <c r="E11" s="22">
        <v>14579.261999999995</v>
      </c>
      <c r="F11" s="22">
        <v>7690</v>
      </c>
      <c r="G11" s="22">
        <v>511.84676244999991</v>
      </c>
    </row>
    <row r="12" spans="1:7" x14ac:dyDescent="0.25">
      <c r="A12" s="20" t="s">
        <v>251</v>
      </c>
      <c r="B12" s="20" t="s">
        <v>267</v>
      </c>
      <c r="C12" s="22">
        <v>31</v>
      </c>
      <c r="D12" s="22">
        <v>13072</v>
      </c>
      <c r="E12" s="22">
        <v>12426.856168000002</v>
      </c>
      <c r="F12" s="22">
        <v>5944.1</v>
      </c>
      <c r="G12" s="22">
        <v>446.28837868583207</v>
      </c>
    </row>
    <row r="13" spans="1:7" x14ac:dyDescent="0.25">
      <c r="A13" s="20" t="s">
        <v>251</v>
      </c>
      <c r="B13" s="20" t="s">
        <v>268</v>
      </c>
      <c r="C13" s="22">
        <v>29</v>
      </c>
      <c r="D13" s="22">
        <v>9967</v>
      </c>
      <c r="E13" s="22">
        <v>10223.022194000001</v>
      </c>
      <c r="F13" s="22">
        <v>5253</v>
      </c>
      <c r="G13" s="22">
        <v>270.99407377018406</v>
      </c>
    </row>
    <row r="14" spans="1:7" x14ac:dyDescent="0.25">
      <c r="A14" s="20" t="s">
        <v>251</v>
      </c>
      <c r="B14" s="20" t="s">
        <v>269</v>
      </c>
      <c r="C14" s="22">
        <v>19</v>
      </c>
      <c r="D14" s="22">
        <v>7245</v>
      </c>
      <c r="E14" s="22">
        <v>5316.2999999999993</v>
      </c>
      <c r="F14" s="22">
        <v>3432.4</v>
      </c>
      <c r="G14" s="22">
        <v>159.64705894940002</v>
      </c>
    </row>
    <row r="15" spans="1:7" x14ac:dyDescent="0.25">
      <c r="A15" s="20" t="s">
        <v>270</v>
      </c>
      <c r="B15" s="20"/>
      <c r="C15" s="22">
        <v>534</v>
      </c>
      <c r="D15" s="22">
        <v>179665</v>
      </c>
      <c r="E15" s="22">
        <v>185683.31496200009</v>
      </c>
      <c r="F15" s="22">
        <v>92148.460000000021</v>
      </c>
      <c r="G15" s="22">
        <v>5607.0362679290829</v>
      </c>
    </row>
    <row r="16" spans="1:7" x14ac:dyDescent="0.25">
      <c r="A16" s="20" t="s">
        <v>252</v>
      </c>
      <c r="B16" s="20" t="s">
        <v>262</v>
      </c>
      <c r="C16" s="22">
        <v>32</v>
      </c>
      <c r="D16" s="22">
        <v>10517</v>
      </c>
      <c r="E16" s="22">
        <v>11522.189999999997</v>
      </c>
      <c r="F16" s="22">
        <v>5047</v>
      </c>
      <c r="G16" s="22">
        <v>354.97536086162</v>
      </c>
    </row>
    <row r="17" spans="1:7" x14ac:dyDescent="0.25">
      <c r="A17" s="20" t="s">
        <v>252</v>
      </c>
      <c r="B17" s="20" t="s">
        <v>263</v>
      </c>
      <c r="C17" s="22">
        <v>69</v>
      </c>
      <c r="D17" s="22">
        <v>17805</v>
      </c>
      <c r="E17" s="22">
        <v>25546.339</v>
      </c>
      <c r="F17" s="22">
        <v>11257</v>
      </c>
      <c r="G17" s="22">
        <v>609.08467445730003</v>
      </c>
    </row>
    <row r="18" spans="1:7" x14ac:dyDescent="0.25">
      <c r="A18" s="20" t="s">
        <v>252</v>
      </c>
      <c r="B18" s="20" t="s">
        <v>254</v>
      </c>
      <c r="C18" s="22">
        <v>141</v>
      </c>
      <c r="D18" s="22">
        <v>39619</v>
      </c>
      <c r="E18" s="22">
        <v>51154.930000000008</v>
      </c>
      <c r="F18" s="22">
        <v>25338.699999999997</v>
      </c>
      <c r="G18" s="22">
        <v>1281.4500789411404</v>
      </c>
    </row>
    <row r="19" spans="1:7" x14ac:dyDescent="0.25">
      <c r="A19" s="20" t="s">
        <v>252</v>
      </c>
      <c r="B19" s="20" t="s">
        <v>264</v>
      </c>
      <c r="C19" s="22">
        <v>128</v>
      </c>
      <c r="D19" s="22">
        <v>45889</v>
      </c>
      <c r="E19" s="22">
        <v>43743.547999999981</v>
      </c>
      <c r="F19" s="22">
        <v>23985.599999999999</v>
      </c>
      <c r="G19" s="22">
        <v>1479.1594002646204</v>
      </c>
    </row>
    <row r="20" spans="1:7" x14ac:dyDescent="0.25">
      <c r="A20" s="20" t="s">
        <v>252</v>
      </c>
      <c r="B20" s="20" t="s">
        <v>255</v>
      </c>
      <c r="C20" s="22">
        <v>145</v>
      </c>
      <c r="D20" s="22">
        <v>47442</v>
      </c>
      <c r="E20" s="22">
        <v>50423.278000000013</v>
      </c>
      <c r="F20" s="22">
        <v>28300.6</v>
      </c>
      <c r="G20" s="22">
        <v>1432.60325868624</v>
      </c>
    </row>
    <row r="21" spans="1:7" x14ac:dyDescent="0.25">
      <c r="A21" s="20" t="s">
        <v>252</v>
      </c>
      <c r="B21" s="20" t="s">
        <v>256</v>
      </c>
      <c r="C21" s="22">
        <v>168</v>
      </c>
      <c r="D21" s="22">
        <v>55249</v>
      </c>
      <c r="E21" s="22">
        <v>61765.433999999994</v>
      </c>
      <c r="F21" s="22">
        <v>37178.6</v>
      </c>
      <c r="G21" s="22">
        <v>2093.1243492399399</v>
      </c>
    </row>
    <row r="22" spans="1:7" x14ac:dyDescent="0.25">
      <c r="A22" s="20" t="s">
        <v>252</v>
      </c>
      <c r="B22" s="20" t="s">
        <v>265</v>
      </c>
      <c r="C22" s="22">
        <v>118</v>
      </c>
      <c r="D22" s="22">
        <v>34775</v>
      </c>
      <c r="E22" s="22">
        <v>45173.560000000012</v>
      </c>
      <c r="F22" s="22">
        <v>26666.899999999998</v>
      </c>
      <c r="G22" s="22">
        <v>1444.6724350049408</v>
      </c>
    </row>
    <row r="23" spans="1:7" x14ac:dyDescent="0.25">
      <c r="A23" s="20" t="s">
        <v>252</v>
      </c>
      <c r="B23" s="20" t="s">
        <v>257</v>
      </c>
      <c r="C23" s="22">
        <v>120</v>
      </c>
      <c r="D23" s="22">
        <v>43452</v>
      </c>
      <c r="E23" s="22">
        <v>45922.89499999999</v>
      </c>
      <c r="F23" s="22">
        <v>25942</v>
      </c>
      <c r="G23" s="22">
        <v>1690.3603862887196</v>
      </c>
    </row>
    <row r="24" spans="1:7" x14ac:dyDescent="0.25">
      <c r="A24" s="20" t="s">
        <v>252</v>
      </c>
      <c r="B24" s="20" t="s">
        <v>266</v>
      </c>
      <c r="C24" s="22">
        <v>106</v>
      </c>
      <c r="D24" s="22">
        <v>39204</v>
      </c>
      <c r="E24" s="22">
        <v>39258.041999999994</v>
      </c>
      <c r="F24" s="22">
        <v>22470</v>
      </c>
      <c r="G24" s="22">
        <v>1473.1870645564397</v>
      </c>
    </row>
    <row r="25" spans="1:7" x14ac:dyDescent="0.25">
      <c r="A25" s="20" t="s">
        <v>271</v>
      </c>
      <c r="B25" s="20"/>
      <c r="C25" s="22">
        <v>1027</v>
      </c>
      <c r="D25" s="22">
        <v>333952</v>
      </c>
      <c r="E25" s="22">
        <v>374510.21600000112</v>
      </c>
      <c r="F25" s="22">
        <v>206186.4</v>
      </c>
      <c r="G25" s="22">
        <v>11858.617008300953</v>
      </c>
    </row>
    <row r="26" spans="1:7" x14ac:dyDescent="0.25">
      <c r="A26" s="20" t="s">
        <v>248</v>
      </c>
      <c r="B26" s="20"/>
      <c r="C26" s="20">
        <v>1561</v>
      </c>
      <c r="D26" s="20">
        <v>513617</v>
      </c>
      <c r="E26" s="22">
        <v>560193.5309620006</v>
      </c>
      <c r="F26" s="22">
        <v>298334.86</v>
      </c>
      <c r="G26" s="22">
        <v>17465.653276230052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564"/>
  <sheetViews>
    <sheetView tabSelected="1" topLeftCell="C1" zoomScaleNormal="100" workbookViewId="0">
      <selection activeCell="K7" sqref="K7"/>
    </sheetView>
  </sheetViews>
  <sheetFormatPr baseColWidth="10" defaultColWidth="12.6328125" defaultRowHeight="15.75" customHeight="1" x14ac:dyDescent="0.25"/>
  <cols>
    <col min="1" max="1" width="15.36328125" style="2" bestFit="1" customWidth="1"/>
    <col min="2" max="2" width="12.26953125" bestFit="1" customWidth="1"/>
    <col min="3" max="3" width="8.26953125" bestFit="1" customWidth="1"/>
    <col min="4" max="4" width="9.1796875" bestFit="1" customWidth="1"/>
    <col min="5" max="5" width="12.1796875" style="2" bestFit="1" customWidth="1"/>
    <col min="6" max="6" width="13.6328125" style="3" bestFit="1" customWidth="1"/>
    <col min="7" max="7" width="12.81640625" style="3" bestFit="1" customWidth="1"/>
    <col min="8" max="8" width="14.7265625" bestFit="1" customWidth="1"/>
    <col min="9" max="9" width="12.26953125" style="2" bestFit="1" customWidth="1"/>
    <col min="10" max="10" width="17.453125" bestFit="1" customWidth="1"/>
    <col min="11" max="11" width="16.7265625" customWidth="1"/>
    <col min="12" max="12" width="19.1796875" bestFit="1" customWidth="1"/>
    <col min="13" max="13" width="15.1796875" bestFit="1" customWidth="1"/>
    <col min="14" max="14" width="12.36328125" style="2" bestFit="1" customWidth="1"/>
    <col min="15" max="15" width="8.08984375" customWidth="1"/>
    <col min="16" max="16" width="9.26953125" customWidth="1"/>
    <col min="17" max="17" width="22.54296875" style="5" customWidth="1"/>
    <col min="18" max="18" width="21.26953125" style="4" customWidth="1"/>
    <col min="19" max="19" width="19.7265625" bestFit="1" customWidth="1"/>
    <col min="20" max="22" width="12.6328125" customWidth="1"/>
    <col min="23" max="23" width="12.6328125" style="25"/>
    <col min="24" max="24" width="12.6328125" style="29"/>
    <col min="25" max="25" width="12.6328125" style="25"/>
    <col min="31" max="31" width="17" bestFit="1" customWidth="1"/>
  </cols>
  <sheetData>
    <row r="1" spans="1:31" ht="29.5" customHeight="1" x14ac:dyDescent="0.25">
      <c r="A1" s="13" t="s">
        <v>9</v>
      </c>
      <c r="B1" s="14" t="s">
        <v>10</v>
      </c>
      <c r="C1" s="19" t="s">
        <v>258</v>
      </c>
      <c r="D1" s="19" t="s">
        <v>250</v>
      </c>
      <c r="E1" s="13" t="s">
        <v>11</v>
      </c>
      <c r="F1" s="15" t="s">
        <v>12</v>
      </c>
      <c r="G1" s="19" t="s">
        <v>272</v>
      </c>
      <c r="H1" s="14" t="s">
        <v>13</v>
      </c>
      <c r="I1" s="13" t="s">
        <v>14</v>
      </c>
      <c r="J1" s="8" t="s">
        <v>20</v>
      </c>
      <c r="K1" s="8" t="s">
        <v>19</v>
      </c>
      <c r="L1" s="8" t="s">
        <v>71</v>
      </c>
      <c r="M1" s="8" t="s">
        <v>72</v>
      </c>
      <c r="N1" s="9" t="s">
        <v>15</v>
      </c>
      <c r="O1" s="32" t="s">
        <v>142</v>
      </c>
      <c r="P1" s="32" t="s">
        <v>141</v>
      </c>
      <c r="Q1" s="32" t="s">
        <v>16</v>
      </c>
      <c r="R1" s="32" t="s">
        <v>17</v>
      </c>
      <c r="S1" s="31" t="s">
        <v>246</v>
      </c>
      <c r="T1" s="31" t="s">
        <v>245</v>
      </c>
      <c r="U1" s="32" t="s">
        <v>247</v>
      </c>
      <c r="V1" s="10" t="s">
        <v>249</v>
      </c>
      <c r="W1" s="26" t="s">
        <v>273</v>
      </c>
      <c r="X1" s="27" t="s">
        <v>275</v>
      </c>
      <c r="Y1" s="26" t="s">
        <v>274</v>
      </c>
      <c r="Z1" s="26" t="s">
        <v>276</v>
      </c>
      <c r="AA1" s="26" t="s">
        <v>277</v>
      </c>
      <c r="AB1" s="26" t="s">
        <v>278</v>
      </c>
      <c r="AC1" s="26" t="s">
        <v>279</v>
      </c>
      <c r="AE1" s="33" t="s">
        <v>281</v>
      </c>
    </row>
    <row r="2" spans="1:31" ht="15.75" customHeight="1" x14ac:dyDescent="0.25">
      <c r="A2" s="7">
        <v>20210100041</v>
      </c>
      <c r="B2" s="18">
        <v>44214</v>
      </c>
      <c r="C2" s="18" t="str">
        <f>TEXT(B2, "mmmm")</f>
        <v>janvier</v>
      </c>
      <c r="D2" s="18" t="str">
        <f>TEXT(B2,"aaaa")</f>
        <v>2021</v>
      </c>
      <c r="E2" s="7">
        <v>1311972</v>
      </c>
      <c r="F2" s="17">
        <v>300</v>
      </c>
      <c r="G2" s="23">
        <f>Data_Set[[#This Row],[Poids OT (kg)]]/1000</f>
        <v>0.3</v>
      </c>
      <c r="H2" s="6" t="s">
        <v>4</v>
      </c>
      <c r="I2" s="7">
        <v>2167</v>
      </c>
      <c r="J2" s="6">
        <v>94440</v>
      </c>
      <c r="K2" s="6" t="s">
        <v>25</v>
      </c>
      <c r="L2" s="6">
        <v>97302</v>
      </c>
      <c r="M2" s="6" t="s">
        <v>75</v>
      </c>
      <c r="N2" s="7">
        <v>7086.72</v>
      </c>
      <c r="O2" s="6" t="s">
        <v>152</v>
      </c>
      <c r="P2" s="6" t="s">
        <v>153</v>
      </c>
      <c r="Q2" s="11">
        <v>1760894987321</v>
      </c>
      <c r="R2" s="12">
        <v>698096755</v>
      </c>
      <c r="S2" s="6" t="str">
        <f>LEFT(Q2,1)</f>
        <v>1</v>
      </c>
      <c r="T2" s="6" t="str">
        <f>IF(S2="1","Homme",IF(S2="0","Inconnu","Femme"))</f>
        <v>Homme</v>
      </c>
      <c r="U2" s="6" t="str">
        <f>"19"&amp;MID(Q2, SEARCH("", Q2) + 1,2)</f>
        <v>1976</v>
      </c>
      <c r="V2" s="6" t="str">
        <f>FLOOR(U2,5) &amp; "-" &amp; FLOOR(U2,5) + 5</f>
        <v>1975-1980</v>
      </c>
      <c r="W2" s="24">
        <f>IFERROR(VLOOKUP(Data_Set[[#This Row],[Type Transport]],'[1]Taux émission CO2e'!$A$5:$B$16,2,0),0)</f>
        <v>0</v>
      </c>
      <c r="X2" s="28">
        <f>IFERROR(VLOOKUP(Data_Set[[#This Row],[Type Transport]],'[1]Taux émission CO2e'!$A$5:$D$16,4,0),0)</f>
        <v>0</v>
      </c>
      <c r="Y2" s="24">
        <f>IFERROR(VLOOKUP(Data_Set[[#This Row],[Type Transport]],'[1]Taux émission CO2e'!$A$20:$B$31,2,0),0)</f>
        <v>0</v>
      </c>
      <c r="Z2" s="6">
        <f>IFERROR(VLOOKUP(Data_Set[[#This Row],[Type Transport]],'[1]Taux émission CO2e'!$A$20:$D$31,4,0),0)</f>
        <v>0</v>
      </c>
      <c r="AA2" s="30">
        <f>Data_Set[[#This Row],[Repartition Segment 1]]*Data_Set[[#This Row],[Coefficient CO2 Segment 1]]*Data_Set[[#This Row],[Poids OT (T)]]*Data_Set[[#This Row],[Distance (KM)]]</f>
        <v>0</v>
      </c>
      <c r="AB2" s="30">
        <f>Data_Set[[#This Row],[Repartition Segment 2]]*Data_Set[[#This Row],[Coefficient CO2 Segment 2]]*Data_Set[[#This Row],[Poids OT (T)]]*Data_Set[[#This Row],[Distance (KM)]]</f>
        <v>0</v>
      </c>
      <c r="AC2" s="30">
        <f>Data_Set[[#This Row],[Bilan CO2 Segment 1 (Kg CO2)]]+Data_Set[[#This Row],[Bilan CO2 Segment 2 (Kg CO2)]]</f>
        <v>0</v>
      </c>
      <c r="AE2" s="34" t="s">
        <v>282</v>
      </c>
    </row>
    <row r="3" spans="1:31" ht="15.75" customHeight="1" x14ac:dyDescent="0.25">
      <c r="A3" s="7">
        <v>20210200044</v>
      </c>
      <c r="B3" s="18">
        <v>44223</v>
      </c>
      <c r="C3" s="18" t="str">
        <f>TEXT(B3, "mmmm")</f>
        <v>janvier</v>
      </c>
      <c r="D3" s="18" t="str">
        <f>TEXT(B3,"aaaa")</f>
        <v>2021</v>
      </c>
      <c r="E3" s="7">
        <v>1316628</v>
      </c>
      <c r="F3" s="17">
        <v>225</v>
      </c>
      <c r="G3" s="23">
        <f>Data_Set[[#This Row],[Poids OT (kg)]]/1000</f>
        <v>0.22500000000000001</v>
      </c>
      <c r="H3" s="6" t="s">
        <v>0</v>
      </c>
      <c r="I3" s="7">
        <v>175</v>
      </c>
      <c r="J3" s="6">
        <v>40300</v>
      </c>
      <c r="K3" s="6" t="s">
        <v>26</v>
      </c>
      <c r="L3" s="6">
        <v>59100</v>
      </c>
      <c r="M3" s="6" t="s">
        <v>28</v>
      </c>
      <c r="N3" s="7">
        <v>986.75599999999997</v>
      </c>
      <c r="O3" s="6" t="s">
        <v>154</v>
      </c>
      <c r="P3" s="6" t="s">
        <v>155</v>
      </c>
      <c r="Q3" s="11">
        <v>2731140567876</v>
      </c>
      <c r="R3" s="12">
        <v>566980986</v>
      </c>
      <c r="S3" s="6" t="str">
        <f>LEFT(Q3,1)</f>
        <v>2</v>
      </c>
      <c r="T3" s="6" t="str">
        <f>IF(S3="1","Homme",IF(S3="0","Inconnu","Femme"))</f>
        <v>Femme</v>
      </c>
      <c r="U3" s="6" t="str">
        <f>"19"&amp;MID(Q3, SEARCH("", Q3) + 1,2)</f>
        <v>1973</v>
      </c>
      <c r="V3" s="6" t="str">
        <f>FLOOR(U3,5) &amp; "-" &amp; FLOOR(U3,5) + 5</f>
        <v>1970-1975</v>
      </c>
      <c r="W3" s="24">
        <f>IFERROR(VLOOKUP(Data_Set[[#This Row],[Type Transport]],'[1]Taux émission CO2e'!$A$5:$B$16,2,0),0)</f>
        <v>0.3</v>
      </c>
      <c r="X3" s="28">
        <f>IFERROR(VLOOKUP(Data_Set[[#This Row],[Type Transport]],'[1]Taux émission CO2e'!$A$5:$D$16,4,0),0)</f>
        <v>0.16</v>
      </c>
      <c r="Y3" s="24">
        <f>IFERROR(VLOOKUP(Data_Set[[#This Row],[Type Transport]],'[1]Taux émission CO2e'!$A$20:$B$31,2,0),0)</f>
        <v>0.7</v>
      </c>
      <c r="Z3" s="6">
        <f>IFERROR(VLOOKUP(Data_Set[[#This Row],[Type Transport]],'[1]Taux émission CO2e'!$A$20:$D$31,4,0),0)</f>
        <v>6.7400000000000002E-2</v>
      </c>
      <c r="AA3" s="30">
        <f>Data_Set[[#This Row],[Repartition Segment 1]]*Data_Set[[#This Row],[Coefficient CO2 Segment 1]]*Data_Set[[#This Row],[Poids OT (T)]]*Data_Set[[#This Row],[Distance (KM)]]</f>
        <v>10.656964800000001</v>
      </c>
      <c r="AB3" s="30">
        <f>Data_Set[[#This Row],[Repartition Segment 2]]*Data_Set[[#This Row],[Coefficient CO2 Segment 2]]*Data_Set[[#This Row],[Poids OT (T)]]*Data_Set[[#This Row],[Distance (KM)]]</f>
        <v>10.474908317999999</v>
      </c>
      <c r="AC3" s="30">
        <f>Data_Set[[#This Row],[Bilan CO2 Segment 1 (Kg CO2)]]+Data_Set[[#This Row],[Bilan CO2 Segment 2 (Kg CO2)]]</f>
        <v>21.131873118000001</v>
      </c>
      <c r="AD3" s="1"/>
    </row>
    <row r="4" spans="1:31" ht="15.75" customHeight="1" x14ac:dyDescent="0.25">
      <c r="A4" s="7">
        <v>20210300043</v>
      </c>
      <c r="B4" s="18">
        <v>44279</v>
      </c>
      <c r="C4" s="18" t="str">
        <f>TEXT(B4, "mmmm")</f>
        <v>mars</v>
      </c>
      <c r="D4" s="18" t="str">
        <f>TEXT(B4,"aaaa")</f>
        <v>2021</v>
      </c>
      <c r="E4" s="7">
        <v>1340604</v>
      </c>
      <c r="F4" s="17">
        <v>750</v>
      </c>
      <c r="G4" s="23">
        <f>Data_Set[[#This Row],[Poids OT (kg)]]/1000</f>
        <v>0.75</v>
      </c>
      <c r="H4" s="6" t="s">
        <v>0</v>
      </c>
      <c r="I4" s="7">
        <v>328</v>
      </c>
      <c r="J4" s="6">
        <v>40300</v>
      </c>
      <c r="K4" s="6" t="s">
        <v>26</v>
      </c>
      <c r="L4" s="6">
        <v>59100</v>
      </c>
      <c r="M4" s="6" t="s">
        <v>28</v>
      </c>
      <c r="N4" s="7">
        <v>986.75599999999997</v>
      </c>
      <c r="O4" s="6" t="s">
        <v>154</v>
      </c>
      <c r="P4" s="6" t="s">
        <v>155</v>
      </c>
      <c r="Q4" s="11">
        <v>2731140567876</v>
      </c>
      <c r="R4" s="12">
        <v>566980986</v>
      </c>
      <c r="S4" s="6" t="str">
        <f>LEFT(Q4,1)</f>
        <v>2</v>
      </c>
      <c r="T4" s="6" t="str">
        <f>IF(S4="1","Homme",IF(S4="0","Inconnu","Femme"))</f>
        <v>Femme</v>
      </c>
      <c r="U4" s="6" t="str">
        <f>"19"&amp;MID(Q4, SEARCH("", Q4) + 1,2)</f>
        <v>1973</v>
      </c>
      <c r="V4" s="6" t="str">
        <f>FLOOR(U4,5) &amp; "-" &amp; FLOOR(U4,5) + 5</f>
        <v>1970-1975</v>
      </c>
      <c r="W4" s="24">
        <f>IFERROR(VLOOKUP(Data_Set[[#This Row],[Type Transport]],'[1]Taux émission CO2e'!$A$5:$B$16,2,0),0)</f>
        <v>0.3</v>
      </c>
      <c r="X4" s="28">
        <f>IFERROR(VLOOKUP(Data_Set[[#This Row],[Type Transport]],'[1]Taux émission CO2e'!$A$5:$D$16,4,0),0)</f>
        <v>0.16</v>
      </c>
      <c r="Y4" s="24">
        <f>IFERROR(VLOOKUP(Data_Set[[#This Row],[Type Transport]],'[1]Taux émission CO2e'!$A$20:$B$31,2,0),0)</f>
        <v>0.7</v>
      </c>
      <c r="Z4" s="6">
        <f>IFERROR(VLOOKUP(Data_Set[[#This Row],[Type Transport]],'[1]Taux émission CO2e'!$A$20:$D$31,4,0),0)</f>
        <v>6.7400000000000002E-2</v>
      </c>
      <c r="AA4" s="30">
        <f>Data_Set[[#This Row],[Repartition Segment 1]]*Data_Set[[#This Row],[Coefficient CO2 Segment 1]]*Data_Set[[#This Row],[Poids OT (T)]]*Data_Set[[#This Row],[Distance (KM)]]</f>
        <v>35.523216000000005</v>
      </c>
      <c r="AB4" s="30">
        <f>Data_Set[[#This Row],[Repartition Segment 2]]*Data_Set[[#This Row],[Coefficient CO2 Segment 2]]*Data_Set[[#This Row],[Poids OT (T)]]*Data_Set[[#This Row],[Distance (KM)]]</f>
        <v>34.91636106</v>
      </c>
      <c r="AC4" s="30">
        <f>Data_Set[[#This Row],[Bilan CO2 Segment 1 (Kg CO2)]]+Data_Set[[#This Row],[Bilan CO2 Segment 2 (Kg CO2)]]</f>
        <v>70.439577060000005</v>
      </c>
      <c r="AD4" s="1"/>
    </row>
    <row r="5" spans="1:31" ht="15.75" customHeight="1" x14ac:dyDescent="0.25">
      <c r="A5" s="7">
        <v>20210800045</v>
      </c>
      <c r="B5" s="18">
        <v>44426</v>
      </c>
      <c r="C5" s="18" t="str">
        <f>TEXT(B5, "mmmm")</f>
        <v>août</v>
      </c>
      <c r="D5" s="18" t="str">
        <f>TEXT(B5,"aaaa")</f>
        <v>2021</v>
      </c>
      <c r="E5" s="7">
        <v>1396913</v>
      </c>
      <c r="F5" s="17">
        <v>150</v>
      </c>
      <c r="G5" s="23">
        <f>Data_Set[[#This Row],[Poids OT (kg)]]/1000</f>
        <v>0.15</v>
      </c>
      <c r="H5" s="6" t="s">
        <v>0</v>
      </c>
      <c r="I5" s="7">
        <v>175</v>
      </c>
      <c r="J5" s="6">
        <v>40300</v>
      </c>
      <c r="K5" s="6" t="s">
        <v>26</v>
      </c>
      <c r="L5" s="6">
        <v>59100</v>
      </c>
      <c r="M5" s="6" t="s">
        <v>28</v>
      </c>
      <c r="N5" s="7">
        <v>986.75599999999997</v>
      </c>
      <c r="O5" s="6" t="s">
        <v>154</v>
      </c>
      <c r="P5" s="6" t="s">
        <v>155</v>
      </c>
      <c r="Q5" s="11">
        <v>2731140567876</v>
      </c>
      <c r="R5" s="12">
        <v>566980986</v>
      </c>
      <c r="S5" s="6" t="str">
        <f>LEFT(Q5,1)</f>
        <v>2</v>
      </c>
      <c r="T5" s="6" t="str">
        <f>IF(S5="1","Homme",IF(S5="0","Inconnu","Femme"))</f>
        <v>Femme</v>
      </c>
      <c r="U5" s="6" t="str">
        <f>"19"&amp;MID(Q5, SEARCH("", Q5) + 1,2)</f>
        <v>1973</v>
      </c>
      <c r="V5" s="6" t="str">
        <f>FLOOR(U5,5) &amp; "-" &amp; FLOOR(U5,5) + 5</f>
        <v>1970-1975</v>
      </c>
      <c r="W5" s="24">
        <f>IFERROR(VLOOKUP(Data_Set[[#This Row],[Type Transport]],'[1]Taux émission CO2e'!$A$5:$B$16,2,0),0)</f>
        <v>0.3</v>
      </c>
      <c r="X5" s="28">
        <f>IFERROR(VLOOKUP(Data_Set[[#This Row],[Type Transport]],'[1]Taux émission CO2e'!$A$5:$D$16,4,0),0)</f>
        <v>0.16</v>
      </c>
      <c r="Y5" s="24">
        <f>IFERROR(VLOOKUP(Data_Set[[#This Row],[Type Transport]],'[1]Taux émission CO2e'!$A$20:$B$31,2,0),0)</f>
        <v>0.7</v>
      </c>
      <c r="Z5" s="6">
        <f>IFERROR(VLOOKUP(Data_Set[[#This Row],[Type Transport]],'[1]Taux émission CO2e'!$A$20:$D$31,4,0),0)</f>
        <v>6.7400000000000002E-2</v>
      </c>
      <c r="AA5" s="30">
        <f>Data_Set[[#This Row],[Repartition Segment 1]]*Data_Set[[#This Row],[Coefficient CO2 Segment 1]]*Data_Set[[#This Row],[Poids OT (T)]]*Data_Set[[#This Row],[Distance (KM)]]</f>
        <v>7.1046431999999999</v>
      </c>
      <c r="AB5" s="30">
        <f>Data_Set[[#This Row],[Repartition Segment 2]]*Data_Set[[#This Row],[Coefficient CO2 Segment 2]]*Data_Set[[#This Row],[Poids OT (T)]]*Data_Set[[#This Row],[Distance (KM)]]</f>
        <v>6.9832722120000001</v>
      </c>
      <c r="AC5" s="30">
        <f>Data_Set[[#This Row],[Bilan CO2 Segment 1 (Kg CO2)]]+Data_Set[[#This Row],[Bilan CO2 Segment 2 (Kg CO2)]]</f>
        <v>14.087915412000001</v>
      </c>
      <c r="AD5" s="1"/>
    </row>
    <row r="6" spans="1:31" ht="15.75" customHeight="1" x14ac:dyDescent="0.25">
      <c r="A6" s="7">
        <v>202203000165</v>
      </c>
      <c r="B6" s="18">
        <v>44641</v>
      </c>
      <c r="C6" s="18" t="str">
        <f>TEXT(B6, "mmmm")</f>
        <v>mars</v>
      </c>
      <c r="D6" s="18" t="str">
        <f>TEXT(B6,"aaaa")</f>
        <v>2022</v>
      </c>
      <c r="E6" s="7">
        <v>1481027</v>
      </c>
      <c r="F6" s="17">
        <v>150</v>
      </c>
      <c r="G6" s="23">
        <f>Data_Set[[#This Row],[Poids OT (kg)]]/1000</f>
        <v>0.15</v>
      </c>
      <c r="H6" s="6" t="s">
        <v>3</v>
      </c>
      <c r="I6" s="7">
        <v>90</v>
      </c>
      <c r="J6" s="6">
        <v>62138</v>
      </c>
      <c r="K6" s="6" t="s">
        <v>36</v>
      </c>
      <c r="L6" s="6">
        <v>64230</v>
      </c>
      <c r="M6" s="6" t="s">
        <v>49</v>
      </c>
      <c r="N6" s="7">
        <v>981.02599999999995</v>
      </c>
      <c r="O6" s="6" t="s">
        <v>174</v>
      </c>
      <c r="P6" s="6" t="s">
        <v>175</v>
      </c>
      <c r="Q6" s="11">
        <v>1910162678543</v>
      </c>
      <c r="R6" s="12">
        <v>201019888</v>
      </c>
      <c r="S6" s="6" t="str">
        <f>LEFT(Q6,1)</f>
        <v>1</v>
      </c>
      <c r="T6" s="6" t="str">
        <f>IF(S6="1","Homme",IF(S6="0","Inconnu","Femme"))</f>
        <v>Homme</v>
      </c>
      <c r="U6" s="6" t="str">
        <f>"19"&amp;MID(Q6, SEARCH("", Q6) + 1,2)</f>
        <v>1991</v>
      </c>
      <c r="V6" s="6" t="str">
        <f>FLOOR(U6,5) &amp; "-" &amp; FLOOR(U6,5) + 5</f>
        <v>1990-1995</v>
      </c>
      <c r="W6" s="24">
        <f>IFERROR(VLOOKUP(Data_Set[[#This Row],[Type Transport]],'[1]Taux émission CO2e'!$A$5:$B$16,2,0),0)</f>
        <v>1</v>
      </c>
      <c r="X6" s="28">
        <f>IFERROR(VLOOKUP(Data_Set[[#This Row],[Type Transport]],'[1]Taux émission CO2e'!$A$5:$D$16,4,0),0)</f>
        <v>0.24099999999999999</v>
      </c>
      <c r="Y6" s="24">
        <f>IFERROR(VLOOKUP(Data_Set[[#This Row],[Type Transport]],'[1]Taux émission CO2e'!$A$20:$B$31,2,0),0)</f>
        <v>0</v>
      </c>
      <c r="Z6" s="6">
        <f>IFERROR(VLOOKUP(Data_Set[[#This Row],[Type Transport]],'[1]Taux émission CO2e'!$A$20:$D$31,4,0),0)</f>
        <v>0</v>
      </c>
      <c r="AA6" s="30">
        <f>Data_Set[[#This Row],[Repartition Segment 1]]*Data_Set[[#This Row],[Coefficient CO2 Segment 1]]*Data_Set[[#This Row],[Poids OT (T)]]*Data_Set[[#This Row],[Distance (KM)]]</f>
        <v>35.464089899999991</v>
      </c>
      <c r="AB6" s="30">
        <f>Data_Set[[#This Row],[Repartition Segment 2]]*Data_Set[[#This Row],[Coefficient CO2 Segment 2]]*Data_Set[[#This Row],[Poids OT (T)]]*Data_Set[[#This Row],[Distance (KM)]]</f>
        <v>0</v>
      </c>
      <c r="AC6" s="30">
        <f>Data_Set[[#This Row],[Bilan CO2 Segment 1 (Kg CO2)]]+Data_Set[[#This Row],[Bilan CO2 Segment 2 (Kg CO2)]]</f>
        <v>35.464089899999991</v>
      </c>
      <c r="AD6" s="1"/>
    </row>
    <row r="7" spans="1:31" ht="15.75" customHeight="1" x14ac:dyDescent="0.25">
      <c r="A7" s="7">
        <v>20210100041</v>
      </c>
      <c r="B7" s="18">
        <v>44209</v>
      </c>
      <c r="C7" s="18" t="str">
        <f>TEXT(B7, "mmmm")</f>
        <v>janvier</v>
      </c>
      <c r="D7" s="18" t="str">
        <f>TEXT(B7,"aaaa")</f>
        <v>2021</v>
      </c>
      <c r="E7" s="7">
        <v>1312188</v>
      </c>
      <c r="F7" s="17">
        <v>47</v>
      </c>
      <c r="G7" s="23">
        <f>Data_Set[[#This Row],[Poids OT (kg)]]/1000</f>
        <v>4.7E-2</v>
      </c>
      <c r="H7" s="6" t="s">
        <v>1</v>
      </c>
      <c r="I7" s="7">
        <v>153</v>
      </c>
      <c r="J7" s="6">
        <v>91100</v>
      </c>
      <c r="K7" s="6" t="s">
        <v>22</v>
      </c>
      <c r="L7" s="6">
        <v>6700</v>
      </c>
      <c r="M7" s="6" t="s">
        <v>140</v>
      </c>
      <c r="N7" s="7">
        <v>889.42899999999997</v>
      </c>
      <c r="O7" s="6" t="s">
        <v>145</v>
      </c>
      <c r="P7" s="6" t="s">
        <v>146</v>
      </c>
      <c r="Q7" s="11">
        <v>1690891543678</v>
      </c>
      <c r="R7" s="12">
        <v>154098765</v>
      </c>
      <c r="S7" s="6" t="str">
        <f>LEFT(Q7,1)</f>
        <v>1</v>
      </c>
      <c r="T7" s="6" t="str">
        <f>IF(S7="1","Homme",IF(S7="0","Inconnu","Femme"))</f>
        <v>Homme</v>
      </c>
      <c r="U7" s="6" t="str">
        <f>"19"&amp;MID(Q7, SEARCH("", Q7) + 1,2)</f>
        <v>1969</v>
      </c>
      <c r="V7" s="6" t="str">
        <f>FLOOR(U7,5) &amp; "-" &amp; FLOOR(U7,5) + 5</f>
        <v>1965-1970</v>
      </c>
      <c r="W7" s="24">
        <f>IFERROR(VLOOKUP(Data_Set[[#This Row],[Type Transport]],'[1]Taux émission CO2e'!$A$5:$B$16,2,0),0)</f>
        <v>0.3</v>
      </c>
      <c r="X7" s="28">
        <f>IFERROR(VLOOKUP(Data_Set[[#This Row],[Type Transport]],'[1]Taux émission CO2e'!$A$5:$D$16,4,0),0)</f>
        <v>0.16</v>
      </c>
      <c r="Y7" s="24">
        <f>IFERROR(VLOOKUP(Data_Set[[#This Row],[Type Transport]],'[1]Taux émission CO2e'!$A$20:$B$31,2,0),0)</f>
        <v>0.7</v>
      </c>
      <c r="Z7" s="6">
        <f>IFERROR(VLOOKUP(Data_Set[[#This Row],[Type Transport]],'[1]Taux émission CO2e'!$A$20:$D$31,4,0),0)</f>
        <v>6.7400000000000002E-2</v>
      </c>
      <c r="AA7" s="30">
        <f>Data_Set[[#This Row],[Repartition Segment 1]]*Data_Set[[#This Row],[Coefficient CO2 Segment 1]]*Data_Set[[#This Row],[Poids OT (T)]]*Data_Set[[#This Row],[Distance (KM)]]</f>
        <v>2.0065518240000002</v>
      </c>
      <c r="AB7" s="30">
        <f>Data_Set[[#This Row],[Repartition Segment 2]]*Data_Set[[#This Row],[Coefficient CO2 Segment 2]]*Data_Set[[#This Row],[Poids OT (T)]]*Data_Set[[#This Row],[Distance (KM)]]</f>
        <v>1.9722732303400001</v>
      </c>
      <c r="AC7" s="30">
        <f>Data_Set[[#This Row],[Bilan CO2 Segment 1 (Kg CO2)]]+Data_Set[[#This Row],[Bilan CO2 Segment 2 (Kg CO2)]]</f>
        <v>3.9788250543400006</v>
      </c>
      <c r="AD7" s="1"/>
    </row>
    <row r="8" spans="1:31" ht="15.75" customHeight="1" x14ac:dyDescent="0.25">
      <c r="A8" s="7">
        <v>20210600050</v>
      </c>
      <c r="B8" s="18">
        <v>44372</v>
      </c>
      <c r="C8" s="18" t="str">
        <f>TEXT(B8, "mmmm")</f>
        <v>juin</v>
      </c>
      <c r="D8" s="18" t="str">
        <f>TEXT(B8,"aaaa")</f>
        <v>2021</v>
      </c>
      <c r="E8" s="7">
        <v>1380010</v>
      </c>
      <c r="F8" s="17">
        <v>120</v>
      </c>
      <c r="G8" s="23">
        <f>Data_Set[[#This Row],[Poids OT (kg)]]/1000</f>
        <v>0.12</v>
      </c>
      <c r="H8" s="6" t="s">
        <v>1</v>
      </c>
      <c r="I8" s="7">
        <v>171</v>
      </c>
      <c r="J8" s="6">
        <v>91100</v>
      </c>
      <c r="K8" s="6" t="s">
        <v>22</v>
      </c>
      <c r="L8" s="6">
        <v>6700</v>
      </c>
      <c r="M8" s="6" t="s">
        <v>140</v>
      </c>
      <c r="N8" s="7">
        <v>889.42899999999997</v>
      </c>
      <c r="O8" s="6" t="s">
        <v>145</v>
      </c>
      <c r="P8" s="6" t="s">
        <v>146</v>
      </c>
      <c r="Q8" s="11">
        <v>1690891543678</v>
      </c>
      <c r="R8" s="12">
        <v>154098765</v>
      </c>
      <c r="S8" s="6" t="str">
        <f>LEFT(Q8,1)</f>
        <v>1</v>
      </c>
      <c r="T8" s="6" t="str">
        <f>IF(S8="1","Homme",IF(S8="0","Inconnu","Femme"))</f>
        <v>Homme</v>
      </c>
      <c r="U8" s="6" t="str">
        <f>"19"&amp;MID(Q8, SEARCH("", Q8) + 1,2)</f>
        <v>1969</v>
      </c>
      <c r="V8" s="6" t="str">
        <f>FLOOR(U8,5) &amp; "-" &amp; FLOOR(U8,5) + 5</f>
        <v>1965-1970</v>
      </c>
      <c r="W8" s="24">
        <f>IFERROR(VLOOKUP(Data_Set[[#This Row],[Type Transport]],'[1]Taux émission CO2e'!$A$5:$B$16,2,0),0)</f>
        <v>0.3</v>
      </c>
      <c r="X8" s="28">
        <f>IFERROR(VLOOKUP(Data_Set[[#This Row],[Type Transport]],'[1]Taux émission CO2e'!$A$5:$D$16,4,0),0)</f>
        <v>0.16</v>
      </c>
      <c r="Y8" s="24">
        <f>IFERROR(VLOOKUP(Data_Set[[#This Row],[Type Transport]],'[1]Taux émission CO2e'!$A$20:$B$31,2,0),0)</f>
        <v>0.7</v>
      </c>
      <c r="Z8" s="6">
        <f>IFERROR(VLOOKUP(Data_Set[[#This Row],[Type Transport]],'[1]Taux émission CO2e'!$A$20:$D$31,4,0),0)</f>
        <v>6.7400000000000002E-2</v>
      </c>
      <c r="AA8" s="30">
        <f>Data_Set[[#This Row],[Repartition Segment 1]]*Data_Set[[#This Row],[Coefficient CO2 Segment 1]]*Data_Set[[#This Row],[Poids OT (T)]]*Data_Set[[#This Row],[Distance (KM)]]</f>
        <v>5.1231110399999995</v>
      </c>
      <c r="AB8" s="30">
        <f>Data_Set[[#This Row],[Repartition Segment 2]]*Data_Set[[#This Row],[Coefficient CO2 Segment 2]]*Data_Set[[#This Row],[Poids OT (T)]]*Data_Set[[#This Row],[Distance (KM)]]</f>
        <v>5.0355912264000002</v>
      </c>
      <c r="AC8" s="30">
        <f>Data_Set[[#This Row],[Bilan CO2 Segment 1 (Kg CO2)]]+Data_Set[[#This Row],[Bilan CO2 Segment 2 (Kg CO2)]]</f>
        <v>10.158702266399999</v>
      </c>
      <c r="AD8" s="1"/>
    </row>
    <row r="9" spans="1:31" ht="15.75" customHeight="1" x14ac:dyDescent="0.25">
      <c r="A9" s="7">
        <v>20220400055</v>
      </c>
      <c r="B9" s="18">
        <v>44652</v>
      </c>
      <c r="C9" s="18" t="str">
        <f>TEXT(B9, "mmmm")</f>
        <v>avril</v>
      </c>
      <c r="D9" s="18" t="str">
        <f>TEXT(B9,"aaaa")</f>
        <v>2022</v>
      </c>
      <c r="E9" s="7">
        <v>1487208</v>
      </c>
      <c r="F9" s="17">
        <v>39</v>
      </c>
      <c r="G9" s="23">
        <f>Data_Set[[#This Row],[Poids OT (kg)]]/1000</f>
        <v>3.9E-2</v>
      </c>
      <c r="H9" s="6" t="s">
        <v>1</v>
      </c>
      <c r="I9" s="7">
        <v>196</v>
      </c>
      <c r="J9" s="6">
        <v>91100</v>
      </c>
      <c r="K9" s="6" t="s">
        <v>22</v>
      </c>
      <c r="L9" s="6">
        <v>6520</v>
      </c>
      <c r="M9" s="6" t="s">
        <v>137</v>
      </c>
      <c r="N9" s="7">
        <v>884.3</v>
      </c>
      <c r="O9" s="6" t="s">
        <v>145</v>
      </c>
      <c r="P9" s="6" t="s">
        <v>146</v>
      </c>
      <c r="Q9" s="11">
        <v>1690891543678</v>
      </c>
      <c r="R9" s="12">
        <v>154098765</v>
      </c>
      <c r="S9" s="6" t="str">
        <f>LEFT(Q9,1)</f>
        <v>1</v>
      </c>
      <c r="T9" s="6" t="str">
        <f>IF(S9="1","Homme",IF(S9="0","Inconnu","Femme"))</f>
        <v>Homme</v>
      </c>
      <c r="U9" s="6" t="str">
        <f>"19"&amp;MID(Q9, SEARCH("", Q9) + 1,2)</f>
        <v>1969</v>
      </c>
      <c r="V9" s="6" t="str">
        <f>FLOOR(U9,5) &amp; "-" &amp; FLOOR(U9,5) + 5</f>
        <v>1965-1970</v>
      </c>
      <c r="W9" s="24">
        <f>IFERROR(VLOOKUP(Data_Set[[#This Row],[Type Transport]],'[1]Taux émission CO2e'!$A$5:$B$16,2,0),0)</f>
        <v>0.3</v>
      </c>
      <c r="X9" s="28">
        <f>IFERROR(VLOOKUP(Data_Set[[#This Row],[Type Transport]],'[1]Taux émission CO2e'!$A$5:$D$16,4,0),0)</f>
        <v>0.16</v>
      </c>
      <c r="Y9" s="24">
        <f>IFERROR(VLOOKUP(Data_Set[[#This Row],[Type Transport]],'[1]Taux émission CO2e'!$A$20:$B$31,2,0),0)</f>
        <v>0.7</v>
      </c>
      <c r="Z9" s="6">
        <f>IFERROR(VLOOKUP(Data_Set[[#This Row],[Type Transport]],'[1]Taux émission CO2e'!$A$20:$D$31,4,0),0)</f>
        <v>6.7400000000000002E-2</v>
      </c>
      <c r="AA9" s="30">
        <f>Data_Set[[#This Row],[Repartition Segment 1]]*Data_Set[[#This Row],[Coefficient CO2 Segment 1]]*Data_Set[[#This Row],[Poids OT (T)]]*Data_Set[[#This Row],[Distance (KM)]]</f>
        <v>1.6554095999999998</v>
      </c>
      <c r="AB9" s="30">
        <f>Data_Set[[#This Row],[Repartition Segment 2]]*Data_Set[[#This Row],[Coefficient CO2 Segment 2]]*Data_Set[[#This Row],[Poids OT (T)]]*Data_Set[[#This Row],[Distance (KM)]]</f>
        <v>1.627129686</v>
      </c>
      <c r="AC9" s="30">
        <f>Data_Set[[#This Row],[Bilan CO2 Segment 1 (Kg CO2)]]+Data_Set[[#This Row],[Bilan CO2 Segment 2 (Kg CO2)]]</f>
        <v>3.2825392859999996</v>
      </c>
      <c r="AD9" s="1"/>
    </row>
    <row r="10" spans="1:31" ht="15.75" customHeight="1" x14ac:dyDescent="0.25">
      <c r="A10" s="7">
        <v>20220400055</v>
      </c>
      <c r="B10" s="18">
        <v>44658</v>
      </c>
      <c r="C10" s="18" t="str">
        <f>TEXT(B10, "mmmm")</f>
        <v>avril</v>
      </c>
      <c r="D10" s="18" t="str">
        <f>TEXT(B10,"aaaa")</f>
        <v>2022</v>
      </c>
      <c r="E10" s="7">
        <v>1489623</v>
      </c>
      <c r="F10" s="17">
        <v>78</v>
      </c>
      <c r="G10" s="23">
        <f>Data_Set[[#This Row],[Poids OT (kg)]]/1000</f>
        <v>7.8E-2</v>
      </c>
      <c r="H10" s="6" t="s">
        <v>1</v>
      </c>
      <c r="I10" s="7">
        <v>196</v>
      </c>
      <c r="J10" s="6">
        <v>91100</v>
      </c>
      <c r="K10" s="6" t="s">
        <v>22</v>
      </c>
      <c r="L10" s="6">
        <v>6520</v>
      </c>
      <c r="M10" s="6" t="s">
        <v>137</v>
      </c>
      <c r="N10" s="7">
        <v>884.3</v>
      </c>
      <c r="O10" s="6" t="s">
        <v>145</v>
      </c>
      <c r="P10" s="6" t="s">
        <v>146</v>
      </c>
      <c r="Q10" s="11">
        <v>1690891543678</v>
      </c>
      <c r="R10" s="12">
        <v>154098765</v>
      </c>
      <c r="S10" s="6" t="str">
        <f>LEFT(Q10,1)</f>
        <v>1</v>
      </c>
      <c r="T10" s="6" t="str">
        <f>IF(S10="1","Homme",IF(S10="0","Inconnu","Femme"))</f>
        <v>Homme</v>
      </c>
      <c r="U10" s="6" t="str">
        <f>"19"&amp;MID(Q10, SEARCH("", Q10) + 1,2)</f>
        <v>1969</v>
      </c>
      <c r="V10" s="6" t="str">
        <f>FLOOR(U10,5) &amp; "-" &amp; FLOOR(U10,5) + 5</f>
        <v>1965-1970</v>
      </c>
      <c r="W10" s="24">
        <f>IFERROR(VLOOKUP(Data_Set[[#This Row],[Type Transport]],'[1]Taux émission CO2e'!$A$5:$B$16,2,0),0)</f>
        <v>0.3</v>
      </c>
      <c r="X10" s="28">
        <f>IFERROR(VLOOKUP(Data_Set[[#This Row],[Type Transport]],'[1]Taux émission CO2e'!$A$5:$D$16,4,0),0)</f>
        <v>0.16</v>
      </c>
      <c r="Y10" s="24">
        <f>IFERROR(VLOOKUP(Data_Set[[#This Row],[Type Transport]],'[1]Taux émission CO2e'!$A$20:$B$31,2,0),0)</f>
        <v>0.7</v>
      </c>
      <c r="Z10" s="6">
        <f>IFERROR(VLOOKUP(Data_Set[[#This Row],[Type Transport]],'[1]Taux émission CO2e'!$A$20:$D$31,4,0),0)</f>
        <v>6.7400000000000002E-2</v>
      </c>
      <c r="AA10" s="30">
        <f>Data_Set[[#This Row],[Repartition Segment 1]]*Data_Set[[#This Row],[Coefficient CO2 Segment 1]]*Data_Set[[#This Row],[Poids OT (T)]]*Data_Set[[#This Row],[Distance (KM)]]</f>
        <v>3.3108191999999996</v>
      </c>
      <c r="AB10" s="30">
        <f>Data_Set[[#This Row],[Repartition Segment 2]]*Data_Set[[#This Row],[Coefficient CO2 Segment 2]]*Data_Set[[#This Row],[Poids OT (T)]]*Data_Set[[#This Row],[Distance (KM)]]</f>
        <v>3.2542593719999999</v>
      </c>
      <c r="AC10" s="30">
        <f>Data_Set[[#This Row],[Bilan CO2 Segment 1 (Kg CO2)]]+Data_Set[[#This Row],[Bilan CO2 Segment 2 (Kg CO2)]]</f>
        <v>6.5650785719999991</v>
      </c>
      <c r="AD10" s="1"/>
    </row>
    <row r="11" spans="1:31" ht="15.75" customHeight="1" x14ac:dyDescent="0.25">
      <c r="A11" s="7">
        <v>20220600077</v>
      </c>
      <c r="B11" s="18">
        <v>44726</v>
      </c>
      <c r="C11" s="18" t="str">
        <f>TEXT(B11, "mmmm")</f>
        <v>juin</v>
      </c>
      <c r="D11" s="18" t="str">
        <f>TEXT(B11,"aaaa")</f>
        <v>2022</v>
      </c>
      <c r="E11" s="7">
        <v>1518329</v>
      </c>
      <c r="F11" s="17">
        <v>76</v>
      </c>
      <c r="G11" s="23">
        <f>Data_Set[[#This Row],[Poids OT (kg)]]/1000</f>
        <v>7.5999999999999998E-2</v>
      </c>
      <c r="H11" s="6" t="s">
        <v>1</v>
      </c>
      <c r="I11" s="7">
        <v>196</v>
      </c>
      <c r="J11" s="6">
        <v>91100</v>
      </c>
      <c r="K11" s="6" t="s">
        <v>22</v>
      </c>
      <c r="L11" s="6">
        <v>6520</v>
      </c>
      <c r="M11" s="6" t="s">
        <v>137</v>
      </c>
      <c r="N11" s="7">
        <v>884.3</v>
      </c>
      <c r="O11" s="6" t="s">
        <v>145</v>
      </c>
      <c r="P11" s="6" t="s">
        <v>146</v>
      </c>
      <c r="Q11" s="11">
        <v>1690891543678</v>
      </c>
      <c r="R11" s="12">
        <v>154098765</v>
      </c>
      <c r="S11" s="6" t="str">
        <f>LEFT(Q11,1)</f>
        <v>1</v>
      </c>
      <c r="T11" s="6" t="str">
        <f>IF(S11="1","Homme",IF(S11="0","Inconnu","Femme"))</f>
        <v>Homme</v>
      </c>
      <c r="U11" s="6" t="str">
        <f>"19"&amp;MID(Q11, SEARCH("", Q11) + 1,2)</f>
        <v>1969</v>
      </c>
      <c r="V11" s="6" t="str">
        <f>FLOOR(U11,5) &amp; "-" &amp; FLOOR(U11,5) + 5</f>
        <v>1965-1970</v>
      </c>
      <c r="W11" s="24">
        <f>IFERROR(VLOOKUP(Data_Set[[#This Row],[Type Transport]],'[1]Taux émission CO2e'!$A$5:$B$16,2,0),0)</f>
        <v>0.3</v>
      </c>
      <c r="X11" s="28">
        <f>IFERROR(VLOOKUP(Data_Set[[#This Row],[Type Transport]],'[1]Taux émission CO2e'!$A$5:$D$16,4,0),0)</f>
        <v>0.16</v>
      </c>
      <c r="Y11" s="24">
        <f>IFERROR(VLOOKUP(Data_Set[[#This Row],[Type Transport]],'[1]Taux émission CO2e'!$A$20:$B$31,2,0),0)</f>
        <v>0.7</v>
      </c>
      <c r="Z11" s="6">
        <f>IFERROR(VLOOKUP(Data_Set[[#This Row],[Type Transport]],'[1]Taux émission CO2e'!$A$20:$D$31,4,0),0)</f>
        <v>6.7400000000000002E-2</v>
      </c>
      <c r="AA11" s="30">
        <f>Data_Set[[#This Row],[Repartition Segment 1]]*Data_Set[[#This Row],[Coefficient CO2 Segment 1]]*Data_Set[[#This Row],[Poids OT (T)]]*Data_Set[[#This Row],[Distance (KM)]]</f>
        <v>3.2259264000000001</v>
      </c>
      <c r="AB11" s="30">
        <f>Data_Set[[#This Row],[Repartition Segment 2]]*Data_Set[[#This Row],[Coefficient CO2 Segment 2]]*Data_Set[[#This Row],[Poids OT (T)]]*Data_Set[[#This Row],[Distance (KM)]]</f>
        <v>3.1708168239999996</v>
      </c>
      <c r="AC11" s="30">
        <f>Data_Set[[#This Row],[Bilan CO2 Segment 1 (Kg CO2)]]+Data_Set[[#This Row],[Bilan CO2 Segment 2 (Kg CO2)]]</f>
        <v>6.3967432239999997</v>
      </c>
      <c r="AD11" s="1"/>
    </row>
    <row r="12" spans="1:31" ht="15.75" customHeight="1" x14ac:dyDescent="0.25">
      <c r="A12" s="7">
        <v>2022070063</v>
      </c>
      <c r="B12" s="18">
        <v>44749</v>
      </c>
      <c r="C12" s="18" t="str">
        <f>TEXT(B12, "mmmm")</f>
        <v>juillet</v>
      </c>
      <c r="D12" s="18" t="str">
        <f>TEXT(B12,"aaaa")</f>
        <v>2022</v>
      </c>
      <c r="E12" s="7">
        <v>1529254</v>
      </c>
      <c r="F12" s="17">
        <v>152</v>
      </c>
      <c r="G12" s="23">
        <f>Data_Set[[#This Row],[Poids OT (kg)]]/1000</f>
        <v>0.152</v>
      </c>
      <c r="H12" s="6" t="s">
        <v>1</v>
      </c>
      <c r="I12" s="7">
        <v>196</v>
      </c>
      <c r="J12" s="6">
        <v>91100</v>
      </c>
      <c r="K12" s="6" t="s">
        <v>22</v>
      </c>
      <c r="L12" s="6">
        <v>6520</v>
      </c>
      <c r="M12" s="6" t="s">
        <v>137</v>
      </c>
      <c r="N12" s="7">
        <v>884.3</v>
      </c>
      <c r="O12" s="6" t="s">
        <v>145</v>
      </c>
      <c r="P12" s="6" t="s">
        <v>146</v>
      </c>
      <c r="Q12" s="11">
        <v>1690891543678</v>
      </c>
      <c r="R12" s="12">
        <v>154098765</v>
      </c>
      <c r="S12" s="6" t="str">
        <f>LEFT(Q12,1)</f>
        <v>1</v>
      </c>
      <c r="T12" s="6" t="str">
        <f>IF(S12="1","Homme",IF(S12="0","Inconnu","Femme"))</f>
        <v>Homme</v>
      </c>
      <c r="U12" s="6" t="str">
        <f>"19"&amp;MID(Q12, SEARCH("", Q12) + 1,2)</f>
        <v>1969</v>
      </c>
      <c r="V12" s="6" t="str">
        <f>FLOOR(U12,5) &amp; "-" &amp; FLOOR(U12,5) + 5</f>
        <v>1965-1970</v>
      </c>
      <c r="W12" s="24">
        <f>IFERROR(VLOOKUP(Data_Set[[#This Row],[Type Transport]],'[1]Taux émission CO2e'!$A$5:$B$16,2,0),0)</f>
        <v>0.3</v>
      </c>
      <c r="X12" s="28">
        <f>IFERROR(VLOOKUP(Data_Set[[#This Row],[Type Transport]],'[1]Taux émission CO2e'!$A$5:$D$16,4,0),0)</f>
        <v>0.16</v>
      </c>
      <c r="Y12" s="24">
        <f>IFERROR(VLOOKUP(Data_Set[[#This Row],[Type Transport]],'[1]Taux émission CO2e'!$A$20:$B$31,2,0),0)</f>
        <v>0.7</v>
      </c>
      <c r="Z12" s="6">
        <f>IFERROR(VLOOKUP(Data_Set[[#This Row],[Type Transport]],'[1]Taux émission CO2e'!$A$20:$D$31,4,0),0)</f>
        <v>6.7400000000000002E-2</v>
      </c>
      <c r="AA12" s="30">
        <f>Data_Set[[#This Row],[Repartition Segment 1]]*Data_Set[[#This Row],[Coefficient CO2 Segment 1]]*Data_Set[[#This Row],[Poids OT (T)]]*Data_Set[[#This Row],[Distance (KM)]]</f>
        <v>6.4518528000000002</v>
      </c>
      <c r="AB12" s="30">
        <f>Data_Set[[#This Row],[Repartition Segment 2]]*Data_Set[[#This Row],[Coefficient CO2 Segment 2]]*Data_Set[[#This Row],[Poids OT (T)]]*Data_Set[[#This Row],[Distance (KM)]]</f>
        <v>6.3416336479999993</v>
      </c>
      <c r="AC12" s="30">
        <f>Data_Set[[#This Row],[Bilan CO2 Segment 1 (Kg CO2)]]+Data_Set[[#This Row],[Bilan CO2 Segment 2 (Kg CO2)]]</f>
        <v>12.793486447999999</v>
      </c>
      <c r="AD12" s="1"/>
    </row>
    <row r="13" spans="1:31" ht="15.75" customHeight="1" x14ac:dyDescent="0.25">
      <c r="A13" s="7">
        <v>2022090069</v>
      </c>
      <c r="B13" s="18">
        <v>44834</v>
      </c>
      <c r="C13" s="18" t="str">
        <f>TEXT(B13, "mmmm")</f>
        <v>septembre</v>
      </c>
      <c r="D13" s="18" t="str">
        <f>TEXT(B13,"aaaa")</f>
        <v>2022</v>
      </c>
      <c r="E13" s="7">
        <v>1561182</v>
      </c>
      <c r="F13" s="17">
        <v>90</v>
      </c>
      <c r="G13" s="23">
        <f>Data_Set[[#This Row],[Poids OT (kg)]]/1000</f>
        <v>0.09</v>
      </c>
      <c r="H13" s="6" t="s">
        <v>1</v>
      </c>
      <c r="I13" s="7">
        <v>196</v>
      </c>
      <c r="J13" s="6">
        <v>91100</v>
      </c>
      <c r="K13" s="6" t="s">
        <v>22</v>
      </c>
      <c r="L13" s="6">
        <v>6520</v>
      </c>
      <c r="M13" s="6" t="s">
        <v>137</v>
      </c>
      <c r="N13" s="7">
        <v>884.3</v>
      </c>
      <c r="O13" s="6" t="s">
        <v>145</v>
      </c>
      <c r="P13" s="6" t="s">
        <v>146</v>
      </c>
      <c r="Q13" s="11">
        <v>1690891543678</v>
      </c>
      <c r="R13" s="12">
        <v>154098765</v>
      </c>
      <c r="S13" s="6" t="str">
        <f>LEFT(Q13,1)</f>
        <v>1</v>
      </c>
      <c r="T13" s="6" t="str">
        <f>IF(S13="1","Homme",IF(S13="0","Inconnu","Femme"))</f>
        <v>Homme</v>
      </c>
      <c r="U13" s="6" t="str">
        <f>"19"&amp;MID(Q13, SEARCH("", Q13) + 1,2)</f>
        <v>1969</v>
      </c>
      <c r="V13" s="6" t="str">
        <f>FLOOR(U13,5) &amp; "-" &amp; FLOOR(U13,5) + 5</f>
        <v>1965-1970</v>
      </c>
      <c r="W13" s="24">
        <f>IFERROR(VLOOKUP(Data_Set[[#This Row],[Type Transport]],'[1]Taux émission CO2e'!$A$5:$B$16,2,0),0)</f>
        <v>0.3</v>
      </c>
      <c r="X13" s="28">
        <f>IFERROR(VLOOKUP(Data_Set[[#This Row],[Type Transport]],'[1]Taux émission CO2e'!$A$5:$D$16,4,0),0)</f>
        <v>0.16</v>
      </c>
      <c r="Y13" s="24">
        <f>IFERROR(VLOOKUP(Data_Set[[#This Row],[Type Transport]],'[1]Taux émission CO2e'!$A$20:$B$31,2,0),0)</f>
        <v>0.7</v>
      </c>
      <c r="Z13" s="6">
        <f>IFERROR(VLOOKUP(Data_Set[[#This Row],[Type Transport]],'[1]Taux émission CO2e'!$A$20:$D$31,4,0),0)</f>
        <v>6.7400000000000002E-2</v>
      </c>
      <c r="AA13" s="30">
        <f>Data_Set[[#This Row],[Repartition Segment 1]]*Data_Set[[#This Row],[Coefficient CO2 Segment 1]]*Data_Set[[#This Row],[Poids OT (T)]]*Data_Set[[#This Row],[Distance (KM)]]</f>
        <v>3.820176</v>
      </c>
      <c r="AB13" s="30">
        <f>Data_Set[[#This Row],[Repartition Segment 2]]*Data_Set[[#This Row],[Coefficient CO2 Segment 2]]*Data_Set[[#This Row],[Poids OT (T)]]*Data_Set[[#This Row],[Distance (KM)]]</f>
        <v>3.7549146599999994</v>
      </c>
      <c r="AC13" s="30">
        <f>Data_Set[[#This Row],[Bilan CO2 Segment 1 (Kg CO2)]]+Data_Set[[#This Row],[Bilan CO2 Segment 2 (Kg CO2)]]</f>
        <v>7.575090659999999</v>
      </c>
      <c r="AD13" s="1"/>
    </row>
    <row r="14" spans="1:31" ht="15.75" customHeight="1" x14ac:dyDescent="0.25">
      <c r="A14" s="7">
        <v>20210100041</v>
      </c>
      <c r="B14" s="18">
        <v>44204</v>
      </c>
      <c r="C14" s="18" t="str">
        <f>TEXT(B14, "mmmm")</f>
        <v>janvier</v>
      </c>
      <c r="D14" s="18" t="str">
        <f>TEXT(B14,"aaaa")</f>
        <v>2021</v>
      </c>
      <c r="E14" s="7">
        <v>1310160</v>
      </c>
      <c r="F14" s="17">
        <v>1000</v>
      </c>
      <c r="G14" s="23">
        <f>Data_Set[[#This Row],[Poids OT (kg)]]/1000</f>
        <v>1</v>
      </c>
      <c r="H14" s="6" t="s">
        <v>1</v>
      </c>
      <c r="I14" s="7">
        <v>385</v>
      </c>
      <c r="J14" s="6">
        <v>93120</v>
      </c>
      <c r="K14" s="6" t="s">
        <v>21</v>
      </c>
      <c r="L14" s="6">
        <v>66000</v>
      </c>
      <c r="M14" s="6" t="s">
        <v>73</v>
      </c>
      <c r="N14" s="7">
        <v>859.38800000000003</v>
      </c>
      <c r="O14" s="6" t="s">
        <v>143</v>
      </c>
      <c r="P14" s="6" t="s">
        <v>144</v>
      </c>
      <c r="Q14" s="11">
        <v>1721093543456</v>
      </c>
      <c r="R14" s="12">
        <v>276783489</v>
      </c>
      <c r="S14" s="6" t="str">
        <f>LEFT(Q14,1)</f>
        <v>1</v>
      </c>
      <c r="T14" s="6" t="str">
        <f>IF(S14="1","Homme",IF(S14="0","Inconnu","Femme"))</f>
        <v>Homme</v>
      </c>
      <c r="U14" s="6" t="str">
        <f>"19"&amp;MID(Q14, SEARCH("", Q14) + 1,2)</f>
        <v>1972</v>
      </c>
      <c r="V14" s="6" t="str">
        <f>FLOOR(U14,5) &amp; "-" &amp; FLOOR(U14,5) + 5</f>
        <v>1970-1975</v>
      </c>
      <c r="W14" s="24">
        <f>IFERROR(VLOOKUP(Data_Set[[#This Row],[Type Transport]],'[1]Taux émission CO2e'!$A$5:$B$16,2,0),0)</f>
        <v>0.3</v>
      </c>
      <c r="X14" s="28">
        <f>IFERROR(VLOOKUP(Data_Set[[#This Row],[Type Transport]],'[1]Taux émission CO2e'!$A$5:$D$16,4,0),0)</f>
        <v>0.16</v>
      </c>
      <c r="Y14" s="24">
        <f>IFERROR(VLOOKUP(Data_Set[[#This Row],[Type Transport]],'[1]Taux émission CO2e'!$A$20:$B$31,2,0),0)</f>
        <v>0.7</v>
      </c>
      <c r="Z14" s="6">
        <f>IFERROR(VLOOKUP(Data_Set[[#This Row],[Type Transport]],'[1]Taux émission CO2e'!$A$20:$D$31,4,0),0)</f>
        <v>6.7400000000000002E-2</v>
      </c>
      <c r="AA14" s="30">
        <f>Data_Set[[#This Row],[Repartition Segment 1]]*Data_Set[[#This Row],[Coefficient CO2 Segment 1]]*Data_Set[[#This Row],[Poids OT (T)]]*Data_Set[[#This Row],[Distance (KM)]]</f>
        <v>41.250624000000002</v>
      </c>
      <c r="AB14" s="30">
        <f>Data_Set[[#This Row],[Repartition Segment 2]]*Data_Set[[#This Row],[Coefficient CO2 Segment 2]]*Data_Set[[#This Row],[Poids OT (T)]]*Data_Set[[#This Row],[Distance (KM)]]</f>
        <v>40.545925840000002</v>
      </c>
      <c r="AC14" s="30">
        <f>Data_Set[[#This Row],[Bilan CO2 Segment 1 (Kg CO2)]]+Data_Set[[#This Row],[Bilan CO2 Segment 2 (Kg CO2)]]</f>
        <v>81.796549840000011</v>
      </c>
      <c r="AD14" s="1"/>
    </row>
    <row r="15" spans="1:31" ht="15.75" customHeight="1" x14ac:dyDescent="0.25">
      <c r="A15" s="7">
        <v>20210100041</v>
      </c>
      <c r="B15" s="16">
        <v>44193</v>
      </c>
      <c r="C15" s="16" t="str">
        <f>TEXT(B15, "mmmm")</f>
        <v>décembre</v>
      </c>
      <c r="D15" s="16" t="str">
        <f>TEXT(B15,"aaaa")</f>
        <v>2020</v>
      </c>
      <c r="E15" s="7">
        <v>1307754</v>
      </c>
      <c r="F15" s="17">
        <v>150</v>
      </c>
      <c r="G15" s="23">
        <f>Data_Set[[#This Row],[Poids OT (kg)]]/1000</f>
        <v>0.15</v>
      </c>
      <c r="H15" s="6" t="s">
        <v>1</v>
      </c>
      <c r="I15" s="7">
        <v>210</v>
      </c>
      <c r="J15" s="6">
        <v>91100</v>
      </c>
      <c r="K15" s="6" t="s">
        <v>22</v>
      </c>
      <c r="L15" s="6">
        <v>66000</v>
      </c>
      <c r="M15" s="6" t="s">
        <v>73</v>
      </c>
      <c r="N15" s="7">
        <v>837.41300000000001</v>
      </c>
      <c r="O15" s="6" t="s">
        <v>145</v>
      </c>
      <c r="P15" s="6" t="s">
        <v>146</v>
      </c>
      <c r="Q15" s="11">
        <v>1690891543678</v>
      </c>
      <c r="R15" s="12">
        <v>154098765</v>
      </c>
      <c r="S15" s="6" t="str">
        <f>LEFT(Q15,1)</f>
        <v>1</v>
      </c>
      <c r="T15" s="6" t="str">
        <f>IF(S15="1","Homme",IF(S15="0","Inconnu","Femme"))</f>
        <v>Homme</v>
      </c>
      <c r="U15" s="6" t="str">
        <f>"19"&amp;MID(Q15, SEARCH("", Q15) + 1,2)</f>
        <v>1969</v>
      </c>
      <c r="V15" s="6" t="str">
        <f>FLOOR(U15,5) &amp; "-" &amp; FLOOR(U15,5) + 5</f>
        <v>1965-1970</v>
      </c>
      <c r="W15" s="24">
        <f>IFERROR(VLOOKUP(Data_Set[[#This Row],[Type Transport]],'[1]Taux émission CO2e'!$A$5:$B$16,2,0),0)</f>
        <v>0.3</v>
      </c>
      <c r="X15" s="28">
        <f>IFERROR(VLOOKUP(Data_Set[[#This Row],[Type Transport]],'[1]Taux émission CO2e'!$A$5:$D$16,4,0),0)</f>
        <v>0.16</v>
      </c>
      <c r="Y15" s="24">
        <f>IFERROR(VLOOKUP(Data_Set[[#This Row],[Type Transport]],'[1]Taux émission CO2e'!$A$20:$B$31,2,0),0)</f>
        <v>0.7</v>
      </c>
      <c r="Z15" s="6">
        <f>IFERROR(VLOOKUP(Data_Set[[#This Row],[Type Transport]],'[1]Taux émission CO2e'!$A$20:$D$31,4,0),0)</f>
        <v>6.7400000000000002E-2</v>
      </c>
      <c r="AA15" s="30">
        <f>Data_Set[[#This Row],[Repartition Segment 1]]*Data_Set[[#This Row],[Coefficient CO2 Segment 1]]*Data_Set[[#This Row],[Poids OT (T)]]*Data_Set[[#This Row],[Distance (KM)]]</f>
        <v>6.0293735999999996</v>
      </c>
      <c r="AB15" s="30">
        <f>Data_Set[[#This Row],[Repartition Segment 2]]*Data_Set[[#This Row],[Coefficient CO2 Segment 2]]*Data_Set[[#This Row],[Poids OT (T)]]*Data_Set[[#This Row],[Distance (KM)]]</f>
        <v>5.9263718010000002</v>
      </c>
      <c r="AC15" s="30">
        <f>Data_Set[[#This Row],[Bilan CO2 Segment 1 (Kg CO2)]]+Data_Set[[#This Row],[Bilan CO2 Segment 2 (Kg CO2)]]</f>
        <v>11.955745401</v>
      </c>
      <c r="AD15" s="1"/>
    </row>
    <row r="16" spans="1:31" ht="15.75" customHeight="1" x14ac:dyDescent="0.25">
      <c r="A16" s="7">
        <v>20210200044</v>
      </c>
      <c r="B16" s="18">
        <v>44235</v>
      </c>
      <c r="C16" s="18" t="str">
        <f>TEXT(B16, "mmmm")</f>
        <v>février</v>
      </c>
      <c r="D16" s="18" t="str">
        <f>TEXT(B16,"aaaa")</f>
        <v>2021</v>
      </c>
      <c r="E16" s="7">
        <v>1320294</v>
      </c>
      <c r="F16" s="17">
        <v>420</v>
      </c>
      <c r="G16" s="23">
        <f>Data_Set[[#This Row],[Poids OT (kg)]]/1000</f>
        <v>0.42</v>
      </c>
      <c r="H16" s="6" t="s">
        <v>1</v>
      </c>
      <c r="I16" s="7">
        <v>147</v>
      </c>
      <c r="J16" s="6">
        <v>91100</v>
      </c>
      <c r="K16" s="6" t="s">
        <v>22</v>
      </c>
      <c r="L16" s="6">
        <v>66000</v>
      </c>
      <c r="M16" s="6" t="s">
        <v>73</v>
      </c>
      <c r="N16" s="7">
        <v>837.41300000000001</v>
      </c>
      <c r="O16" s="6" t="s">
        <v>145</v>
      </c>
      <c r="P16" s="6" t="s">
        <v>146</v>
      </c>
      <c r="Q16" s="11">
        <v>1690891543678</v>
      </c>
      <c r="R16" s="12">
        <v>154098765</v>
      </c>
      <c r="S16" s="6" t="str">
        <f>LEFT(Q16,1)</f>
        <v>1</v>
      </c>
      <c r="T16" s="6" t="str">
        <f>IF(S16="1","Homme",IF(S16="0","Inconnu","Femme"))</f>
        <v>Homme</v>
      </c>
      <c r="U16" s="6" t="str">
        <f>"19"&amp;MID(Q16, SEARCH("", Q16) + 1,2)</f>
        <v>1969</v>
      </c>
      <c r="V16" s="6" t="str">
        <f>FLOOR(U16,5) &amp; "-" &amp; FLOOR(U16,5) + 5</f>
        <v>1965-1970</v>
      </c>
      <c r="W16" s="24">
        <f>IFERROR(VLOOKUP(Data_Set[[#This Row],[Type Transport]],'[1]Taux émission CO2e'!$A$5:$B$16,2,0),0)</f>
        <v>0.3</v>
      </c>
      <c r="X16" s="28">
        <f>IFERROR(VLOOKUP(Data_Set[[#This Row],[Type Transport]],'[1]Taux émission CO2e'!$A$5:$D$16,4,0),0)</f>
        <v>0.16</v>
      </c>
      <c r="Y16" s="24">
        <f>IFERROR(VLOOKUP(Data_Set[[#This Row],[Type Transport]],'[1]Taux émission CO2e'!$A$20:$B$31,2,0),0)</f>
        <v>0.7</v>
      </c>
      <c r="Z16" s="6">
        <f>IFERROR(VLOOKUP(Data_Set[[#This Row],[Type Transport]],'[1]Taux émission CO2e'!$A$20:$D$31,4,0),0)</f>
        <v>6.7400000000000002E-2</v>
      </c>
      <c r="AA16" s="30">
        <f>Data_Set[[#This Row],[Repartition Segment 1]]*Data_Set[[#This Row],[Coefficient CO2 Segment 1]]*Data_Set[[#This Row],[Poids OT (T)]]*Data_Set[[#This Row],[Distance (KM)]]</f>
        <v>16.882246080000002</v>
      </c>
      <c r="AB16" s="30">
        <f>Data_Set[[#This Row],[Repartition Segment 2]]*Data_Set[[#This Row],[Coefficient CO2 Segment 2]]*Data_Set[[#This Row],[Poids OT (T)]]*Data_Set[[#This Row],[Distance (KM)]]</f>
        <v>16.593841042800001</v>
      </c>
      <c r="AC16" s="30">
        <f>Data_Set[[#This Row],[Bilan CO2 Segment 1 (Kg CO2)]]+Data_Set[[#This Row],[Bilan CO2 Segment 2 (Kg CO2)]]</f>
        <v>33.476087122800003</v>
      </c>
      <c r="AD16" s="1"/>
    </row>
    <row r="17" spans="1:30" ht="15.75" customHeight="1" x14ac:dyDescent="0.25">
      <c r="A17" s="7">
        <v>20210200044</v>
      </c>
      <c r="B17" s="18">
        <v>44238</v>
      </c>
      <c r="C17" s="18" t="str">
        <f>TEXT(B17, "mmmm")</f>
        <v>février</v>
      </c>
      <c r="D17" s="18" t="str">
        <f>TEXT(B17,"aaaa")</f>
        <v>2021</v>
      </c>
      <c r="E17" s="7">
        <v>1322227</v>
      </c>
      <c r="F17" s="17">
        <v>50</v>
      </c>
      <c r="G17" s="23">
        <f>Data_Set[[#This Row],[Poids OT (kg)]]/1000</f>
        <v>0.05</v>
      </c>
      <c r="H17" s="6" t="s">
        <v>1</v>
      </c>
      <c r="I17" s="7">
        <v>147</v>
      </c>
      <c r="J17" s="6">
        <v>91100</v>
      </c>
      <c r="K17" s="6" t="s">
        <v>22</v>
      </c>
      <c r="L17" s="6">
        <v>66000</v>
      </c>
      <c r="M17" s="6" t="s">
        <v>73</v>
      </c>
      <c r="N17" s="7">
        <v>837.41300000000001</v>
      </c>
      <c r="O17" s="6" t="s">
        <v>145</v>
      </c>
      <c r="P17" s="6" t="s">
        <v>146</v>
      </c>
      <c r="Q17" s="11">
        <v>1690891543678</v>
      </c>
      <c r="R17" s="12">
        <v>154098765</v>
      </c>
      <c r="S17" s="6" t="str">
        <f>LEFT(Q17,1)</f>
        <v>1</v>
      </c>
      <c r="T17" s="6" t="str">
        <f>IF(S17="1","Homme",IF(S17="0","Inconnu","Femme"))</f>
        <v>Homme</v>
      </c>
      <c r="U17" s="6" t="str">
        <f>"19"&amp;MID(Q17, SEARCH("", Q17) + 1,2)</f>
        <v>1969</v>
      </c>
      <c r="V17" s="6" t="str">
        <f>FLOOR(U17,5) &amp; "-" &amp; FLOOR(U17,5) + 5</f>
        <v>1965-1970</v>
      </c>
      <c r="W17" s="24">
        <f>IFERROR(VLOOKUP(Data_Set[[#This Row],[Type Transport]],'[1]Taux émission CO2e'!$A$5:$B$16,2,0),0)</f>
        <v>0.3</v>
      </c>
      <c r="X17" s="28">
        <f>IFERROR(VLOOKUP(Data_Set[[#This Row],[Type Transport]],'[1]Taux émission CO2e'!$A$5:$D$16,4,0),0)</f>
        <v>0.16</v>
      </c>
      <c r="Y17" s="24">
        <f>IFERROR(VLOOKUP(Data_Set[[#This Row],[Type Transport]],'[1]Taux émission CO2e'!$A$20:$B$31,2,0),0)</f>
        <v>0.7</v>
      </c>
      <c r="Z17" s="6">
        <f>IFERROR(VLOOKUP(Data_Set[[#This Row],[Type Transport]],'[1]Taux émission CO2e'!$A$20:$D$31,4,0),0)</f>
        <v>6.7400000000000002E-2</v>
      </c>
      <c r="AA17" s="30">
        <f>Data_Set[[#This Row],[Repartition Segment 1]]*Data_Set[[#This Row],[Coefficient CO2 Segment 1]]*Data_Set[[#This Row],[Poids OT (T)]]*Data_Set[[#This Row],[Distance (KM)]]</f>
        <v>2.0097912</v>
      </c>
      <c r="AB17" s="30">
        <f>Data_Set[[#This Row],[Repartition Segment 2]]*Data_Set[[#This Row],[Coefficient CO2 Segment 2]]*Data_Set[[#This Row],[Poids OT (T)]]*Data_Set[[#This Row],[Distance (KM)]]</f>
        <v>1.9754572669999999</v>
      </c>
      <c r="AC17" s="30">
        <f>Data_Set[[#This Row],[Bilan CO2 Segment 1 (Kg CO2)]]+Data_Set[[#This Row],[Bilan CO2 Segment 2 (Kg CO2)]]</f>
        <v>3.9852484669999999</v>
      </c>
      <c r="AD17" s="1"/>
    </row>
    <row r="18" spans="1:30" ht="15.75" customHeight="1" x14ac:dyDescent="0.25">
      <c r="A18" s="7">
        <v>20210200044</v>
      </c>
      <c r="B18" s="18">
        <v>44249</v>
      </c>
      <c r="C18" s="18" t="str">
        <f>TEXT(B18, "mmmm")</f>
        <v>février</v>
      </c>
      <c r="D18" s="18" t="str">
        <f>TEXT(B18,"aaaa")</f>
        <v>2021</v>
      </c>
      <c r="E18" s="7">
        <v>1326923</v>
      </c>
      <c r="F18" s="17">
        <v>180</v>
      </c>
      <c r="G18" s="23">
        <f>Data_Set[[#This Row],[Poids OT (kg)]]/1000</f>
        <v>0.18</v>
      </c>
      <c r="H18" s="6" t="s">
        <v>1</v>
      </c>
      <c r="I18" s="7">
        <v>210</v>
      </c>
      <c r="J18" s="6">
        <v>91100</v>
      </c>
      <c r="K18" s="6" t="s">
        <v>22</v>
      </c>
      <c r="L18" s="6">
        <v>66000</v>
      </c>
      <c r="M18" s="6" t="s">
        <v>73</v>
      </c>
      <c r="N18" s="7">
        <v>837.41300000000001</v>
      </c>
      <c r="O18" s="6" t="s">
        <v>145</v>
      </c>
      <c r="P18" s="6" t="s">
        <v>146</v>
      </c>
      <c r="Q18" s="11">
        <v>1690891543678</v>
      </c>
      <c r="R18" s="12">
        <v>154098765</v>
      </c>
      <c r="S18" s="6" t="str">
        <f>LEFT(Q18,1)</f>
        <v>1</v>
      </c>
      <c r="T18" s="6" t="str">
        <f>IF(S18="1","Homme",IF(S18="0","Inconnu","Femme"))</f>
        <v>Homme</v>
      </c>
      <c r="U18" s="6" t="str">
        <f>"19"&amp;MID(Q18, SEARCH("", Q18) + 1,2)</f>
        <v>1969</v>
      </c>
      <c r="V18" s="6" t="str">
        <f>FLOOR(U18,5) &amp; "-" &amp; FLOOR(U18,5) + 5</f>
        <v>1965-1970</v>
      </c>
      <c r="W18" s="24">
        <f>IFERROR(VLOOKUP(Data_Set[[#This Row],[Type Transport]],'[1]Taux émission CO2e'!$A$5:$B$16,2,0),0)</f>
        <v>0.3</v>
      </c>
      <c r="X18" s="28">
        <f>IFERROR(VLOOKUP(Data_Set[[#This Row],[Type Transport]],'[1]Taux émission CO2e'!$A$5:$D$16,4,0),0)</f>
        <v>0.16</v>
      </c>
      <c r="Y18" s="24">
        <f>IFERROR(VLOOKUP(Data_Set[[#This Row],[Type Transport]],'[1]Taux émission CO2e'!$A$20:$B$31,2,0),0)</f>
        <v>0.7</v>
      </c>
      <c r="Z18" s="6">
        <f>IFERROR(VLOOKUP(Data_Set[[#This Row],[Type Transport]],'[1]Taux émission CO2e'!$A$20:$D$31,4,0),0)</f>
        <v>6.7400000000000002E-2</v>
      </c>
      <c r="AA18" s="30">
        <f>Data_Set[[#This Row],[Repartition Segment 1]]*Data_Set[[#This Row],[Coefficient CO2 Segment 1]]*Data_Set[[#This Row],[Poids OT (T)]]*Data_Set[[#This Row],[Distance (KM)]]</f>
        <v>7.2352483200000002</v>
      </c>
      <c r="AB18" s="30">
        <f>Data_Set[[#This Row],[Repartition Segment 2]]*Data_Set[[#This Row],[Coefficient CO2 Segment 2]]*Data_Set[[#This Row],[Poids OT (T)]]*Data_Set[[#This Row],[Distance (KM)]]</f>
        <v>7.1116461611999995</v>
      </c>
      <c r="AC18" s="30">
        <f>Data_Set[[#This Row],[Bilan CO2 Segment 1 (Kg CO2)]]+Data_Set[[#This Row],[Bilan CO2 Segment 2 (Kg CO2)]]</f>
        <v>14.3468944812</v>
      </c>
      <c r="AD18" s="1"/>
    </row>
    <row r="19" spans="1:30" ht="15.75" customHeight="1" x14ac:dyDescent="0.25">
      <c r="A19" s="7">
        <v>20210400029</v>
      </c>
      <c r="B19" s="18">
        <v>44298</v>
      </c>
      <c r="C19" s="18" t="str">
        <f>TEXT(B19, "mmmm")</f>
        <v>avril</v>
      </c>
      <c r="D19" s="18" t="str">
        <f>TEXT(B19,"aaaa")</f>
        <v>2021</v>
      </c>
      <c r="E19" s="7">
        <v>1346894</v>
      </c>
      <c r="F19" s="17">
        <v>30</v>
      </c>
      <c r="G19" s="23">
        <f>Data_Set[[#This Row],[Poids OT (kg)]]/1000</f>
        <v>0.03</v>
      </c>
      <c r="H19" s="6" t="s">
        <v>1</v>
      </c>
      <c r="I19" s="7">
        <v>210</v>
      </c>
      <c r="J19" s="6">
        <v>91100</v>
      </c>
      <c r="K19" s="6" t="s">
        <v>22</v>
      </c>
      <c r="L19" s="6">
        <v>66000</v>
      </c>
      <c r="M19" s="6" t="s">
        <v>73</v>
      </c>
      <c r="N19" s="7">
        <v>837.41300000000001</v>
      </c>
      <c r="O19" s="6" t="s">
        <v>145</v>
      </c>
      <c r="P19" s="6" t="s">
        <v>146</v>
      </c>
      <c r="Q19" s="11">
        <v>1690891543678</v>
      </c>
      <c r="R19" s="12">
        <v>154098765</v>
      </c>
      <c r="S19" s="6" t="str">
        <f>LEFT(Q19,1)</f>
        <v>1</v>
      </c>
      <c r="T19" s="6" t="str">
        <f>IF(S19="1","Homme",IF(S19="0","Inconnu","Femme"))</f>
        <v>Homme</v>
      </c>
      <c r="U19" s="6" t="str">
        <f>"19"&amp;MID(Q19, SEARCH("", Q19) + 1,2)</f>
        <v>1969</v>
      </c>
      <c r="V19" s="6" t="str">
        <f>FLOOR(U19,5) &amp; "-" &amp; FLOOR(U19,5) + 5</f>
        <v>1965-1970</v>
      </c>
      <c r="W19" s="24">
        <f>IFERROR(VLOOKUP(Data_Set[[#This Row],[Type Transport]],'[1]Taux émission CO2e'!$A$5:$B$16,2,0),0)</f>
        <v>0.3</v>
      </c>
      <c r="X19" s="28">
        <f>IFERROR(VLOOKUP(Data_Set[[#This Row],[Type Transport]],'[1]Taux émission CO2e'!$A$5:$D$16,4,0),0)</f>
        <v>0.16</v>
      </c>
      <c r="Y19" s="24">
        <f>IFERROR(VLOOKUP(Data_Set[[#This Row],[Type Transport]],'[1]Taux émission CO2e'!$A$20:$B$31,2,0),0)</f>
        <v>0.7</v>
      </c>
      <c r="Z19" s="6">
        <f>IFERROR(VLOOKUP(Data_Set[[#This Row],[Type Transport]],'[1]Taux émission CO2e'!$A$20:$D$31,4,0),0)</f>
        <v>6.7400000000000002E-2</v>
      </c>
      <c r="AA19" s="30">
        <f>Data_Set[[#This Row],[Repartition Segment 1]]*Data_Set[[#This Row],[Coefficient CO2 Segment 1]]*Data_Set[[#This Row],[Poids OT (T)]]*Data_Set[[#This Row],[Distance (KM)]]</f>
        <v>1.20587472</v>
      </c>
      <c r="AB19" s="30">
        <f>Data_Set[[#This Row],[Repartition Segment 2]]*Data_Set[[#This Row],[Coefficient CO2 Segment 2]]*Data_Set[[#This Row],[Poids OT (T)]]*Data_Set[[#This Row],[Distance (KM)]]</f>
        <v>1.1852743602</v>
      </c>
      <c r="AC19" s="30">
        <f>Data_Set[[#This Row],[Bilan CO2 Segment 1 (Kg CO2)]]+Data_Set[[#This Row],[Bilan CO2 Segment 2 (Kg CO2)]]</f>
        <v>2.3911490801999999</v>
      </c>
      <c r="AD19" s="1"/>
    </row>
    <row r="20" spans="1:30" ht="15.75" customHeight="1" x14ac:dyDescent="0.25">
      <c r="A20" s="7">
        <v>20210800045</v>
      </c>
      <c r="B20" s="18">
        <v>44427</v>
      </c>
      <c r="C20" s="18" t="str">
        <f>TEXT(B20, "mmmm")</f>
        <v>août</v>
      </c>
      <c r="D20" s="18" t="str">
        <f>TEXT(B20,"aaaa")</f>
        <v>2021</v>
      </c>
      <c r="E20" s="7">
        <v>1397311</v>
      </c>
      <c r="F20" s="17">
        <v>255</v>
      </c>
      <c r="G20" s="23">
        <f>Data_Set[[#This Row],[Poids OT (kg)]]/1000</f>
        <v>0.255</v>
      </c>
      <c r="H20" s="6" t="s">
        <v>1</v>
      </c>
      <c r="I20" s="7">
        <v>147</v>
      </c>
      <c r="J20" s="6">
        <v>91100</v>
      </c>
      <c r="K20" s="6" t="s">
        <v>22</v>
      </c>
      <c r="L20" s="6">
        <v>66000</v>
      </c>
      <c r="M20" s="6" t="s">
        <v>73</v>
      </c>
      <c r="N20" s="7">
        <v>837.41300000000001</v>
      </c>
      <c r="O20" s="6" t="s">
        <v>145</v>
      </c>
      <c r="P20" s="6" t="s">
        <v>146</v>
      </c>
      <c r="Q20" s="11">
        <v>1690891543678</v>
      </c>
      <c r="R20" s="12">
        <v>154098765</v>
      </c>
      <c r="S20" s="6" t="str">
        <f>LEFT(Q20,1)</f>
        <v>1</v>
      </c>
      <c r="T20" s="6" t="str">
        <f>IF(S20="1","Homme",IF(S20="0","Inconnu","Femme"))</f>
        <v>Homme</v>
      </c>
      <c r="U20" s="6" t="str">
        <f>"19"&amp;MID(Q20, SEARCH("", Q20) + 1,2)</f>
        <v>1969</v>
      </c>
      <c r="V20" s="6" t="str">
        <f>FLOOR(U20,5) &amp; "-" &amp; FLOOR(U20,5) + 5</f>
        <v>1965-1970</v>
      </c>
      <c r="W20" s="24">
        <f>IFERROR(VLOOKUP(Data_Set[[#This Row],[Type Transport]],'[1]Taux émission CO2e'!$A$5:$B$16,2,0),0)</f>
        <v>0.3</v>
      </c>
      <c r="X20" s="28">
        <f>IFERROR(VLOOKUP(Data_Set[[#This Row],[Type Transport]],'[1]Taux émission CO2e'!$A$5:$D$16,4,0),0)</f>
        <v>0.16</v>
      </c>
      <c r="Y20" s="24">
        <f>IFERROR(VLOOKUP(Data_Set[[#This Row],[Type Transport]],'[1]Taux émission CO2e'!$A$20:$B$31,2,0),0)</f>
        <v>0.7</v>
      </c>
      <c r="Z20" s="6">
        <f>IFERROR(VLOOKUP(Data_Set[[#This Row],[Type Transport]],'[1]Taux émission CO2e'!$A$20:$D$31,4,0),0)</f>
        <v>6.7400000000000002E-2</v>
      </c>
      <c r="AA20" s="30">
        <f>Data_Set[[#This Row],[Repartition Segment 1]]*Data_Set[[#This Row],[Coefficient CO2 Segment 1]]*Data_Set[[#This Row],[Poids OT (T)]]*Data_Set[[#This Row],[Distance (KM)]]</f>
        <v>10.249935120000002</v>
      </c>
      <c r="AB20" s="30">
        <f>Data_Set[[#This Row],[Repartition Segment 2]]*Data_Set[[#This Row],[Coefficient CO2 Segment 2]]*Data_Set[[#This Row],[Poids OT (T)]]*Data_Set[[#This Row],[Distance (KM)]]</f>
        <v>10.0748320617</v>
      </c>
      <c r="AC20" s="30">
        <f>Data_Set[[#This Row],[Bilan CO2 Segment 1 (Kg CO2)]]+Data_Set[[#This Row],[Bilan CO2 Segment 2 (Kg CO2)]]</f>
        <v>20.324767181700004</v>
      </c>
      <c r="AD20" s="1"/>
    </row>
    <row r="21" spans="1:30" ht="15.75" customHeight="1" x14ac:dyDescent="0.25">
      <c r="A21" s="7">
        <v>20220400055</v>
      </c>
      <c r="B21" s="18">
        <v>44676</v>
      </c>
      <c r="C21" s="18" t="str">
        <f>TEXT(B21, "mmmm")</f>
        <v>avril</v>
      </c>
      <c r="D21" s="18" t="str">
        <f>TEXT(B21,"aaaa")</f>
        <v>2022</v>
      </c>
      <c r="E21" s="7">
        <v>1497340</v>
      </c>
      <c r="F21" s="17">
        <v>182</v>
      </c>
      <c r="G21" s="23">
        <f>Data_Set[[#This Row],[Poids OT (kg)]]/1000</f>
        <v>0.182</v>
      </c>
      <c r="H21" s="6" t="s">
        <v>1</v>
      </c>
      <c r="I21" s="7">
        <v>210</v>
      </c>
      <c r="J21" s="6">
        <v>91100</v>
      </c>
      <c r="K21" s="6" t="s">
        <v>22</v>
      </c>
      <c r="L21" s="6">
        <v>66000</v>
      </c>
      <c r="M21" s="6" t="s">
        <v>73</v>
      </c>
      <c r="N21" s="7">
        <v>837.41300000000001</v>
      </c>
      <c r="O21" s="6" t="s">
        <v>145</v>
      </c>
      <c r="P21" s="6" t="s">
        <v>146</v>
      </c>
      <c r="Q21" s="11">
        <v>1690891543678</v>
      </c>
      <c r="R21" s="12">
        <v>154098765</v>
      </c>
      <c r="S21" s="6" t="str">
        <f>LEFT(Q21,1)</f>
        <v>1</v>
      </c>
      <c r="T21" s="6" t="str">
        <f>IF(S21="1","Homme",IF(S21="0","Inconnu","Femme"))</f>
        <v>Homme</v>
      </c>
      <c r="U21" s="6" t="str">
        <f>"19"&amp;MID(Q21, SEARCH("", Q21) + 1,2)</f>
        <v>1969</v>
      </c>
      <c r="V21" s="6" t="str">
        <f>FLOOR(U21,5) &amp; "-" &amp; FLOOR(U21,5) + 5</f>
        <v>1965-1970</v>
      </c>
      <c r="W21" s="24">
        <f>IFERROR(VLOOKUP(Data_Set[[#This Row],[Type Transport]],'[1]Taux émission CO2e'!$A$5:$B$16,2,0),0)</f>
        <v>0.3</v>
      </c>
      <c r="X21" s="28">
        <f>IFERROR(VLOOKUP(Data_Set[[#This Row],[Type Transport]],'[1]Taux émission CO2e'!$A$5:$D$16,4,0),0)</f>
        <v>0.16</v>
      </c>
      <c r="Y21" s="24">
        <f>IFERROR(VLOOKUP(Data_Set[[#This Row],[Type Transport]],'[1]Taux émission CO2e'!$A$20:$B$31,2,0),0)</f>
        <v>0.7</v>
      </c>
      <c r="Z21" s="6">
        <f>IFERROR(VLOOKUP(Data_Set[[#This Row],[Type Transport]],'[1]Taux émission CO2e'!$A$20:$D$31,4,0),0)</f>
        <v>6.7400000000000002E-2</v>
      </c>
      <c r="AA21" s="30">
        <f>Data_Set[[#This Row],[Repartition Segment 1]]*Data_Set[[#This Row],[Coefficient CO2 Segment 1]]*Data_Set[[#This Row],[Poids OT (T)]]*Data_Set[[#This Row],[Distance (KM)]]</f>
        <v>7.315639968000001</v>
      </c>
      <c r="AB21" s="30">
        <f>Data_Set[[#This Row],[Repartition Segment 2]]*Data_Set[[#This Row],[Coefficient CO2 Segment 2]]*Data_Set[[#This Row],[Poids OT (T)]]*Data_Set[[#This Row],[Distance (KM)]]</f>
        <v>7.1906644518800009</v>
      </c>
      <c r="AC21" s="30">
        <f>Data_Set[[#This Row],[Bilan CO2 Segment 1 (Kg CO2)]]+Data_Set[[#This Row],[Bilan CO2 Segment 2 (Kg CO2)]]</f>
        <v>14.506304419880003</v>
      </c>
      <c r="AD21" s="1"/>
    </row>
    <row r="22" spans="1:30" ht="15.75" customHeight="1" x14ac:dyDescent="0.25">
      <c r="A22" s="7">
        <v>2022050075</v>
      </c>
      <c r="B22" s="18">
        <v>44690</v>
      </c>
      <c r="C22" s="18" t="str">
        <f>TEXT(B22, "mmmm")</f>
        <v>mai</v>
      </c>
      <c r="D22" s="18" t="str">
        <f>TEXT(B22,"aaaa")</f>
        <v>2022</v>
      </c>
      <c r="E22" s="7">
        <v>1502961</v>
      </c>
      <c r="F22" s="17">
        <v>56</v>
      </c>
      <c r="G22" s="23">
        <f>Data_Set[[#This Row],[Poids OT (kg)]]/1000</f>
        <v>5.6000000000000001E-2</v>
      </c>
      <c r="H22" s="6" t="s">
        <v>1</v>
      </c>
      <c r="I22" s="7">
        <v>180</v>
      </c>
      <c r="J22" s="6">
        <v>91100</v>
      </c>
      <c r="K22" s="6" t="s">
        <v>22</v>
      </c>
      <c r="L22" s="6">
        <v>66000</v>
      </c>
      <c r="M22" s="6" t="s">
        <v>73</v>
      </c>
      <c r="N22" s="7">
        <v>837.41300000000001</v>
      </c>
      <c r="O22" s="6" t="s">
        <v>145</v>
      </c>
      <c r="P22" s="6" t="s">
        <v>146</v>
      </c>
      <c r="Q22" s="11">
        <v>1690891543678</v>
      </c>
      <c r="R22" s="12">
        <v>154098765</v>
      </c>
      <c r="S22" s="6" t="str">
        <f>LEFT(Q22,1)</f>
        <v>1</v>
      </c>
      <c r="T22" s="6" t="str">
        <f>IF(S22="1","Homme",IF(S22="0","Inconnu","Femme"))</f>
        <v>Homme</v>
      </c>
      <c r="U22" s="6" t="str">
        <f>"19"&amp;MID(Q22, SEARCH("", Q22) + 1,2)</f>
        <v>1969</v>
      </c>
      <c r="V22" s="6" t="str">
        <f>FLOOR(U22,5) &amp; "-" &amp; FLOOR(U22,5) + 5</f>
        <v>1965-1970</v>
      </c>
      <c r="W22" s="24">
        <f>IFERROR(VLOOKUP(Data_Set[[#This Row],[Type Transport]],'[1]Taux émission CO2e'!$A$5:$B$16,2,0),0)</f>
        <v>0.3</v>
      </c>
      <c r="X22" s="28">
        <f>IFERROR(VLOOKUP(Data_Set[[#This Row],[Type Transport]],'[1]Taux émission CO2e'!$A$5:$D$16,4,0),0)</f>
        <v>0.16</v>
      </c>
      <c r="Y22" s="24">
        <f>IFERROR(VLOOKUP(Data_Set[[#This Row],[Type Transport]],'[1]Taux émission CO2e'!$A$20:$B$31,2,0),0)</f>
        <v>0.7</v>
      </c>
      <c r="Z22" s="6">
        <f>IFERROR(VLOOKUP(Data_Set[[#This Row],[Type Transport]],'[1]Taux émission CO2e'!$A$20:$D$31,4,0),0)</f>
        <v>6.7400000000000002E-2</v>
      </c>
      <c r="AA22" s="30">
        <f>Data_Set[[#This Row],[Repartition Segment 1]]*Data_Set[[#This Row],[Coefficient CO2 Segment 1]]*Data_Set[[#This Row],[Poids OT (T)]]*Data_Set[[#This Row],[Distance (KM)]]</f>
        <v>2.2509661440000004</v>
      </c>
      <c r="AB22" s="30">
        <f>Data_Set[[#This Row],[Repartition Segment 2]]*Data_Set[[#This Row],[Coefficient CO2 Segment 2]]*Data_Set[[#This Row],[Poids OT (T)]]*Data_Set[[#This Row],[Distance (KM)]]</f>
        <v>2.2125121390400002</v>
      </c>
      <c r="AC22" s="30">
        <f>Data_Set[[#This Row],[Bilan CO2 Segment 1 (Kg CO2)]]+Data_Set[[#This Row],[Bilan CO2 Segment 2 (Kg CO2)]]</f>
        <v>4.4634782830400006</v>
      </c>
      <c r="AD22" s="1"/>
    </row>
    <row r="23" spans="1:30" ht="12.5" x14ac:dyDescent="0.25">
      <c r="A23" s="7">
        <v>2022050075</v>
      </c>
      <c r="B23" s="18">
        <v>44698</v>
      </c>
      <c r="C23" s="18" t="str">
        <f>TEXT(B23, "mmmm")</f>
        <v>mai</v>
      </c>
      <c r="D23" s="18" t="str">
        <f>TEXT(B23,"aaaa")</f>
        <v>2022</v>
      </c>
      <c r="E23" s="7">
        <v>1507016</v>
      </c>
      <c r="F23" s="17">
        <v>227</v>
      </c>
      <c r="G23" s="23">
        <f>Data_Set[[#This Row],[Poids OT (kg)]]/1000</f>
        <v>0.22700000000000001</v>
      </c>
      <c r="H23" s="6" t="s">
        <v>1</v>
      </c>
      <c r="I23" s="7">
        <v>180</v>
      </c>
      <c r="J23" s="6">
        <v>91100</v>
      </c>
      <c r="K23" s="6" t="s">
        <v>22</v>
      </c>
      <c r="L23" s="6">
        <v>66000</v>
      </c>
      <c r="M23" s="6" t="s">
        <v>73</v>
      </c>
      <c r="N23" s="7">
        <v>837.41300000000001</v>
      </c>
      <c r="O23" s="6" t="s">
        <v>145</v>
      </c>
      <c r="P23" s="6" t="s">
        <v>146</v>
      </c>
      <c r="Q23" s="11">
        <v>1690891543678</v>
      </c>
      <c r="R23" s="12">
        <v>154098765</v>
      </c>
      <c r="S23" s="6" t="str">
        <f>LEFT(Q23,1)</f>
        <v>1</v>
      </c>
      <c r="T23" s="6" t="str">
        <f>IF(S23="1","Homme",IF(S23="0","Inconnu","Femme"))</f>
        <v>Homme</v>
      </c>
      <c r="U23" s="6" t="str">
        <f>"19"&amp;MID(Q23, SEARCH("", Q23) + 1,2)</f>
        <v>1969</v>
      </c>
      <c r="V23" s="6" t="str">
        <f>FLOOR(U23,5) &amp; "-" &amp; FLOOR(U23,5) + 5</f>
        <v>1965-1970</v>
      </c>
      <c r="W23" s="24">
        <f>IFERROR(VLOOKUP(Data_Set[[#This Row],[Type Transport]],'[1]Taux émission CO2e'!$A$5:$B$16,2,0),0)</f>
        <v>0.3</v>
      </c>
      <c r="X23" s="28">
        <f>IFERROR(VLOOKUP(Data_Set[[#This Row],[Type Transport]],'[1]Taux émission CO2e'!$A$5:$D$16,4,0),0)</f>
        <v>0.16</v>
      </c>
      <c r="Y23" s="24">
        <f>IFERROR(VLOOKUP(Data_Set[[#This Row],[Type Transport]],'[1]Taux émission CO2e'!$A$20:$B$31,2,0),0)</f>
        <v>0.7</v>
      </c>
      <c r="Z23" s="6">
        <f>IFERROR(VLOOKUP(Data_Set[[#This Row],[Type Transport]],'[1]Taux émission CO2e'!$A$20:$D$31,4,0),0)</f>
        <v>6.7400000000000002E-2</v>
      </c>
      <c r="AA23" s="30">
        <f>Data_Set[[#This Row],[Repartition Segment 1]]*Data_Set[[#This Row],[Coefficient CO2 Segment 1]]*Data_Set[[#This Row],[Poids OT (T)]]*Data_Set[[#This Row],[Distance (KM)]]</f>
        <v>9.124452048000002</v>
      </c>
      <c r="AB23" s="30">
        <f>Data_Set[[#This Row],[Repartition Segment 2]]*Data_Set[[#This Row],[Coefficient CO2 Segment 2]]*Data_Set[[#This Row],[Poids OT (T)]]*Data_Set[[#This Row],[Distance (KM)]]</f>
        <v>8.9685759921799999</v>
      </c>
      <c r="AC23" s="30">
        <f>Data_Set[[#This Row],[Bilan CO2 Segment 1 (Kg CO2)]]+Data_Set[[#This Row],[Bilan CO2 Segment 2 (Kg CO2)]]</f>
        <v>18.093028040180002</v>
      </c>
      <c r="AD23" s="1"/>
    </row>
    <row r="24" spans="1:30" ht="12.5" x14ac:dyDescent="0.25">
      <c r="A24" s="7">
        <v>20220500132</v>
      </c>
      <c r="B24" s="18">
        <v>44705</v>
      </c>
      <c r="C24" s="18" t="str">
        <f>TEXT(B24, "mmmm")</f>
        <v>mai</v>
      </c>
      <c r="D24" s="18" t="str">
        <f>TEXT(B24,"aaaa")</f>
        <v>2022</v>
      </c>
      <c r="E24" s="7">
        <v>1510239</v>
      </c>
      <c r="F24" s="17">
        <v>212</v>
      </c>
      <c r="G24" s="23">
        <f>Data_Set[[#This Row],[Poids OT (kg)]]/1000</f>
        <v>0.21199999999999999</v>
      </c>
      <c r="H24" s="6" t="s">
        <v>1</v>
      </c>
      <c r="I24" s="7">
        <v>210</v>
      </c>
      <c r="J24" s="6">
        <v>91100</v>
      </c>
      <c r="K24" s="6" t="s">
        <v>22</v>
      </c>
      <c r="L24" s="6">
        <v>66000</v>
      </c>
      <c r="M24" s="6" t="s">
        <v>73</v>
      </c>
      <c r="N24" s="7">
        <v>837.41300000000001</v>
      </c>
      <c r="O24" s="6" t="s">
        <v>145</v>
      </c>
      <c r="P24" s="6" t="s">
        <v>146</v>
      </c>
      <c r="Q24" s="11">
        <v>1690891543678</v>
      </c>
      <c r="R24" s="12">
        <v>154098765</v>
      </c>
      <c r="S24" s="6" t="str">
        <f>LEFT(Q24,1)</f>
        <v>1</v>
      </c>
      <c r="T24" s="6" t="str">
        <f>IF(S24="1","Homme",IF(S24="0","Inconnu","Femme"))</f>
        <v>Homme</v>
      </c>
      <c r="U24" s="6" t="str">
        <f>"19"&amp;MID(Q24, SEARCH("", Q24) + 1,2)</f>
        <v>1969</v>
      </c>
      <c r="V24" s="6" t="str">
        <f>FLOOR(U24,5) &amp; "-" &amp; FLOOR(U24,5) + 5</f>
        <v>1965-1970</v>
      </c>
      <c r="W24" s="24">
        <f>IFERROR(VLOOKUP(Data_Set[[#This Row],[Type Transport]],'[1]Taux émission CO2e'!$A$5:$B$16,2,0),0)</f>
        <v>0.3</v>
      </c>
      <c r="X24" s="28">
        <f>IFERROR(VLOOKUP(Data_Set[[#This Row],[Type Transport]],'[1]Taux émission CO2e'!$A$5:$D$16,4,0),0)</f>
        <v>0.16</v>
      </c>
      <c r="Y24" s="24">
        <f>IFERROR(VLOOKUP(Data_Set[[#This Row],[Type Transport]],'[1]Taux émission CO2e'!$A$20:$B$31,2,0),0)</f>
        <v>0.7</v>
      </c>
      <c r="Z24" s="6">
        <f>IFERROR(VLOOKUP(Data_Set[[#This Row],[Type Transport]],'[1]Taux émission CO2e'!$A$20:$D$31,4,0),0)</f>
        <v>6.7400000000000002E-2</v>
      </c>
      <c r="AA24" s="30">
        <f>Data_Set[[#This Row],[Repartition Segment 1]]*Data_Set[[#This Row],[Coefficient CO2 Segment 1]]*Data_Set[[#This Row],[Poids OT (T)]]*Data_Set[[#This Row],[Distance (KM)]]</f>
        <v>8.5215146879999999</v>
      </c>
      <c r="AB24" s="30">
        <f>Data_Set[[#This Row],[Repartition Segment 2]]*Data_Set[[#This Row],[Coefficient CO2 Segment 2]]*Data_Set[[#This Row],[Poids OT (T)]]*Data_Set[[#This Row],[Distance (KM)]]</f>
        <v>8.3759388120799994</v>
      </c>
      <c r="AC24" s="30">
        <f>Data_Set[[#This Row],[Bilan CO2 Segment 1 (Kg CO2)]]+Data_Set[[#This Row],[Bilan CO2 Segment 2 (Kg CO2)]]</f>
        <v>16.897453500079997</v>
      </c>
      <c r="AD24" s="1"/>
    </row>
    <row r="25" spans="1:30" ht="12.5" x14ac:dyDescent="0.25">
      <c r="A25" s="7">
        <v>2022050075</v>
      </c>
      <c r="B25" s="18">
        <v>44708</v>
      </c>
      <c r="C25" s="18" t="str">
        <f>TEXT(B25, "mmmm")</f>
        <v>mai</v>
      </c>
      <c r="D25" s="18" t="str">
        <f>TEXT(B25,"aaaa")</f>
        <v>2022</v>
      </c>
      <c r="E25" s="7">
        <v>1511360</v>
      </c>
      <c r="F25" s="17">
        <v>212</v>
      </c>
      <c r="G25" s="23">
        <f>Data_Set[[#This Row],[Poids OT (kg)]]/1000</f>
        <v>0.21199999999999999</v>
      </c>
      <c r="H25" s="6" t="s">
        <v>1</v>
      </c>
      <c r="I25" s="7">
        <v>210</v>
      </c>
      <c r="J25" s="6">
        <v>91100</v>
      </c>
      <c r="K25" s="6" t="s">
        <v>22</v>
      </c>
      <c r="L25" s="6">
        <v>66000</v>
      </c>
      <c r="M25" s="6" t="s">
        <v>73</v>
      </c>
      <c r="N25" s="7">
        <v>837.41300000000001</v>
      </c>
      <c r="O25" s="6" t="s">
        <v>145</v>
      </c>
      <c r="P25" s="6" t="s">
        <v>146</v>
      </c>
      <c r="Q25" s="11">
        <v>1690891543678</v>
      </c>
      <c r="R25" s="12">
        <v>154098765</v>
      </c>
      <c r="S25" s="6" t="str">
        <f>LEFT(Q25,1)</f>
        <v>1</v>
      </c>
      <c r="T25" s="6" t="str">
        <f>IF(S25="1","Homme",IF(S25="0","Inconnu","Femme"))</f>
        <v>Homme</v>
      </c>
      <c r="U25" s="6" t="str">
        <f>"19"&amp;MID(Q25, SEARCH("", Q25) + 1,2)</f>
        <v>1969</v>
      </c>
      <c r="V25" s="6" t="str">
        <f>FLOOR(U25,5) &amp; "-" &amp; FLOOR(U25,5) + 5</f>
        <v>1965-1970</v>
      </c>
      <c r="W25" s="24">
        <f>IFERROR(VLOOKUP(Data_Set[[#This Row],[Type Transport]],'[1]Taux émission CO2e'!$A$5:$B$16,2,0),0)</f>
        <v>0.3</v>
      </c>
      <c r="X25" s="28">
        <f>IFERROR(VLOOKUP(Data_Set[[#This Row],[Type Transport]],'[1]Taux émission CO2e'!$A$5:$D$16,4,0),0)</f>
        <v>0.16</v>
      </c>
      <c r="Y25" s="24">
        <f>IFERROR(VLOOKUP(Data_Set[[#This Row],[Type Transport]],'[1]Taux émission CO2e'!$A$20:$B$31,2,0),0)</f>
        <v>0.7</v>
      </c>
      <c r="Z25" s="6">
        <f>IFERROR(VLOOKUP(Data_Set[[#This Row],[Type Transport]],'[1]Taux émission CO2e'!$A$20:$D$31,4,0),0)</f>
        <v>6.7400000000000002E-2</v>
      </c>
      <c r="AA25" s="30">
        <f>Data_Set[[#This Row],[Repartition Segment 1]]*Data_Set[[#This Row],[Coefficient CO2 Segment 1]]*Data_Set[[#This Row],[Poids OT (T)]]*Data_Set[[#This Row],[Distance (KM)]]</f>
        <v>8.5215146879999999</v>
      </c>
      <c r="AB25" s="30">
        <f>Data_Set[[#This Row],[Repartition Segment 2]]*Data_Set[[#This Row],[Coefficient CO2 Segment 2]]*Data_Set[[#This Row],[Poids OT (T)]]*Data_Set[[#This Row],[Distance (KM)]]</f>
        <v>8.3759388120799994</v>
      </c>
      <c r="AC25" s="30">
        <f>Data_Set[[#This Row],[Bilan CO2 Segment 1 (Kg CO2)]]+Data_Set[[#This Row],[Bilan CO2 Segment 2 (Kg CO2)]]</f>
        <v>16.897453500079997</v>
      </c>
      <c r="AD25" s="1"/>
    </row>
    <row r="26" spans="1:30" ht="12.5" x14ac:dyDescent="0.25">
      <c r="A26" s="7">
        <v>20220600077</v>
      </c>
      <c r="B26" s="18">
        <v>44726</v>
      </c>
      <c r="C26" s="18" t="str">
        <f>TEXT(B26, "mmmm")</f>
        <v>juin</v>
      </c>
      <c r="D26" s="18" t="str">
        <f>TEXT(B26,"aaaa")</f>
        <v>2022</v>
      </c>
      <c r="E26" s="7">
        <v>1518326</v>
      </c>
      <c r="F26" s="17">
        <v>203</v>
      </c>
      <c r="G26" s="23">
        <f>Data_Set[[#This Row],[Poids OT (kg)]]/1000</f>
        <v>0.20300000000000001</v>
      </c>
      <c r="H26" s="6" t="s">
        <v>1</v>
      </c>
      <c r="I26" s="7">
        <v>210</v>
      </c>
      <c r="J26" s="6">
        <v>91100</v>
      </c>
      <c r="K26" s="6" t="s">
        <v>22</v>
      </c>
      <c r="L26" s="6">
        <v>66000</v>
      </c>
      <c r="M26" s="6" t="s">
        <v>73</v>
      </c>
      <c r="N26" s="7">
        <v>837.41300000000001</v>
      </c>
      <c r="O26" s="6" t="s">
        <v>145</v>
      </c>
      <c r="P26" s="6" t="s">
        <v>146</v>
      </c>
      <c r="Q26" s="11">
        <v>1690891543678</v>
      </c>
      <c r="R26" s="12">
        <v>154098765</v>
      </c>
      <c r="S26" s="6" t="str">
        <f>LEFT(Q26,1)</f>
        <v>1</v>
      </c>
      <c r="T26" s="6" t="str">
        <f>IF(S26="1","Homme",IF(S26="0","Inconnu","Femme"))</f>
        <v>Homme</v>
      </c>
      <c r="U26" s="6" t="str">
        <f>"19"&amp;MID(Q26, SEARCH("", Q26) + 1,2)</f>
        <v>1969</v>
      </c>
      <c r="V26" s="6" t="str">
        <f>FLOOR(U26,5) &amp; "-" &amp; FLOOR(U26,5) + 5</f>
        <v>1965-1970</v>
      </c>
      <c r="W26" s="24">
        <f>IFERROR(VLOOKUP(Data_Set[[#This Row],[Type Transport]],'[1]Taux émission CO2e'!$A$5:$B$16,2,0),0)</f>
        <v>0.3</v>
      </c>
      <c r="X26" s="28">
        <f>IFERROR(VLOOKUP(Data_Set[[#This Row],[Type Transport]],'[1]Taux émission CO2e'!$A$5:$D$16,4,0),0)</f>
        <v>0.16</v>
      </c>
      <c r="Y26" s="24">
        <f>IFERROR(VLOOKUP(Data_Set[[#This Row],[Type Transport]],'[1]Taux émission CO2e'!$A$20:$B$31,2,0),0)</f>
        <v>0.7</v>
      </c>
      <c r="Z26" s="6">
        <f>IFERROR(VLOOKUP(Data_Set[[#This Row],[Type Transport]],'[1]Taux émission CO2e'!$A$20:$D$31,4,0),0)</f>
        <v>6.7400000000000002E-2</v>
      </c>
      <c r="AA26" s="30">
        <f>Data_Set[[#This Row],[Repartition Segment 1]]*Data_Set[[#This Row],[Coefficient CO2 Segment 1]]*Data_Set[[#This Row],[Poids OT (T)]]*Data_Set[[#This Row],[Distance (KM)]]</f>
        <v>8.1597522720000004</v>
      </c>
      <c r="AB26" s="30">
        <f>Data_Set[[#This Row],[Repartition Segment 2]]*Data_Set[[#This Row],[Coefficient CO2 Segment 2]]*Data_Set[[#This Row],[Poids OT (T)]]*Data_Set[[#This Row],[Distance (KM)]]</f>
        <v>8.0203565040200004</v>
      </c>
      <c r="AC26" s="30">
        <f>Data_Set[[#This Row],[Bilan CO2 Segment 1 (Kg CO2)]]+Data_Set[[#This Row],[Bilan CO2 Segment 2 (Kg CO2)]]</f>
        <v>16.180108776019999</v>
      </c>
      <c r="AD26" s="1"/>
    </row>
    <row r="27" spans="1:30" ht="12.5" x14ac:dyDescent="0.25">
      <c r="A27" s="7">
        <v>20220600077</v>
      </c>
      <c r="B27" s="18">
        <v>44735</v>
      </c>
      <c r="C27" s="18" t="str">
        <f>TEXT(B27, "mmmm")</f>
        <v>juin</v>
      </c>
      <c r="D27" s="18" t="str">
        <f>TEXT(B27,"aaaa")</f>
        <v>2022</v>
      </c>
      <c r="E27" s="7">
        <v>1523117</v>
      </c>
      <c r="F27" s="17">
        <v>406</v>
      </c>
      <c r="G27" s="23">
        <f>Data_Set[[#This Row],[Poids OT (kg)]]/1000</f>
        <v>0.40600000000000003</v>
      </c>
      <c r="H27" s="6" t="s">
        <v>1</v>
      </c>
      <c r="I27" s="7">
        <v>470</v>
      </c>
      <c r="J27" s="6">
        <v>91100</v>
      </c>
      <c r="K27" s="6" t="s">
        <v>22</v>
      </c>
      <c r="L27" s="6">
        <v>66000</v>
      </c>
      <c r="M27" s="6" t="s">
        <v>73</v>
      </c>
      <c r="N27" s="7">
        <v>837.41300000000001</v>
      </c>
      <c r="O27" s="6" t="s">
        <v>145</v>
      </c>
      <c r="P27" s="6" t="s">
        <v>146</v>
      </c>
      <c r="Q27" s="11">
        <v>1690891543678</v>
      </c>
      <c r="R27" s="12">
        <v>154098765</v>
      </c>
      <c r="S27" s="6" t="str">
        <f>LEFT(Q27,1)</f>
        <v>1</v>
      </c>
      <c r="T27" s="6" t="str">
        <f>IF(S27="1","Homme",IF(S27="0","Inconnu","Femme"))</f>
        <v>Homme</v>
      </c>
      <c r="U27" s="6" t="str">
        <f>"19"&amp;MID(Q27, SEARCH("", Q27) + 1,2)</f>
        <v>1969</v>
      </c>
      <c r="V27" s="6" t="str">
        <f>FLOOR(U27,5) &amp; "-" &amp; FLOOR(U27,5) + 5</f>
        <v>1965-1970</v>
      </c>
      <c r="W27" s="24">
        <f>IFERROR(VLOOKUP(Data_Set[[#This Row],[Type Transport]],'[1]Taux émission CO2e'!$A$5:$B$16,2,0),0)</f>
        <v>0.3</v>
      </c>
      <c r="X27" s="28">
        <f>IFERROR(VLOOKUP(Data_Set[[#This Row],[Type Transport]],'[1]Taux émission CO2e'!$A$5:$D$16,4,0),0)</f>
        <v>0.16</v>
      </c>
      <c r="Y27" s="24">
        <f>IFERROR(VLOOKUP(Data_Set[[#This Row],[Type Transport]],'[1]Taux émission CO2e'!$A$20:$B$31,2,0),0)</f>
        <v>0.7</v>
      </c>
      <c r="Z27" s="6">
        <f>IFERROR(VLOOKUP(Data_Set[[#This Row],[Type Transport]],'[1]Taux émission CO2e'!$A$20:$D$31,4,0),0)</f>
        <v>6.7400000000000002E-2</v>
      </c>
      <c r="AA27" s="30">
        <f>Data_Set[[#This Row],[Repartition Segment 1]]*Data_Set[[#This Row],[Coefficient CO2 Segment 1]]*Data_Set[[#This Row],[Poids OT (T)]]*Data_Set[[#This Row],[Distance (KM)]]</f>
        <v>16.319504544000001</v>
      </c>
      <c r="AB27" s="30">
        <f>Data_Set[[#This Row],[Repartition Segment 2]]*Data_Set[[#This Row],[Coefficient CO2 Segment 2]]*Data_Set[[#This Row],[Poids OT (T)]]*Data_Set[[#This Row],[Distance (KM)]]</f>
        <v>16.040713008040001</v>
      </c>
      <c r="AC27" s="30">
        <f>Data_Set[[#This Row],[Bilan CO2 Segment 1 (Kg CO2)]]+Data_Set[[#This Row],[Bilan CO2 Segment 2 (Kg CO2)]]</f>
        <v>32.360217552039998</v>
      </c>
      <c r="AD27" s="1"/>
    </row>
    <row r="28" spans="1:30" ht="12.5" x14ac:dyDescent="0.25">
      <c r="A28" s="7">
        <v>20220800118</v>
      </c>
      <c r="B28" s="18">
        <v>44789</v>
      </c>
      <c r="C28" s="18" t="str">
        <f>TEXT(B28, "mmmm")</f>
        <v>août</v>
      </c>
      <c r="D28" s="18" t="str">
        <f>TEXT(B28,"aaaa")</f>
        <v>2022</v>
      </c>
      <c r="E28" s="7">
        <v>1542303</v>
      </c>
      <c r="F28" s="17">
        <v>342</v>
      </c>
      <c r="G28" s="23">
        <f>Data_Set[[#This Row],[Poids OT (kg)]]/1000</f>
        <v>0.34200000000000003</v>
      </c>
      <c r="H28" s="6" t="s">
        <v>1</v>
      </c>
      <c r="I28" s="7">
        <v>210</v>
      </c>
      <c r="J28" s="6">
        <v>91100</v>
      </c>
      <c r="K28" s="6" t="s">
        <v>22</v>
      </c>
      <c r="L28" s="6">
        <v>66000</v>
      </c>
      <c r="M28" s="6" t="s">
        <v>73</v>
      </c>
      <c r="N28" s="7">
        <v>837.41300000000001</v>
      </c>
      <c r="O28" s="6" t="s">
        <v>145</v>
      </c>
      <c r="P28" s="6" t="s">
        <v>146</v>
      </c>
      <c r="Q28" s="11">
        <v>1690891543678</v>
      </c>
      <c r="R28" s="12">
        <v>154098765</v>
      </c>
      <c r="S28" s="6" t="str">
        <f>LEFT(Q28,1)</f>
        <v>1</v>
      </c>
      <c r="T28" s="6" t="str">
        <f>IF(S28="1","Homme",IF(S28="0","Inconnu","Femme"))</f>
        <v>Homme</v>
      </c>
      <c r="U28" s="6" t="str">
        <f>"19"&amp;MID(Q28, SEARCH("", Q28) + 1,2)</f>
        <v>1969</v>
      </c>
      <c r="V28" s="6" t="str">
        <f>FLOOR(U28,5) &amp; "-" &amp; FLOOR(U28,5) + 5</f>
        <v>1965-1970</v>
      </c>
      <c r="W28" s="24">
        <f>IFERROR(VLOOKUP(Data_Set[[#This Row],[Type Transport]],'[1]Taux émission CO2e'!$A$5:$B$16,2,0),0)</f>
        <v>0.3</v>
      </c>
      <c r="X28" s="28">
        <f>IFERROR(VLOOKUP(Data_Set[[#This Row],[Type Transport]],'[1]Taux émission CO2e'!$A$5:$D$16,4,0),0)</f>
        <v>0.16</v>
      </c>
      <c r="Y28" s="24">
        <f>IFERROR(VLOOKUP(Data_Set[[#This Row],[Type Transport]],'[1]Taux émission CO2e'!$A$20:$B$31,2,0),0)</f>
        <v>0.7</v>
      </c>
      <c r="Z28" s="6">
        <f>IFERROR(VLOOKUP(Data_Set[[#This Row],[Type Transport]],'[1]Taux émission CO2e'!$A$20:$D$31,4,0),0)</f>
        <v>6.7400000000000002E-2</v>
      </c>
      <c r="AA28" s="30">
        <f>Data_Set[[#This Row],[Repartition Segment 1]]*Data_Set[[#This Row],[Coefficient CO2 Segment 1]]*Data_Set[[#This Row],[Poids OT (T)]]*Data_Set[[#This Row],[Distance (KM)]]</f>
        <v>13.746971808</v>
      </c>
      <c r="AB28" s="30">
        <f>Data_Set[[#This Row],[Repartition Segment 2]]*Data_Set[[#This Row],[Coefficient CO2 Segment 2]]*Data_Set[[#This Row],[Poids OT (T)]]*Data_Set[[#This Row],[Distance (KM)]]</f>
        <v>13.512127706280001</v>
      </c>
      <c r="AC28" s="30">
        <f>Data_Set[[#This Row],[Bilan CO2 Segment 1 (Kg CO2)]]+Data_Set[[#This Row],[Bilan CO2 Segment 2 (Kg CO2)]]</f>
        <v>27.259099514280003</v>
      </c>
      <c r="AD28" s="1"/>
    </row>
    <row r="29" spans="1:30" ht="12.5" x14ac:dyDescent="0.25">
      <c r="A29" s="7">
        <v>20220800118</v>
      </c>
      <c r="B29" s="18">
        <v>44795</v>
      </c>
      <c r="C29" s="18" t="str">
        <f>TEXT(B29, "mmmm")</f>
        <v>août</v>
      </c>
      <c r="D29" s="18" t="str">
        <f>TEXT(B29,"aaaa")</f>
        <v>2022</v>
      </c>
      <c r="E29" s="7">
        <v>1543667</v>
      </c>
      <c r="F29" s="17">
        <v>712</v>
      </c>
      <c r="G29" s="23">
        <f>Data_Set[[#This Row],[Poids OT (kg)]]/1000</f>
        <v>0.71199999999999997</v>
      </c>
      <c r="H29" s="6" t="s">
        <v>1</v>
      </c>
      <c r="I29" s="7">
        <v>380</v>
      </c>
      <c r="J29" s="6">
        <v>91100</v>
      </c>
      <c r="K29" s="6" t="s">
        <v>22</v>
      </c>
      <c r="L29" s="6">
        <v>66000</v>
      </c>
      <c r="M29" s="6" t="s">
        <v>73</v>
      </c>
      <c r="N29" s="7">
        <v>837.41300000000001</v>
      </c>
      <c r="O29" s="6" t="s">
        <v>145</v>
      </c>
      <c r="P29" s="6" t="s">
        <v>146</v>
      </c>
      <c r="Q29" s="11">
        <v>1690891543678</v>
      </c>
      <c r="R29" s="12">
        <v>154098765</v>
      </c>
      <c r="S29" s="6" t="str">
        <f>LEFT(Q29,1)</f>
        <v>1</v>
      </c>
      <c r="T29" s="6" t="str">
        <f>IF(S29="1","Homme",IF(S29="0","Inconnu","Femme"))</f>
        <v>Homme</v>
      </c>
      <c r="U29" s="6" t="str">
        <f>"19"&amp;MID(Q29, SEARCH("", Q29) + 1,2)</f>
        <v>1969</v>
      </c>
      <c r="V29" s="6" t="str">
        <f>FLOOR(U29,5) &amp; "-" &amp; FLOOR(U29,5) + 5</f>
        <v>1965-1970</v>
      </c>
      <c r="W29" s="24">
        <f>IFERROR(VLOOKUP(Data_Set[[#This Row],[Type Transport]],'[1]Taux émission CO2e'!$A$5:$B$16,2,0),0)</f>
        <v>0.3</v>
      </c>
      <c r="X29" s="28">
        <f>IFERROR(VLOOKUP(Data_Set[[#This Row],[Type Transport]],'[1]Taux émission CO2e'!$A$5:$D$16,4,0),0)</f>
        <v>0.16</v>
      </c>
      <c r="Y29" s="24">
        <f>IFERROR(VLOOKUP(Data_Set[[#This Row],[Type Transport]],'[1]Taux émission CO2e'!$A$20:$B$31,2,0),0)</f>
        <v>0.7</v>
      </c>
      <c r="Z29" s="6">
        <f>IFERROR(VLOOKUP(Data_Set[[#This Row],[Type Transport]],'[1]Taux émission CO2e'!$A$20:$D$31,4,0),0)</f>
        <v>6.7400000000000002E-2</v>
      </c>
      <c r="AA29" s="30">
        <f>Data_Set[[#This Row],[Repartition Segment 1]]*Data_Set[[#This Row],[Coefficient CO2 Segment 1]]*Data_Set[[#This Row],[Poids OT (T)]]*Data_Set[[#This Row],[Distance (KM)]]</f>
        <v>28.619426687999997</v>
      </c>
      <c r="AB29" s="30">
        <f>Data_Set[[#This Row],[Repartition Segment 2]]*Data_Set[[#This Row],[Coefficient CO2 Segment 2]]*Data_Set[[#This Row],[Poids OT (T)]]*Data_Set[[#This Row],[Distance (KM)]]</f>
        <v>28.130511482079996</v>
      </c>
      <c r="AC29" s="30">
        <f>Data_Set[[#This Row],[Bilan CO2 Segment 1 (Kg CO2)]]+Data_Set[[#This Row],[Bilan CO2 Segment 2 (Kg CO2)]]</f>
        <v>56.749938170079993</v>
      </c>
      <c r="AD29" s="1"/>
    </row>
    <row r="30" spans="1:30" ht="12.5" x14ac:dyDescent="0.25">
      <c r="A30" s="7">
        <v>20220800118</v>
      </c>
      <c r="B30" s="18">
        <v>44796</v>
      </c>
      <c r="C30" s="18" t="str">
        <f>TEXT(B30, "mmmm")</f>
        <v>août</v>
      </c>
      <c r="D30" s="18" t="str">
        <f>TEXT(B30,"aaaa")</f>
        <v>2022</v>
      </c>
      <c r="E30" s="7">
        <v>1544099</v>
      </c>
      <c r="F30" s="17">
        <v>356</v>
      </c>
      <c r="G30" s="23">
        <f>Data_Set[[#This Row],[Poids OT (kg)]]/1000</f>
        <v>0.35599999999999998</v>
      </c>
      <c r="H30" s="6" t="s">
        <v>1</v>
      </c>
      <c r="I30" s="7">
        <v>470</v>
      </c>
      <c r="J30" s="6">
        <v>91100</v>
      </c>
      <c r="K30" s="6" t="s">
        <v>22</v>
      </c>
      <c r="L30" s="6">
        <v>66000</v>
      </c>
      <c r="M30" s="6" t="s">
        <v>73</v>
      </c>
      <c r="N30" s="7">
        <v>837.41300000000001</v>
      </c>
      <c r="O30" s="6" t="s">
        <v>145</v>
      </c>
      <c r="P30" s="6" t="s">
        <v>146</v>
      </c>
      <c r="Q30" s="11">
        <v>1690891543678</v>
      </c>
      <c r="R30" s="12">
        <v>154098765</v>
      </c>
      <c r="S30" s="6" t="str">
        <f>LEFT(Q30,1)</f>
        <v>1</v>
      </c>
      <c r="T30" s="6" t="str">
        <f>IF(S30="1","Homme",IF(S30="0","Inconnu","Femme"))</f>
        <v>Homme</v>
      </c>
      <c r="U30" s="6" t="str">
        <f>"19"&amp;MID(Q30, SEARCH("", Q30) + 1,2)</f>
        <v>1969</v>
      </c>
      <c r="V30" s="6" t="str">
        <f>FLOOR(U30,5) &amp; "-" &amp; FLOOR(U30,5) + 5</f>
        <v>1965-1970</v>
      </c>
      <c r="W30" s="24">
        <f>IFERROR(VLOOKUP(Data_Set[[#This Row],[Type Transport]],'[1]Taux émission CO2e'!$A$5:$B$16,2,0),0)</f>
        <v>0.3</v>
      </c>
      <c r="X30" s="28">
        <f>IFERROR(VLOOKUP(Data_Set[[#This Row],[Type Transport]],'[1]Taux émission CO2e'!$A$5:$D$16,4,0),0)</f>
        <v>0.16</v>
      </c>
      <c r="Y30" s="24">
        <f>IFERROR(VLOOKUP(Data_Set[[#This Row],[Type Transport]],'[1]Taux émission CO2e'!$A$20:$B$31,2,0),0)</f>
        <v>0.7</v>
      </c>
      <c r="Z30" s="6">
        <f>IFERROR(VLOOKUP(Data_Set[[#This Row],[Type Transport]],'[1]Taux émission CO2e'!$A$20:$D$31,4,0),0)</f>
        <v>6.7400000000000002E-2</v>
      </c>
      <c r="AA30" s="30">
        <f>Data_Set[[#This Row],[Repartition Segment 1]]*Data_Set[[#This Row],[Coefficient CO2 Segment 1]]*Data_Set[[#This Row],[Poids OT (T)]]*Data_Set[[#This Row],[Distance (KM)]]</f>
        <v>14.309713343999999</v>
      </c>
      <c r="AB30" s="30">
        <f>Data_Set[[#This Row],[Repartition Segment 2]]*Data_Set[[#This Row],[Coefficient CO2 Segment 2]]*Data_Set[[#This Row],[Poids OT (T)]]*Data_Set[[#This Row],[Distance (KM)]]</f>
        <v>14.065255741039998</v>
      </c>
      <c r="AC30" s="30">
        <f>Data_Set[[#This Row],[Bilan CO2 Segment 1 (Kg CO2)]]+Data_Set[[#This Row],[Bilan CO2 Segment 2 (Kg CO2)]]</f>
        <v>28.374969085039996</v>
      </c>
      <c r="AD30" s="1"/>
    </row>
    <row r="31" spans="1:30" ht="12.5" x14ac:dyDescent="0.25">
      <c r="A31" s="7">
        <v>2022090069</v>
      </c>
      <c r="B31" s="18">
        <v>44817</v>
      </c>
      <c r="C31" s="18" t="str">
        <f>TEXT(B31, "mmmm")</f>
        <v>septembre</v>
      </c>
      <c r="D31" s="18" t="str">
        <f>TEXT(B31,"aaaa")</f>
        <v>2022</v>
      </c>
      <c r="E31" s="7">
        <v>1553223</v>
      </c>
      <c r="F31" s="17">
        <v>681</v>
      </c>
      <c r="G31" s="23">
        <f>Data_Set[[#This Row],[Poids OT (kg)]]/1000</f>
        <v>0.68100000000000005</v>
      </c>
      <c r="H31" s="6" t="s">
        <v>1</v>
      </c>
      <c r="I31" s="7">
        <v>380</v>
      </c>
      <c r="J31" s="6">
        <v>91100</v>
      </c>
      <c r="K31" s="6" t="s">
        <v>22</v>
      </c>
      <c r="L31" s="6">
        <v>66000</v>
      </c>
      <c r="M31" s="6" t="s">
        <v>73</v>
      </c>
      <c r="N31" s="7">
        <v>837.41300000000001</v>
      </c>
      <c r="O31" s="6" t="s">
        <v>145</v>
      </c>
      <c r="P31" s="6" t="s">
        <v>146</v>
      </c>
      <c r="Q31" s="11">
        <v>1690891543678</v>
      </c>
      <c r="R31" s="12">
        <v>154098765</v>
      </c>
      <c r="S31" s="6" t="str">
        <f>LEFT(Q31,1)</f>
        <v>1</v>
      </c>
      <c r="T31" s="6" t="str">
        <f>IF(S31="1","Homme",IF(S31="0","Inconnu","Femme"))</f>
        <v>Homme</v>
      </c>
      <c r="U31" s="6" t="str">
        <f>"19"&amp;MID(Q31, SEARCH("", Q31) + 1,2)</f>
        <v>1969</v>
      </c>
      <c r="V31" s="6" t="str">
        <f>FLOOR(U31,5) &amp; "-" &amp; FLOOR(U31,5) + 5</f>
        <v>1965-1970</v>
      </c>
      <c r="W31" s="24">
        <f>IFERROR(VLOOKUP(Data_Set[[#This Row],[Type Transport]],'[1]Taux émission CO2e'!$A$5:$B$16,2,0),0)</f>
        <v>0.3</v>
      </c>
      <c r="X31" s="28">
        <f>IFERROR(VLOOKUP(Data_Set[[#This Row],[Type Transport]],'[1]Taux émission CO2e'!$A$5:$D$16,4,0),0)</f>
        <v>0.16</v>
      </c>
      <c r="Y31" s="24">
        <f>IFERROR(VLOOKUP(Data_Set[[#This Row],[Type Transport]],'[1]Taux émission CO2e'!$A$20:$B$31,2,0),0)</f>
        <v>0.7</v>
      </c>
      <c r="Z31" s="6">
        <f>IFERROR(VLOOKUP(Data_Set[[#This Row],[Type Transport]],'[1]Taux émission CO2e'!$A$20:$D$31,4,0),0)</f>
        <v>6.7400000000000002E-2</v>
      </c>
      <c r="AA31" s="30">
        <f>Data_Set[[#This Row],[Repartition Segment 1]]*Data_Set[[#This Row],[Coefficient CO2 Segment 1]]*Data_Set[[#This Row],[Poids OT (T)]]*Data_Set[[#This Row],[Distance (KM)]]</f>
        <v>27.373356144000002</v>
      </c>
      <c r="AB31" s="30">
        <f>Data_Set[[#This Row],[Repartition Segment 2]]*Data_Set[[#This Row],[Coefficient CO2 Segment 2]]*Data_Set[[#This Row],[Poids OT (T)]]*Data_Set[[#This Row],[Distance (KM)]]</f>
        <v>26.905727976540003</v>
      </c>
      <c r="AC31" s="30">
        <f>Data_Set[[#This Row],[Bilan CO2 Segment 1 (Kg CO2)]]+Data_Set[[#This Row],[Bilan CO2 Segment 2 (Kg CO2)]]</f>
        <v>54.279084120540006</v>
      </c>
      <c r="AD31" s="1"/>
    </row>
    <row r="32" spans="1:30" ht="12.5" x14ac:dyDescent="0.25">
      <c r="A32" s="7">
        <v>2022090069</v>
      </c>
      <c r="B32" s="18">
        <v>44824</v>
      </c>
      <c r="C32" s="18" t="str">
        <f>TEXT(B32, "mmmm")</f>
        <v>septembre</v>
      </c>
      <c r="D32" s="18" t="str">
        <f>TEXT(B32,"aaaa")</f>
        <v>2022</v>
      </c>
      <c r="E32" s="7">
        <v>1556241</v>
      </c>
      <c r="F32" s="17">
        <v>342</v>
      </c>
      <c r="G32" s="23">
        <f>Data_Set[[#This Row],[Poids OT (kg)]]/1000</f>
        <v>0.34200000000000003</v>
      </c>
      <c r="H32" s="6" t="s">
        <v>1</v>
      </c>
      <c r="I32" s="7">
        <v>210</v>
      </c>
      <c r="J32" s="6">
        <v>91100</v>
      </c>
      <c r="K32" s="6" t="s">
        <v>22</v>
      </c>
      <c r="L32" s="6">
        <v>66000</v>
      </c>
      <c r="M32" s="6" t="s">
        <v>73</v>
      </c>
      <c r="N32" s="7">
        <v>837.41300000000001</v>
      </c>
      <c r="O32" s="6" t="s">
        <v>145</v>
      </c>
      <c r="P32" s="6" t="s">
        <v>146</v>
      </c>
      <c r="Q32" s="11">
        <v>1690891543678</v>
      </c>
      <c r="R32" s="12">
        <v>154098765</v>
      </c>
      <c r="S32" s="6" t="str">
        <f>LEFT(Q32,1)</f>
        <v>1</v>
      </c>
      <c r="T32" s="6" t="str">
        <f>IF(S32="1","Homme",IF(S32="0","Inconnu","Femme"))</f>
        <v>Homme</v>
      </c>
      <c r="U32" s="6" t="str">
        <f>"19"&amp;MID(Q32, SEARCH("", Q32) + 1,2)</f>
        <v>1969</v>
      </c>
      <c r="V32" s="6" t="str">
        <f>FLOOR(U32,5) &amp; "-" &amp; FLOOR(U32,5) + 5</f>
        <v>1965-1970</v>
      </c>
      <c r="W32" s="24">
        <f>IFERROR(VLOOKUP(Data_Set[[#This Row],[Type Transport]],'[1]Taux émission CO2e'!$A$5:$B$16,2,0),0)</f>
        <v>0.3</v>
      </c>
      <c r="X32" s="28">
        <f>IFERROR(VLOOKUP(Data_Set[[#This Row],[Type Transport]],'[1]Taux émission CO2e'!$A$5:$D$16,4,0),0)</f>
        <v>0.16</v>
      </c>
      <c r="Y32" s="24">
        <f>IFERROR(VLOOKUP(Data_Set[[#This Row],[Type Transport]],'[1]Taux émission CO2e'!$A$20:$B$31,2,0),0)</f>
        <v>0.7</v>
      </c>
      <c r="Z32" s="6">
        <f>IFERROR(VLOOKUP(Data_Set[[#This Row],[Type Transport]],'[1]Taux émission CO2e'!$A$20:$D$31,4,0),0)</f>
        <v>6.7400000000000002E-2</v>
      </c>
      <c r="AA32" s="30">
        <f>Data_Set[[#This Row],[Repartition Segment 1]]*Data_Set[[#This Row],[Coefficient CO2 Segment 1]]*Data_Set[[#This Row],[Poids OT (T)]]*Data_Set[[#This Row],[Distance (KM)]]</f>
        <v>13.746971808</v>
      </c>
      <c r="AB32" s="30">
        <f>Data_Set[[#This Row],[Repartition Segment 2]]*Data_Set[[#This Row],[Coefficient CO2 Segment 2]]*Data_Set[[#This Row],[Poids OT (T)]]*Data_Set[[#This Row],[Distance (KM)]]</f>
        <v>13.512127706280001</v>
      </c>
      <c r="AC32" s="30">
        <f>Data_Set[[#This Row],[Bilan CO2 Segment 1 (Kg CO2)]]+Data_Set[[#This Row],[Bilan CO2 Segment 2 (Kg CO2)]]</f>
        <v>27.259099514280003</v>
      </c>
      <c r="AD32" s="1"/>
    </row>
    <row r="33" spans="1:30" ht="12.5" x14ac:dyDescent="0.25">
      <c r="A33" s="7">
        <v>20210600050</v>
      </c>
      <c r="B33" s="18">
        <v>44356</v>
      </c>
      <c r="C33" s="18" t="str">
        <f>TEXT(B33, "mmmm")</f>
        <v>juin</v>
      </c>
      <c r="D33" s="18" t="str">
        <f>TEXT(B33,"aaaa")</f>
        <v>2021</v>
      </c>
      <c r="E33" s="7">
        <v>1373651</v>
      </c>
      <c r="F33" s="17">
        <v>300</v>
      </c>
      <c r="G33" s="23">
        <f>Data_Set[[#This Row],[Poids OT (kg)]]/1000</f>
        <v>0.3</v>
      </c>
      <c r="H33" s="6" t="s">
        <v>1</v>
      </c>
      <c r="I33" s="7">
        <v>340</v>
      </c>
      <c r="J33" s="6">
        <v>59100</v>
      </c>
      <c r="K33" s="6" t="s">
        <v>28</v>
      </c>
      <c r="L33" s="6">
        <v>33185</v>
      </c>
      <c r="M33" s="6" t="s">
        <v>95</v>
      </c>
      <c r="N33" s="7">
        <v>817.30200000000002</v>
      </c>
      <c r="O33" s="6" t="s">
        <v>158</v>
      </c>
      <c r="P33" s="6" t="s">
        <v>159</v>
      </c>
      <c r="Q33" s="11">
        <v>1870459678987</v>
      </c>
      <c r="R33" s="12">
        <v>332987687</v>
      </c>
      <c r="S33" s="6" t="str">
        <f>LEFT(Q33,1)</f>
        <v>1</v>
      </c>
      <c r="T33" s="6" t="str">
        <f>IF(S33="1","Homme",IF(S33="0","Inconnu","Femme"))</f>
        <v>Homme</v>
      </c>
      <c r="U33" s="6" t="str">
        <f>"19"&amp;MID(Q33, SEARCH("", Q33) + 1,2)</f>
        <v>1987</v>
      </c>
      <c r="V33" s="6" t="str">
        <f>FLOOR(U33,5) &amp; "-" &amp; FLOOR(U33,5) + 5</f>
        <v>1985-1990</v>
      </c>
      <c r="W33" s="24">
        <f>IFERROR(VLOOKUP(Data_Set[[#This Row],[Type Transport]],'[1]Taux émission CO2e'!$A$5:$B$16,2,0),0)</f>
        <v>0.3</v>
      </c>
      <c r="X33" s="28">
        <f>IFERROR(VLOOKUP(Data_Set[[#This Row],[Type Transport]],'[1]Taux émission CO2e'!$A$5:$D$16,4,0),0)</f>
        <v>0.16</v>
      </c>
      <c r="Y33" s="24">
        <f>IFERROR(VLOOKUP(Data_Set[[#This Row],[Type Transport]],'[1]Taux émission CO2e'!$A$20:$B$31,2,0),0)</f>
        <v>0.7</v>
      </c>
      <c r="Z33" s="6">
        <f>IFERROR(VLOOKUP(Data_Set[[#This Row],[Type Transport]],'[1]Taux émission CO2e'!$A$20:$D$31,4,0),0)</f>
        <v>6.7400000000000002E-2</v>
      </c>
      <c r="AA33" s="30">
        <f>Data_Set[[#This Row],[Repartition Segment 1]]*Data_Set[[#This Row],[Coefficient CO2 Segment 1]]*Data_Set[[#This Row],[Poids OT (T)]]*Data_Set[[#This Row],[Distance (KM)]]</f>
        <v>11.7691488</v>
      </c>
      <c r="AB33" s="30">
        <f>Data_Set[[#This Row],[Repartition Segment 2]]*Data_Set[[#This Row],[Coefficient CO2 Segment 2]]*Data_Set[[#This Row],[Poids OT (T)]]*Data_Set[[#This Row],[Distance (KM)]]</f>
        <v>11.568092507999999</v>
      </c>
      <c r="AC33" s="30">
        <f>Data_Set[[#This Row],[Bilan CO2 Segment 1 (Kg CO2)]]+Data_Set[[#This Row],[Bilan CO2 Segment 2 (Kg CO2)]]</f>
        <v>23.337241307999999</v>
      </c>
      <c r="AD33" s="1"/>
    </row>
    <row r="34" spans="1:30" ht="12.5" x14ac:dyDescent="0.25">
      <c r="A34" s="7">
        <v>20210100041</v>
      </c>
      <c r="B34" s="18">
        <v>44208</v>
      </c>
      <c r="C34" s="18" t="str">
        <f>TEXT(B34, "mmmm")</f>
        <v>janvier</v>
      </c>
      <c r="D34" s="18" t="str">
        <f>TEXT(B34,"aaaa")</f>
        <v>2021</v>
      </c>
      <c r="E34" s="7">
        <v>1310601</v>
      </c>
      <c r="F34" s="17">
        <v>675</v>
      </c>
      <c r="G34" s="23">
        <f>Data_Set[[#This Row],[Poids OT (kg)]]/1000</f>
        <v>0.67500000000000004</v>
      </c>
      <c r="H34" s="6" t="s">
        <v>1</v>
      </c>
      <c r="I34" s="7">
        <v>340</v>
      </c>
      <c r="J34" s="6">
        <v>26750</v>
      </c>
      <c r="K34" s="6" t="s">
        <v>24</v>
      </c>
      <c r="L34" s="6">
        <v>59100</v>
      </c>
      <c r="M34" s="6" t="s">
        <v>28</v>
      </c>
      <c r="N34" s="7">
        <v>814.52200000000005</v>
      </c>
      <c r="O34" s="6" t="s">
        <v>151</v>
      </c>
      <c r="P34" s="6" t="s">
        <v>150</v>
      </c>
      <c r="Q34" s="11">
        <v>2980326876789</v>
      </c>
      <c r="R34" s="12">
        <v>435298691</v>
      </c>
      <c r="S34" s="6" t="str">
        <f>LEFT(Q34,1)</f>
        <v>2</v>
      </c>
      <c r="T34" s="6" t="str">
        <f>IF(S34="1","Homme",IF(S34="0","Inconnu","Femme"))</f>
        <v>Femme</v>
      </c>
      <c r="U34" s="6" t="str">
        <f>"19"&amp;MID(Q34, SEARCH("", Q34) + 1,2)</f>
        <v>1998</v>
      </c>
      <c r="V34" s="6" t="str">
        <f>FLOOR(U34,5) &amp; "-" &amp; FLOOR(U34,5) + 5</f>
        <v>1995-2000</v>
      </c>
      <c r="W34" s="24">
        <f>IFERROR(VLOOKUP(Data_Set[[#This Row],[Type Transport]],'[1]Taux émission CO2e'!$A$5:$B$16,2,0),0)</f>
        <v>0.3</v>
      </c>
      <c r="X34" s="28">
        <f>IFERROR(VLOOKUP(Data_Set[[#This Row],[Type Transport]],'[1]Taux émission CO2e'!$A$5:$D$16,4,0),0)</f>
        <v>0.16</v>
      </c>
      <c r="Y34" s="24">
        <f>IFERROR(VLOOKUP(Data_Set[[#This Row],[Type Transport]],'[1]Taux émission CO2e'!$A$20:$B$31,2,0),0)</f>
        <v>0.7</v>
      </c>
      <c r="Z34" s="6">
        <f>IFERROR(VLOOKUP(Data_Set[[#This Row],[Type Transport]],'[1]Taux émission CO2e'!$A$20:$D$31,4,0),0)</f>
        <v>6.7400000000000002E-2</v>
      </c>
      <c r="AA34" s="30">
        <f>Data_Set[[#This Row],[Repartition Segment 1]]*Data_Set[[#This Row],[Coefficient CO2 Segment 1]]*Data_Set[[#This Row],[Poids OT (T)]]*Data_Set[[#This Row],[Distance (KM)]]</f>
        <v>26.390512800000007</v>
      </c>
      <c r="AB34" s="30">
        <f>Data_Set[[#This Row],[Repartition Segment 2]]*Data_Set[[#This Row],[Coefficient CO2 Segment 2]]*Data_Set[[#This Row],[Poids OT (T)]]*Data_Set[[#This Row],[Distance (KM)]]</f>
        <v>25.939674873000001</v>
      </c>
      <c r="AC34" s="30">
        <f>Data_Set[[#This Row],[Bilan CO2 Segment 1 (Kg CO2)]]+Data_Set[[#This Row],[Bilan CO2 Segment 2 (Kg CO2)]]</f>
        <v>52.330187673000012</v>
      </c>
      <c r="AD34" s="1"/>
    </row>
    <row r="35" spans="1:30" ht="12.5" x14ac:dyDescent="0.25">
      <c r="A35" s="7">
        <v>20210100041</v>
      </c>
      <c r="B35" s="18">
        <v>44223</v>
      </c>
      <c r="C35" s="18" t="str">
        <f>TEXT(B35, "mmmm")</f>
        <v>janvier</v>
      </c>
      <c r="D35" s="18" t="str">
        <f>TEXT(B35,"aaaa")</f>
        <v>2021</v>
      </c>
      <c r="E35" s="7">
        <v>1316391</v>
      </c>
      <c r="F35" s="17">
        <v>450</v>
      </c>
      <c r="G35" s="23">
        <f>Data_Set[[#This Row],[Poids OT (kg)]]/1000</f>
        <v>0.45</v>
      </c>
      <c r="H35" s="6" t="s">
        <v>1</v>
      </c>
      <c r="I35" s="7">
        <v>288</v>
      </c>
      <c r="J35" s="6">
        <v>26750</v>
      </c>
      <c r="K35" s="6" t="s">
        <v>24</v>
      </c>
      <c r="L35" s="6">
        <v>59100</v>
      </c>
      <c r="M35" s="6" t="s">
        <v>28</v>
      </c>
      <c r="N35" s="7">
        <v>814.52200000000005</v>
      </c>
      <c r="O35" s="6" t="s">
        <v>151</v>
      </c>
      <c r="P35" s="6" t="s">
        <v>150</v>
      </c>
      <c r="Q35" s="11">
        <v>2980326876789</v>
      </c>
      <c r="R35" s="12">
        <v>435298691</v>
      </c>
      <c r="S35" s="6" t="str">
        <f>LEFT(Q35,1)</f>
        <v>2</v>
      </c>
      <c r="T35" s="6" t="str">
        <f>IF(S35="1","Homme",IF(S35="0","Inconnu","Femme"))</f>
        <v>Femme</v>
      </c>
      <c r="U35" s="6" t="str">
        <f>"19"&amp;MID(Q35, SEARCH("", Q35) + 1,2)</f>
        <v>1998</v>
      </c>
      <c r="V35" s="6" t="str">
        <f>FLOOR(U35,5) &amp; "-" &amp; FLOOR(U35,5) + 5</f>
        <v>1995-2000</v>
      </c>
      <c r="W35" s="24">
        <f>IFERROR(VLOOKUP(Data_Set[[#This Row],[Type Transport]],'[1]Taux émission CO2e'!$A$5:$B$16,2,0),0)</f>
        <v>0.3</v>
      </c>
      <c r="X35" s="28">
        <f>IFERROR(VLOOKUP(Data_Set[[#This Row],[Type Transport]],'[1]Taux émission CO2e'!$A$5:$D$16,4,0),0)</f>
        <v>0.16</v>
      </c>
      <c r="Y35" s="24">
        <f>IFERROR(VLOOKUP(Data_Set[[#This Row],[Type Transport]],'[1]Taux émission CO2e'!$A$20:$B$31,2,0),0)</f>
        <v>0.7</v>
      </c>
      <c r="Z35" s="6">
        <f>IFERROR(VLOOKUP(Data_Set[[#This Row],[Type Transport]],'[1]Taux émission CO2e'!$A$20:$D$31,4,0),0)</f>
        <v>6.7400000000000002E-2</v>
      </c>
      <c r="AA35" s="30">
        <f>Data_Set[[#This Row],[Repartition Segment 1]]*Data_Set[[#This Row],[Coefficient CO2 Segment 1]]*Data_Set[[#This Row],[Poids OT (T)]]*Data_Set[[#This Row],[Distance (KM)]]</f>
        <v>17.593675200000003</v>
      </c>
      <c r="AB35" s="30">
        <f>Data_Set[[#This Row],[Repartition Segment 2]]*Data_Set[[#This Row],[Coefficient CO2 Segment 2]]*Data_Set[[#This Row],[Poids OT (T)]]*Data_Set[[#This Row],[Distance (KM)]]</f>
        <v>17.293116582</v>
      </c>
      <c r="AC35" s="30">
        <f>Data_Set[[#This Row],[Bilan CO2 Segment 1 (Kg CO2)]]+Data_Set[[#This Row],[Bilan CO2 Segment 2 (Kg CO2)]]</f>
        <v>34.886791782000003</v>
      </c>
      <c r="AD35" s="1"/>
    </row>
    <row r="36" spans="1:30" ht="12.5" x14ac:dyDescent="0.25">
      <c r="A36" s="7">
        <v>20210200044</v>
      </c>
      <c r="B36" s="18">
        <v>44243</v>
      </c>
      <c r="C36" s="18" t="str">
        <f>TEXT(B36, "mmmm")</f>
        <v>février</v>
      </c>
      <c r="D36" s="18" t="str">
        <f>TEXT(B36,"aaaa")</f>
        <v>2021</v>
      </c>
      <c r="E36" s="7">
        <v>1323675</v>
      </c>
      <c r="F36" s="17">
        <v>450</v>
      </c>
      <c r="G36" s="23">
        <f>Data_Set[[#This Row],[Poids OT (kg)]]/1000</f>
        <v>0.45</v>
      </c>
      <c r="H36" s="6" t="s">
        <v>1</v>
      </c>
      <c r="I36" s="7">
        <v>340</v>
      </c>
      <c r="J36" s="6">
        <v>26750</v>
      </c>
      <c r="K36" s="6" t="s">
        <v>24</v>
      </c>
      <c r="L36" s="6">
        <v>59100</v>
      </c>
      <c r="M36" s="6" t="s">
        <v>28</v>
      </c>
      <c r="N36" s="7">
        <v>814.52200000000005</v>
      </c>
      <c r="O36" s="6" t="s">
        <v>151</v>
      </c>
      <c r="P36" s="6" t="s">
        <v>150</v>
      </c>
      <c r="Q36" s="11">
        <v>2980326876789</v>
      </c>
      <c r="R36" s="12">
        <v>435298691</v>
      </c>
      <c r="S36" s="6" t="str">
        <f>LEFT(Q36,1)</f>
        <v>2</v>
      </c>
      <c r="T36" s="6" t="str">
        <f>IF(S36="1","Homme",IF(S36="0","Inconnu","Femme"))</f>
        <v>Femme</v>
      </c>
      <c r="U36" s="6" t="str">
        <f>"19"&amp;MID(Q36, SEARCH("", Q36) + 1,2)</f>
        <v>1998</v>
      </c>
      <c r="V36" s="6" t="str">
        <f>FLOOR(U36,5) &amp; "-" &amp; FLOOR(U36,5) + 5</f>
        <v>1995-2000</v>
      </c>
      <c r="W36" s="24">
        <f>IFERROR(VLOOKUP(Data_Set[[#This Row],[Type Transport]],'[1]Taux émission CO2e'!$A$5:$B$16,2,0),0)</f>
        <v>0.3</v>
      </c>
      <c r="X36" s="28">
        <f>IFERROR(VLOOKUP(Data_Set[[#This Row],[Type Transport]],'[1]Taux émission CO2e'!$A$5:$D$16,4,0),0)</f>
        <v>0.16</v>
      </c>
      <c r="Y36" s="24">
        <f>IFERROR(VLOOKUP(Data_Set[[#This Row],[Type Transport]],'[1]Taux émission CO2e'!$A$20:$B$31,2,0),0)</f>
        <v>0.7</v>
      </c>
      <c r="Z36" s="6">
        <f>IFERROR(VLOOKUP(Data_Set[[#This Row],[Type Transport]],'[1]Taux émission CO2e'!$A$20:$D$31,4,0),0)</f>
        <v>6.7400000000000002E-2</v>
      </c>
      <c r="AA36" s="30">
        <f>Data_Set[[#This Row],[Repartition Segment 1]]*Data_Set[[#This Row],[Coefficient CO2 Segment 1]]*Data_Set[[#This Row],[Poids OT (T)]]*Data_Set[[#This Row],[Distance (KM)]]</f>
        <v>17.593675200000003</v>
      </c>
      <c r="AB36" s="30">
        <f>Data_Set[[#This Row],[Repartition Segment 2]]*Data_Set[[#This Row],[Coefficient CO2 Segment 2]]*Data_Set[[#This Row],[Poids OT (T)]]*Data_Set[[#This Row],[Distance (KM)]]</f>
        <v>17.293116582</v>
      </c>
      <c r="AC36" s="30">
        <f>Data_Set[[#This Row],[Bilan CO2 Segment 1 (Kg CO2)]]+Data_Set[[#This Row],[Bilan CO2 Segment 2 (Kg CO2)]]</f>
        <v>34.886791782000003</v>
      </c>
      <c r="AD36" s="1"/>
    </row>
    <row r="37" spans="1:30" ht="12.5" x14ac:dyDescent="0.25">
      <c r="A37" s="7">
        <v>20210400066</v>
      </c>
      <c r="B37" s="18">
        <v>44298</v>
      </c>
      <c r="C37" s="18" t="str">
        <f>TEXT(B37, "mmmm")</f>
        <v>avril</v>
      </c>
      <c r="D37" s="18" t="str">
        <f>TEXT(B37,"aaaa")</f>
        <v>2021</v>
      </c>
      <c r="E37" s="7">
        <v>1346672</v>
      </c>
      <c r="F37" s="17">
        <v>225</v>
      </c>
      <c r="G37" s="23">
        <f>Data_Set[[#This Row],[Poids OT (kg)]]/1000</f>
        <v>0.22500000000000001</v>
      </c>
      <c r="H37" s="6" t="s">
        <v>1</v>
      </c>
      <c r="I37" s="7">
        <v>192</v>
      </c>
      <c r="J37" s="6">
        <v>26750</v>
      </c>
      <c r="K37" s="6" t="s">
        <v>24</v>
      </c>
      <c r="L37" s="6">
        <v>59100</v>
      </c>
      <c r="M37" s="6" t="s">
        <v>28</v>
      </c>
      <c r="N37" s="7">
        <v>814.52200000000005</v>
      </c>
      <c r="O37" s="6" t="s">
        <v>151</v>
      </c>
      <c r="P37" s="6" t="s">
        <v>150</v>
      </c>
      <c r="Q37" s="11">
        <v>2980326876789</v>
      </c>
      <c r="R37" s="12">
        <v>435298691</v>
      </c>
      <c r="S37" s="6" t="str">
        <f>LEFT(Q37,1)</f>
        <v>2</v>
      </c>
      <c r="T37" s="6" t="str">
        <f>IF(S37="1","Homme",IF(S37="0","Inconnu","Femme"))</f>
        <v>Femme</v>
      </c>
      <c r="U37" s="6" t="str">
        <f>"19"&amp;MID(Q37, SEARCH("", Q37) + 1,2)</f>
        <v>1998</v>
      </c>
      <c r="V37" s="6" t="str">
        <f>FLOOR(U37,5) &amp; "-" &amp; FLOOR(U37,5) + 5</f>
        <v>1995-2000</v>
      </c>
      <c r="W37" s="24">
        <f>IFERROR(VLOOKUP(Data_Set[[#This Row],[Type Transport]],'[1]Taux émission CO2e'!$A$5:$B$16,2,0),0)</f>
        <v>0.3</v>
      </c>
      <c r="X37" s="28">
        <f>IFERROR(VLOOKUP(Data_Set[[#This Row],[Type Transport]],'[1]Taux émission CO2e'!$A$5:$D$16,4,0),0)</f>
        <v>0.16</v>
      </c>
      <c r="Y37" s="24">
        <f>IFERROR(VLOOKUP(Data_Set[[#This Row],[Type Transport]],'[1]Taux émission CO2e'!$A$20:$B$31,2,0),0)</f>
        <v>0.7</v>
      </c>
      <c r="Z37" s="6">
        <f>IFERROR(VLOOKUP(Data_Set[[#This Row],[Type Transport]],'[1]Taux émission CO2e'!$A$20:$D$31,4,0),0)</f>
        <v>6.7400000000000002E-2</v>
      </c>
      <c r="AA37" s="30">
        <f>Data_Set[[#This Row],[Repartition Segment 1]]*Data_Set[[#This Row],[Coefficient CO2 Segment 1]]*Data_Set[[#This Row],[Poids OT (T)]]*Data_Set[[#This Row],[Distance (KM)]]</f>
        <v>8.7968376000000017</v>
      </c>
      <c r="AB37" s="30">
        <f>Data_Set[[#This Row],[Repartition Segment 2]]*Data_Set[[#This Row],[Coefficient CO2 Segment 2]]*Data_Set[[#This Row],[Poids OT (T)]]*Data_Set[[#This Row],[Distance (KM)]]</f>
        <v>8.6465582909999998</v>
      </c>
      <c r="AC37" s="30">
        <f>Data_Set[[#This Row],[Bilan CO2 Segment 1 (Kg CO2)]]+Data_Set[[#This Row],[Bilan CO2 Segment 2 (Kg CO2)]]</f>
        <v>17.443395891000002</v>
      </c>
      <c r="AD37" s="1"/>
    </row>
    <row r="38" spans="1:30" ht="12.5" x14ac:dyDescent="0.25">
      <c r="A38" s="7">
        <v>20211000042</v>
      </c>
      <c r="B38" s="18">
        <v>44473</v>
      </c>
      <c r="C38" s="18" t="str">
        <f>TEXT(B38, "mmmm")</f>
        <v>octobre</v>
      </c>
      <c r="D38" s="18" t="str">
        <f>TEXT(B38,"aaaa")</f>
        <v>2021</v>
      </c>
      <c r="E38" s="7">
        <v>1413095</v>
      </c>
      <c r="F38" s="17">
        <v>225</v>
      </c>
      <c r="G38" s="23">
        <f>Data_Set[[#This Row],[Poids OT (kg)]]/1000</f>
        <v>0.22500000000000001</v>
      </c>
      <c r="H38" s="6" t="s">
        <v>1</v>
      </c>
      <c r="I38" s="7">
        <v>192</v>
      </c>
      <c r="J38" s="6">
        <v>26750</v>
      </c>
      <c r="K38" s="6" t="s">
        <v>24</v>
      </c>
      <c r="L38" s="6">
        <v>59100</v>
      </c>
      <c r="M38" s="6" t="s">
        <v>28</v>
      </c>
      <c r="N38" s="7">
        <v>814.52200000000005</v>
      </c>
      <c r="O38" s="6" t="s">
        <v>151</v>
      </c>
      <c r="P38" s="6" t="s">
        <v>150</v>
      </c>
      <c r="Q38" s="11">
        <v>2980326876789</v>
      </c>
      <c r="R38" s="12">
        <v>435298691</v>
      </c>
      <c r="S38" s="6" t="str">
        <f>LEFT(Q38,1)</f>
        <v>2</v>
      </c>
      <c r="T38" s="6" t="str">
        <f>IF(S38="1","Homme",IF(S38="0","Inconnu","Femme"))</f>
        <v>Femme</v>
      </c>
      <c r="U38" s="6" t="str">
        <f>"19"&amp;MID(Q38, SEARCH("", Q38) + 1,2)</f>
        <v>1998</v>
      </c>
      <c r="V38" s="6" t="str">
        <f>FLOOR(U38,5) &amp; "-" &amp; FLOOR(U38,5) + 5</f>
        <v>1995-2000</v>
      </c>
      <c r="W38" s="24">
        <f>IFERROR(VLOOKUP(Data_Set[[#This Row],[Type Transport]],'[1]Taux émission CO2e'!$A$5:$B$16,2,0),0)</f>
        <v>0.3</v>
      </c>
      <c r="X38" s="28">
        <f>IFERROR(VLOOKUP(Data_Set[[#This Row],[Type Transport]],'[1]Taux émission CO2e'!$A$5:$D$16,4,0),0)</f>
        <v>0.16</v>
      </c>
      <c r="Y38" s="24">
        <f>IFERROR(VLOOKUP(Data_Set[[#This Row],[Type Transport]],'[1]Taux émission CO2e'!$A$20:$B$31,2,0),0)</f>
        <v>0.7</v>
      </c>
      <c r="Z38" s="6">
        <f>IFERROR(VLOOKUP(Data_Set[[#This Row],[Type Transport]],'[1]Taux émission CO2e'!$A$20:$D$31,4,0),0)</f>
        <v>6.7400000000000002E-2</v>
      </c>
      <c r="AA38" s="30">
        <f>Data_Set[[#This Row],[Repartition Segment 1]]*Data_Set[[#This Row],[Coefficient CO2 Segment 1]]*Data_Set[[#This Row],[Poids OT (T)]]*Data_Set[[#This Row],[Distance (KM)]]</f>
        <v>8.7968376000000017</v>
      </c>
      <c r="AB38" s="30">
        <f>Data_Set[[#This Row],[Repartition Segment 2]]*Data_Set[[#This Row],[Coefficient CO2 Segment 2]]*Data_Set[[#This Row],[Poids OT (T)]]*Data_Set[[#This Row],[Distance (KM)]]</f>
        <v>8.6465582909999998</v>
      </c>
      <c r="AC38" s="30">
        <f>Data_Set[[#This Row],[Bilan CO2 Segment 1 (Kg CO2)]]+Data_Set[[#This Row],[Bilan CO2 Segment 2 (Kg CO2)]]</f>
        <v>17.443395891000002</v>
      </c>
      <c r="AD38" s="1"/>
    </row>
    <row r="39" spans="1:30" ht="12.5" x14ac:dyDescent="0.25">
      <c r="A39" s="7">
        <v>20211000042</v>
      </c>
      <c r="B39" s="18">
        <v>44490</v>
      </c>
      <c r="C39" s="18" t="str">
        <f>TEXT(B39, "mmmm")</f>
        <v>octobre</v>
      </c>
      <c r="D39" s="18" t="str">
        <f>TEXT(B39,"aaaa")</f>
        <v>2021</v>
      </c>
      <c r="E39" s="7">
        <v>1421124</v>
      </c>
      <c r="F39" s="17">
        <v>400</v>
      </c>
      <c r="G39" s="23">
        <f>Data_Set[[#This Row],[Poids OT (kg)]]/1000</f>
        <v>0.4</v>
      </c>
      <c r="H39" s="6" t="s">
        <v>1</v>
      </c>
      <c r="I39" s="7">
        <v>288</v>
      </c>
      <c r="J39" s="6">
        <v>26750</v>
      </c>
      <c r="K39" s="6" t="s">
        <v>24</v>
      </c>
      <c r="L39" s="6">
        <v>59100</v>
      </c>
      <c r="M39" s="6" t="s">
        <v>28</v>
      </c>
      <c r="N39" s="7">
        <v>814.52200000000005</v>
      </c>
      <c r="O39" s="6" t="s">
        <v>151</v>
      </c>
      <c r="P39" s="6" t="s">
        <v>150</v>
      </c>
      <c r="Q39" s="11">
        <v>2980326876789</v>
      </c>
      <c r="R39" s="12">
        <v>435298691</v>
      </c>
      <c r="S39" s="6" t="str">
        <f>LEFT(Q39,1)</f>
        <v>2</v>
      </c>
      <c r="T39" s="6" t="str">
        <f>IF(S39="1","Homme",IF(S39="0","Inconnu","Femme"))</f>
        <v>Femme</v>
      </c>
      <c r="U39" s="6" t="str">
        <f>"19"&amp;MID(Q39, SEARCH("", Q39) + 1,2)</f>
        <v>1998</v>
      </c>
      <c r="V39" s="6" t="str">
        <f>FLOOR(U39,5) &amp; "-" &amp; FLOOR(U39,5) + 5</f>
        <v>1995-2000</v>
      </c>
      <c r="W39" s="24">
        <f>IFERROR(VLOOKUP(Data_Set[[#This Row],[Type Transport]],'[1]Taux émission CO2e'!$A$5:$B$16,2,0),0)</f>
        <v>0.3</v>
      </c>
      <c r="X39" s="28">
        <f>IFERROR(VLOOKUP(Data_Set[[#This Row],[Type Transport]],'[1]Taux émission CO2e'!$A$5:$D$16,4,0),0)</f>
        <v>0.16</v>
      </c>
      <c r="Y39" s="24">
        <f>IFERROR(VLOOKUP(Data_Set[[#This Row],[Type Transport]],'[1]Taux émission CO2e'!$A$20:$B$31,2,0),0)</f>
        <v>0.7</v>
      </c>
      <c r="Z39" s="6">
        <f>IFERROR(VLOOKUP(Data_Set[[#This Row],[Type Transport]],'[1]Taux émission CO2e'!$A$20:$D$31,4,0),0)</f>
        <v>6.7400000000000002E-2</v>
      </c>
      <c r="AA39" s="30">
        <f>Data_Set[[#This Row],[Repartition Segment 1]]*Data_Set[[#This Row],[Coefficient CO2 Segment 1]]*Data_Set[[#This Row],[Poids OT (T)]]*Data_Set[[#This Row],[Distance (KM)]]</f>
        <v>15.638822400000002</v>
      </c>
      <c r="AB39" s="30">
        <f>Data_Set[[#This Row],[Repartition Segment 2]]*Data_Set[[#This Row],[Coefficient CO2 Segment 2]]*Data_Set[[#This Row],[Poids OT (T)]]*Data_Set[[#This Row],[Distance (KM)]]</f>
        <v>15.371659184</v>
      </c>
      <c r="AC39" s="30">
        <f>Data_Set[[#This Row],[Bilan CO2 Segment 1 (Kg CO2)]]+Data_Set[[#This Row],[Bilan CO2 Segment 2 (Kg CO2)]]</f>
        <v>31.010481584000004</v>
      </c>
      <c r="AD39" s="1"/>
    </row>
    <row r="40" spans="1:30" ht="12.5" x14ac:dyDescent="0.25">
      <c r="A40" s="7">
        <v>20211000042</v>
      </c>
      <c r="B40" s="16">
        <v>44494</v>
      </c>
      <c r="C40" s="16" t="str">
        <f>TEXT(B40, "mmmm")</f>
        <v>octobre</v>
      </c>
      <c r="D40" s="16" t="str">
        <f>TEXT(B40,"aaaa")</f>
        <v>2021</v>
      </c>
      <c r="E40" s="7">
        <v>1423536</v>
      </c>
      <c r="F40" s="17">
        <v>225</v>
      </c>
      <c r="G40" s="23">
        <f>Data_Set[[#This Row],[Poids OT (kg)]]/1000</f>
        <v>0.22500000000000001</v>
      </c>
      <c r="H40" s="6" t="s">
        <v>1</v>
      </c>
      <c r="I40" s="7">
        <v>192</v>
      </c>
      <c r="J40" s="6">
        <v>26750</v>
      </c>
      <c r="K40" s="6" t="s">
        <v>24</v>
      </c>
      <c r="L40" s="6">
        <v>59100</v>
      </c>
      <c r="M40" s="6" t="s">
        <v>28</v>
      </c>
      <c r="N40" s="7">
        <v>814.52200000000005</v>
      </c>
      <c r="O40" s="6" t="s">
        <v>151</v>
      </c>
      <c r="P40" s="6" t="s">
        <v>150</v>
      </c>
      <c r="Q40" s="11">
        <v>2980326876789</v>
      </c>
      <c r="R40" s="12">
        <v>435298691</v>
      </c>
      <c r="S40" s="6" t="str">
        <f>LEFT(Q40,1)</f>
        <v>2</v>
      </c>
      <c r="T40" s="6" t="str">
        <f>IF(S40="1","Homme",IF(S40="0","Inconnu","Femme"))</f>
        <v>Femme</v>
      </c>
      <c r="U40" s="6" t="str">
        <f>"19"&amp;MID(Q40, SEARCH("", Q40) + 1,2)</f>
        <v>1998</v>
      </c>
      <c r="V40" s="6" t="str">
        <f>FLOOR(U40,5) &amp; "-" &amp; FLOOR(U40,5) + 5</f>
        <v>1995-2000</v>
      </c>
      <c r="W40" s="24">
        <f>IFERROR(VLOOKUP(Data_Set[[#This Row],[Type Transport]],'[1]Taux émission CO2e'!$A$5:$B$16,2,0),0)</f>
        <v>0.3</v>
      </c>
      <c r="X40" s="28">
        <f>IFERROR(VLOOKUP(Data_Set[[#This Row],[Type Transport]],'[1]Taux émission CO2e'!$A$5:$D$16,4,0),0)</f>
        <v>0.16</v>
      </c>
      <c r="Y40" s="24">
        <f>IFERROR(VLOOKUP(Data_Set[[#This Row],[Type Transport]],'[1]Taux émission CO2e'!$A$20:$B$31,2,0),0)</f>
        <v>0.7</v>
      </c>
      <c r="Z40" s="6">
        <f>IFERROR(VLOOKUP(Data_Set[[#This Row],[Type Transport]],'[1]Taux émission CO2e'!$A$20:$D$31,4,0),0)</f>
        <v>6.7400000000000002E-2</v>
      </c>
      <c r="AA40" s="30">
        <f>Data_Set[[#This Row],[Repartition Segment 1]]*Data_Set[[#This Row],[Coefficient CO2 Segment 1]]*Data_Set[[#This Row],[Poids OT (T)]]*Data_Set[[#This Row],[Distance (KM)]]</f>
        <v>8.7968376000000017</v>
      </c>
      <c r="AB40" s="30">
        <f>Data_Set[[#This Row],[Repartition Segment 2]]*Data_Set[[#This Row],[Coefficient CO2 Segment 2]]*Data_Set[[#This Row],[Poids OT (T)]]*Data_Set[[#This Row],[Distance (KM)]]</f>
        <v>8.6465582909999998</v>
      </c>
      <c r="AC40" s="30">
        <f>Data_Set[[#This Row],[Bilan CO2 Segment 1 (Kg CO2)]]+Data_Set[[#This Row],[Bilan CO2 Segment 2 (Kg CO2)]]</f>
        <v>17.443395891000002</v>
      </c>
      <c r="AD40" s="1"/>
    </row>
    <row r="41" spans="1:30" ht="12.5" x14ac:dyDescent="0.25">
      <c r="A41" s="7">
        <v>20211100039</v>
      </c>
      <c r="B41" s="18">
        <v>44502</v>
      </c>
      <c r="C41" s="18" t="str">
        <f>TEXT(B41, "mmmm")</f>
        <v>novembre</v>
      </c>
      <c r="D41" s="18" t="str">
        <f>TEXT(B41,"aaaa")</f>
        <v>2021</v>
      </c>
      <c r="E41" s="7">
        <v>1426382</v>
      </c>
      <c r="F41" s="17">
        <v>200</v>
      </c>
      <c r="G41" s="23">
        <f>Data_Set[[#This Row],[Poids OT (kg)]]/1000</f>
        <v>0.2</v>
      </c>
      <c r="H41" s="6" t="s">
        <v>1</v>
      </c>
      <c r="I41" s="7">
        <v>30</v>
      </c>
      <c r="J41" s="6">
        <v>26750</v>
      </c>
      <c r="K41" s="6" t="s">
        <v>24</v>
      </c>
      <c r="L41" s="6">
        <v>59100</v>
      </c>
      <c r="M41" s="6" t="s">
        <v>28</v>
      </c>
      <c r="N41" s="7">
        <v>814.52200000000005</v>
      </c>
      <c r="O41" s="6" t="s">
        <v>151</v>
      </c>
      <c r="P41" s="6" t="s">
        <v>150</v>
      </c>
      <c r="Q41" s="11">
        <v>2980326876789</v>
      </c>
      <c r="R41" s="12">
        <v>435298691</v>
      </c>
      <c r="S41" s="6" t="str">
        <f>LEFT(Q41,1)</f>
        <v>2</v>
      </c>
      <c r="T41" s="6" t="str">
        <f>IF(S41="1","Homme",IF(S41="0","Inconnu","Femme"))</f>
        <v>Femme</v>
      </c>
      <c r="U41" s="6" t="str">
        <f>"19"&amp;MID(Q41, SEARCH("", Q41) + 1,2)</f>
        <v>1998</v>
      </c>
      <c r="V41" s="6" t="str">
        <f>FLOOR(U41,5) &amp; "-" &amp; FLOOR(U41,5) + 5</f>
        <v>1995-2000</v>
      </c>
      <c r="W41" s="24">
        <f>IFERROR(VLOOKUP(Data_Set[[#This Row],[Type Transport]],'[1]Taux émission CO2e'!$A$5:$B$16,2,0),0)</f>
        <v>0.3</v>
      </c>
      <c r="X41" s="28">
        <f>IFERROR(VLOOKUP(Data_Set[[#This Row],[Type Transport]],'[1]Taux émission CO2e'!$A$5:$D$16,4,0),0)</f>
        <v>0.16</v>
      </c>
      <c r="Y41" s="24">
        <f>IFERROR(VLOOKUP(Data_Set[[#This Row],[Type Transport]],'[1]Taux émission CO2e'!$A$20:$B$31,2,0),0)</f>
        <v>0.7</v>
      </c>
      <c r="Z41" s="6">
        <f>IFERROR(VLOOKUP(Data_Set[[#This Row],[Type Transport]],'[1]Taux émission CO2e'!$A$20:$D$31,4,0),0)</f>
        <v>6.7400000000000002E-2</v>
      </c>
      <c r="AA41" s="30">
        <f>Data_Set[[#This Row],[Repartition Segment 1]]*Data_Set[[#This Row],[Coefficient CO2 Segment 1]]*Data_Set[[#This Row],[Poids OT (T)]]*Data_Set[[#This Row],[Distance (KM)]]</f>
        <v>7.8194112000000011</v>
      </c>
      <c r="AB41" s="30">
        <f>Data_Set[[#This Row],[Repartition Segment 2]]*Data_Set[[#This Row],[Coefficient CO2 Segment 2]]*Data_Set[[#This Row],[Poids OT (T)]]*Data_Set[[#This Row],[Distance (KM)]]</f>
        <v>7.6858295920000002</v>
      </c>
      <c r="AC41" s="30">
        <f>Data_Set[[#This Row],[Bilan CO2 Segment 1 (Kg CO2)]]+Data_Set[[#This Row],[Bilan CO2 Segment 2 (Kg CO2)]]</f>
        <v>15.505240792000002</v>
      </c>
      <c r="AD41" s="1"/>
    </row>
    <row r="42" spans="1:30" ht="12.5" x14ac:dyDescent="0.25">
      <c r="A42" s="7">
        <v>20211100039</v>
      </c>
      <c r="B42" s="18">
        <v>44522</v>
      </c>
      <c r="C42" s="18" t="str">
        <f>TEXT(B42, "mmmm")</f>
        <v>novembre</v>
      </c>
      <c r="D42" s="18" t="str">
        <f>TEXT(B42,"aaaa")</f>
        <v>2021</v>
      </c>
      <c r="E42" s="7">
        <v>1432513</v>
      </c>
      <c r="F42" s="17">
        <v>200</v>
      </c>
      <c r="G42" s="23">
        <f>Data_Set[[#This Row],[Poids OT (kg)]]/1000</f>
        <v>0.2</v>
      </c>
      <c r="H42" s="6" t="s">
        <v>1</v>
      </c>
      <c r="I42" s="7">
        <v>192</v>
      </c>
      <c r="J42" s="6">
        <v>26750</v>
      </c>
      <c r="K42" s="6" t="s">
        <v>24</v>
      </c>
      <c r="L42" s="6">
        <v>59100</v>
      </c>
      <c r="M42" s="6" t="s">
        <v>28</v>
      </c>
      <c r="N42" s="7">
        <v>814.52200000000005</v>
      </c>
      <c r="O42" s="6" t="s">
        <v>151</v>
      </c>
      <c r="P42" s="6" t="s">
        <v>150</v>
      </c>
      <c r="Q42" s="11">
        <v>2980326876789</v>
      </c>
      <c r="R42" s="12">
        <v>435298691</v>
      </c>
      <c r="S42" s="6" t="str">
        <f>LEFT(Q42,1)</f>
        <v>2</v>
      </c>
      <c r="T42" s="6" t="str">
        <f>IF(S42="1","Homme",IF(S42="0","Inconnu","Femme"))</f>
        <v>Femme</v>
      </c>
      <c r="U42" s="6" t="str">
        <f>"19"&amp;MID(Q42, SEARCH("", Q42) + 1,2)</f>
        <v>1998</v>
      </c>
      <c r="V42" s="6" t="str">
        <f>FLOOR(U42,5) &amp; "-" &amp; FLOOR(U42,5) + 5</f>
        <v>1995-2000</v>
      </c>
      <c r="W42" s="24">
        <f>IFERROR(VLOOKUP(Data_Set[[#This Row],[Type Transport]],'[1]Taux émission CO2e'!$A$5:$B$16,2,0),0)</f>
        <v>0.3</v>
      </c>
      <c r="X42" s="28">
        <f>IFERROR(VLOOKUP(Data_Set[[#This Row],[Type Transport]],'[1]Taux émission CO2e'!$A$5:$D$16,4,0),0)</f>
        <v>0.16</v>
      </c>
      <c r="Y42" s="24">
        <f>IFERROR(VLOOKUP(Data_Set[[#This Row],[Type Transport]],'[1]Taux émission CO2e'!$A$20:$B$31,2,0),0)</f>
        <v>0.7</v>
      </c>
      <c r="Z42" s="6">
        <f>IFERROR(VLOOKUP(Data_Set[[#This Row],[Type Transport]],'[1]Taux émission CO2e'!$A$20:$D$31,4,0),0)</f>
        <v>6.7400000000000002E-2</v>
      </c>
      <c r="AA42" s="30">
        <f>Data_Set[[#This Row],[Repartition Segment 1]]*Data_Set[[#This Row],[Coefficient CO2 Segment 1]]*Data_Set[[#This Row],[Poids OT (T)]]*Data_Set[[#This Row],[Distance (KM)]]</f>
        <v>7.8194112000000011</v>
      </c>
      <c r="AB42" s="30">
        <f>Data_Set[[#This Row],[Repartition Segment 2]]*Data_Set[[#This Row],[Coefficient CO2 Segment 2]]*Data_Set[[#This Row],[Poids OT (T)]]*Data_Set[[#This Row],[Distance (KM)]]</f>
        <v>7.6858295920000002</v>
      </c>
      <c r="AC42" s="30">
        <f>Data_Set[[#This Row],[Bilan CO2 Segment 1 (Kg CO2)]]+Data_Set[[#This Row],[Bilan CO2 Segment 2 (Kg CO2)]]</f>
        <v>15.505240792000002</v>
      </c>
      <c r="AD42" s="1"/>
    </row>
    <row r="43" spans="1:30" ht="12.5" x14ac:dyDescent="0.25">
      <c r="A43" s="7">
        <v>20220200006</v>
      </c>
      <c r="B43" s="18">
        <v>44595</v>
      </c>
      <c r="C43" s="18" t="str">
        <f>TEXT(B43, "mmmm")</f>
        <v>février</v>
      </c>
      <c r="D43" s="18" t="str">
        <f>TEXT(B43,"aaaa")</f>
        <v>2022</v>
      </c>
      <c r="E43" s="7">
        <v>1462330</v>
      </c>
      <c r="F43" s="17">
        <v>450</v>
      </c>
      <c r="G43" s="23">
        <f>Data_Set[[#This Row],[Poids OT (kg)]]/1000</f>
        <v>0.45</v>
      </c>
      <c r="H43" s="6" t="s">
        <v>1</v>
      </c>
      <c r="I43" s="7">
        <v>476</v>
      </c>
      <c r="J43" s="6">
        <v>26750</v>
      </c>
      <c r="K43" s="6" t="s">
        <v>24</v>
      </c>
      <c r="L43" s="6">
        <v>59100</v>
      </c>
      <c r="M43" s="6" t="s">
        <v>28</v>
      </c>
      <c r="N43" s="7">
        <v>814.52200000000005</v>
      </c>
      <c r="O43" s="6" t="s">
        <v>151</v>
      </c>
      <c r="P43" s="6" t="s">
        <v>150</v>
      </c>
      <c r="Q43" s="11">
        <v>2980326876789</v>
      </c>
      <c r="R43" s="12">
        <v>435298691</v>
      </c>
      <c r="S43" s="6" t="str">
        <f>LEFT(Q43,1)</f>
        <v>2</v>
      </c>
      <c r="T43" s="6" t="str">
        <f>IF(S43="1","Homme",IF(S43="0","Inconnu","Femme"))</f>
        <v>Femme</v>
      </c>
      <c r="U43" s="6" t="str">
        <f>"19"&amp;MID(Q43, SEARCH("", Q43) + 1,2)</f>
        <v>1998</v>
      </c>
      <c r="V43" s="6" t="str">
        <f>FLOOR(U43,5) &amp; "-" &amp; FLOOR(U43,5) + 5</f>
        <v>1995-2000</v>
      </c>
      <c r="W43" s="24">
        <f>IFERROR(VLOOKUP(Data_Set[[#This Row],[Type Transport]],'[1]Taux émission CO2e'!$A$5:$B$16,2,0),0)</f>
        <v>0.3</v>
      </c>
      <c r="X43" s="28">
        <f>IFERROR(VLOOKUP(Data_Set[[#This Row],[Type Transport]],'[1]Taux émission CO2e'!$A$5:$D$16,4,0),0)</f>
        <v>0.16</v>
      </c>
      <c r="Y43" s="24">
        <f>IFERROR(VLOOKUP(Data_Set[[#This Row],[Type Transport]],'[1]Taux émission CO2e'!$A$20:$B$31,2,0),0)</f>
        <v>0.7</v>
      </c>
      <c r="Z43" s="6">
        <f>IFERROR(VLOOKUP(Data_Set[[#This Row],[Type Transport]],'[1]Taux émission CO2e'!$A$20:$D$31,4,0),0)</f>
        <v>6.7400000000000002E-2</v>
      </c>
      <c r="AA43" s="30">
        <f>Data_Set[[#This Row],[Repartition Segment 1]]*Data_Set[[#This Row],[Coefficient CO2 Segment 1]]*Data_Set[[#This Row],[Poids OT (T)]]*Data_Set[[#This Row],[Distance (KM)]]</f>
        <v>17.593675200000003</v>
      </c>
      <c r="AB43" s="30">
        <f>Data_Set[[#This Row],[Repartition Segment 2]]*Data_Set[[#This Row],[Coefficient CO2 Segment 2]]*Data_Set[[#This Row],[Poids OT (T)]]*Data_Set[[#This Row],[Distance (KM)]]</f>
        <v>17.293116582</v>
      </c>
      <c r="AC43" s="30">
        <f>Data_Set[[#This Row],[Bilan CO2 Segment 1 (Kg CO2)]]+Data_Set[[#This Row],[Bilan CO2 Segment 2 (Kg CO2)]]</f>
        <v>34.886791782000003</v>
      </c>
      <c r="AD43" s="1"/>
    </row>
    <row r="44" spans="1:30" ht="12.5" x14ac:dyDescent="0.25">
      <c r="A44" s="7">
        <v>20220300036</v>
      </c>
      <c r="B44" s="18">
        <v>44613</v>
      </c>
      <c r="C44" s="18" t="str">
        <f>TEXT(B44, "mmmm")</f>
        <v>février</v>
      </c>
      <c r="D44" s="18" t="str">
        <f>TEXT(B44,"aaaa")</f>
        <v>2022</v>
      </c>
      <c r="E44" s="7">
        <v>1469887</v>
      </c>
      <c r="F44" s="17">
        <v>200</v>
      </c>
      <c r="G44" s="23">
        <f>Data_Set[[#This Row],[Poids OT (kg)]]/1000</f>
        <v>0.2</v>
      </c>
      <c r="H44" s="6" t="s">
        <v>1</v>
      </c>
      <c r="I44" s="7">
        <v>210</v>
      </c>
      <c r="J44" s="6">
        <v>26750</v>
      </c>
      <c r="K44" s="6" t="s">
        <v>24</v>
      </c>
      <c r="L44" s="6">
        <v>59100</v>
      </c>
      <c r="M44" s="6" t="s">
        <v>28</v>
      </c>
      <c r="N44" s="7">
        <v>814.52200000000005</v>
      </c>
      <c r="O44" s="6" t="s">
        <v>151</v>
      </c>
      <c r="P44" s="6" t="s">
        <v>150</v>
      </c>
      <c r="Q44" s="11">
        <v>2980326876789</v>
      </c>
      <c r="R44" s="12">
        <v>435298691</v>
      </c>
      <c r="S44" s="6" t="str">
        <f>LEFT(Q44,1)</f>
        <v>2</v>
      </c>
      <c r="T44" s="6" t="str">
        <f>IF(S44="1","Homme",IF(S44="0","Inconnu","Femme"))</f>
        <v>Femme</v>
      </c>
      <c r="U44" s="6" t="str">
        <f>"19"&amp;MID(Q44, SEARCH("", Q44) + 1,2)</f>
        <v>1998</v>
      </c>
      <c r="V44" s="6" t="str">
        <f>FLOOR(U44,5) &amp; "-" &amp; FLOOR(U44,5) + 5</f>
        <v>1995-2000</v>
      </c>
      <c r="W44" s="24">
        <f>IFERROR(VLOOKUP(Data_Set[[#This Row],[Type Transport]],'[1]Taux émission CO2e'!$A$5:$B$16,2,0),0)</f>
        <v>0.3</v>
      </c>
      <c r="X44" s="28">
        <f>IFERROR(VLOOKUP(Data_Set[[#This Row],[Type Transport]],'[1]Taux émission CO2e'!$A$5:$D$16,4,0),0)</f>
        <v>0.16</v>
      </c>
      <c r="Y44" s="24">
        <f>IFERROR(VLOOKUP(Data_Set[[#This Row],[Type Transport]],'[1]Taux émission CO2e'!$A$20:$B$31,2,0),0)</f>
        <v>0.7</v>
      </c>
      <c r="Z44" s="6">
        <f>IFERROR(VLOOKUP(Data_Set[[#This Row],[Type Transport]],'[1]Taux émission CO2e'!$A$20:$D$31,4,0),0)</f>
        <v>6.7400000000000002E-2</v>
      </c>
      <c r="AA44" s="30">
        <f>Data_Set[[#This Row],[Repartition Segment 1]]*Data_Set[[#This Row],[Coefficient CO2 Segment 1]]*Data_Set[[#This Row],[Poids OT (T)]]*Data_Set[[#This Row],[Distance (KM)]]</f>
        <v>7.8194112000000011</v>
      </c>
      <c r="AB44" s="30">
        <f>Data_Set[[#This Row],[Repartition Segment 2]]*Data_Set[[#This Row],[Coefficient CO2 Segment 2]]*Data_Set[[#This Row],[Poids OT (T)]]*Data_Set[[#This Row],[Distance (KM)]]</f>
        <v>7.6858295920000002</v>
      </c>
      <c r="AC44" s="30">
        <f>Data_Set[[#This Row],[Bilan CO2 Segment 1 (Kg CO2)]]+Data_Set[[#This Row],[Bilan CO2 Segment 2 (Kg CO2)]]</f>
        <v>15.505240792000002</v>
      </c>
      <c r="AD44" s="1"/>
    </row>
    <row r="45" spans="1:30" ht="12.5" x14ac:dyDescent="0.25">
      <c r="A45" s="7">
        <v>2022050075</v>
      </c>
      <c r="B45" s="18">
        <v>44690</v>
      </c>
      <c r="C45" s="18" t="str">
        <f>TEXT(B45, "mmmm")</f>
        <v>mai</v>
      </c>
      <c r="D45" s="18" t="str">
        <f>TEXT(B45,"aaaa")</f>
        <v>2022</v>
      </c>
      <c r="E45" s="7">
        <v>1501134</v>
      </c>
      <c r="F45" s="17">
        <v>500</v>
      </c>
      <c r="G45" s="23">
        <f>Data_Set[[#This Row],[Poids OT (kg)]]/1000</f>
        <v>0.5</v>
      </c>
      <c r="H45" s="6" t="s">
        <v>1</v>
      </c>
      <c r="I45" s="7">
        <v>195</v>
      </c>
      <c r="J45" s="6">
        <v>59810</v>
      </c>
      <c r="K45" s="6" t="s">
        <v>30</v>
      </c>
      <c r="L45" s="6">
        <v>26750</v>
      </c>
      <c r="M45" s="6" t="s">
        <v>74</v>
      </c>
      <c r="N45" s="7">
        <v>797.774</v>
      </c>
      <c r="O45" s="6" t="s">
        <v>162</v>
      </c>
      <c r="P45" s="6" t="s">
        <v>163</v>
      </c>
      <c r="Q45" s="11">
        <v>1981059987654</v>
      </c>
      <c r="R45" s="12">
        <v>698888888</v>
      </c>
      <c r="S45" s="6" t="str">
        <f>LEFT(Q45,1)</f>
        <v>1</v>
      </c>
      <c r="T45" s="6" t="str">
        <f>IF(S45="1","Homme",IF(S45="0","Inconnu","Femme"))</f>
        <v>Homme</v>
      </c>
      <c r="U45" s="6" t="str">
        <f>"19"&amp;MID(Q45, SEARCH("", Q45) + 1,2)</f>
        <v>1998</v>
      </c>
      <c r="V45" s="6" t="str">
        <f>FLOOR(U45,5) &amp; "-" &amp; FLOOR(U45,5) + 5</f>
        <v>1995-2000</v>
      </c>
      <c r="W45" s="24">
        <f>IFERROR(VLOOKUP(Data_Set[[#This Row],[Type Transport]],'[1]Taux émission CO2e'!$A$5:$B$16,2,0),0)</f>
        <v>0.3</v>
      </c>
      <c r="X45" s="28">
        <f>IFERROR(VLOOKUP(Data_Set[[#This Row],[Type Transport]],'[1]Taux émission CO2e'!$A$5:$D$16,4,0),0)</f>
        <v>0.16</v>
      </c>
      <c r="Y45" s="24">
        <f>IFERROR(VLOOKUP(Data_Set[[#This Row],[Type Transport]],'[1]Taux émission CO2e'!$A$20:$B$31,2,0),0)</f>
        <v>0.7</v>
      </c>
      <c r="Z45" s="6">
        <f>IFERROR(VLOOKUP(Data_Set[[#This Row],[Type Transport]],'[1]Taux émission CO2e'!$A$20:$D$31,4,0),0)</f>
        <v>6.7400000000000002E-2</v>
      </c>
      <c r="AA45" s="30">
        <f>Data_Set[[#This Row],[Repartition Segment 1]]*Data_Set[[#This Row],[Coefficient CO2 Segment 1]]*Data_Set[[#This Row],[Poids OT (T)]]*Data_Set[[#This Row],[Distance (KM)]]</f>
        <v>19.146576</v>
      </c>
      <c r="AB45" s="30">
        <f>Data_Set[[#This Row],[Repartition Segment 2]]*Data_Set[[#This Row],[Coefficient CO2 Segment 2]]*Data_Set[[#This Row],[Poids OT (T)]]*Data_Set[[#This Row],[Distance (KM)]]</f>
        <v>18.819488660000001</v>
      </c>
      <c r="AC45" s="30">
        <f>Data_Set[[#This Row],[Bilan CO2 Segment 1 (Kg CO2)]]+Data_Set[[#This Row],[Bilan CO2 Segment 2 (Kg CO2)]]</f>
        <v>37.966064660000001</v>
      </c>
      <c r="AD45" s="1"/>
    </row>
    <row r="46" spans="1:30" ht="12.5" x14ac:dyDescent="0.25">
      <c r="A46" s="7">
        <v>20220400055</v>
      </c>
      <c r="B46" s="18">
        <v>44655</v>
      </c>
      <c r="C46" s="18" t="str">
        <f>TEXT(B46, "mmmm")</f>
        <v>avril</v>
      </c>
      <c r="D46" s="18" t="str">
        <f>TEXT(B46,"aaaa")</f>
        <v>2022</v>
      </c>
      <c r="E46" s="7">
        <v>1486643</v>
      </c>
      <c r="F46" s="17">
        <v>450</v>
      </c>
      <c r="G46" s="23">
        <f>Data_Set[[#This Row],[Poids OT (kg)]]/1000</f>
        <v>0.45</v>
      </c>
      <c r="H46" s="6" t="s">
        <v>1</v>
      </c>
      <c r="I46" s="7">
        <v>340</v>
      </c>
      <c r="J46" s="6">
        <v>93120</v>
      </c>
      <c r="K46" s="6" t="s">
        <v>21</v>
      </c>
      <c r="L46" s="6">
        <v>13000</v>
      </c>
      <c r="M46" s="6" t="s">
        <v>45</v>
      </c>
      <c r="N46" s="7">
        <v>791.279</v>
      </c>
      <c r="O46" s="6" t="s">
        <v>143</v>
      </c>
      <c r="P46" s="6" t="s">
        <v>144</v>
      </c>
      <c r="Q46" s="11">
        <v>1721093543456</v>
      </c>
      <c r="R46" s="12">
        <v>276783489</v>
      </c>
      <c r="S46" s="6" t="str">
        <f>LEFT(Q46,1)</f>
        <v>1</v>
      </c>
      <c r="T46" s="6" t="str">
        <f>IF(S46="1","Homme",IF(S46="0","Inconnu","Femme"))</f>
        <v>Homme</v>
      </c>
      <c r="U46" s="6" t="str">
        <f>"19"&amp;MID(Q46, SEARCH("", Q46) + 1,2)</f>
        <v>1972</v>
      </c>
      <c r="V46" s="6" t="str">
        <f>FLOOR(U46,5) &amp; "-" &amp; FLOOR(U46,5) + 5</f>
        <v>1970-1975</v>
      </c>
      <c r="W46" s="24">
        <f>IFERROR(VLOOKUP(Data_Set[[#This Row],[Type Transport]],'[1]Taux émission CO2e'!$A$5:$B$16,2,0),0)</f>
        <v>0.3</v>
      </c>
      <c r="X46" s="28">
        <f>IFERROR(VLOOKUP(Data_Set[[#This Row],[Type Transport]],'[1]Taux émission CO2e'!$A$5:$D$16,4,0),0)</f>
        <v>0.16</v>
      </c>
      <c r="Y46" s="24">
        <f>IFERROR(VLOOKUP(Data_Set[[#This Row],[Type Transport]],'[1]Taux émission CO2e'!$A$20:$B$31,2,0),0)</f>
        <v>0.7</v>
      </c>
      <c r="Z46" s="6">
        <f>IFERROR(VLOOKUP(Data_Set[[#This Row],[Type Transport]],'[1]Taux émission CO2e'!$A$20:$D$31,4,0),0)</f>
        <v>6.7400000000000002E-2</v>
      </c>
      <c r="AA46" s="30">
        <f>Data_Set[[#This Row],[Repartition Segment 1]]*Data_Set[[#This Row],[Coefficient CO2 Segment 1]]*Data_Set[[#This Row],[Poids OT (T)]]*Data_Set[[#This Row],[Distance (KM)]]</f>
        <v>17.091626399999999</v>
      </c>
      <c r="AB46" s="30">
        <f>Data_Set[[#This Row],[Repartition Segment 2]]*Data_Set[[#This Row],[Coefficient CO2 Segment 2]]*Data_Set[[#This Row],[Poids OT (T)]]*Data_Set[[#This Row],[Distance (KM)]]</f>
        <v>16.799644448999999</v>
      </c>
      <c r="AC46" s="30">
        <f>Data_Set[[#This Row],[Bilan CO2 Segment 1 (Kg CO2)]]+Data_Set[[#This Row],[Bilan CO2 Segment 2 (Kg CO2)]]</f>
        <v>33.891270848999994</v>
      </c>
      <c r="AD46" s="1"/>
    </row>
    <row r="47" spans="1:30" ht="12.5" x14ac:dyDescent="0.25">
      <c r="A47" s="7">
        <v>2022090069</v>
      </c>
      <c r="B47" s="18">
        <v>44798</v>
      </c>
      <c r="C47" s="18" t="str">
        <f>TEXT(B47, "mmmm")</f>
        <v>août</v>
      </c>
      <c r="D47" s="18" t="str">
        <f>TEXT(B47,"aaaa")</f>
        <v>2022</v>
      </c>
      <c r="E47" s="7">
        <v>1544828</v>
      </c>
      <c r="F47" s="17">
        <v>125</v>
      </c>
      <c r="G47" s="23">
        <f>Data_Set[[#This Row],[Poids OT (kg)]]/1000</f>
        <v>0.125</v>
      </c>
      <c r="H47" s="6" t="s">
        <v>1</v>
      </c>
      <c r="I47" s="7">
        <v>265</v>
      </c>
      <c r="J47" s="6">
        <v>83170</v>
      </c>
      <c r="K47" s="6" t="s">
        <v>69</v>
      </c>
      <c r="L47" s="6">
        <v>91100</v>
      </c>
      <c r="M47" s="6" t="s">
        <v>22</v>
      </c>
      <c r="N47" s="7">
        <v>779.04</v>
      </c>
      <c r="O47" s="6" t="s">
        <v>241</v>
      </c>
      <c r="P47" s="6" t="s">
        <v>242</v>
      </c>
      <c r="Q47" s="11">
        <v>2850283456454</v>
      </c>
      <c r="R47" s="12">
        <v>607035698</v>
      </c>
      <c r="S47" s="6" t="str">
        <f>LEFT(Q47,1)</f>
        <v>2</v>
      </c>
      <c r="T47" s="6" t="str">
        <f>IF(S47="1","Homme",IF(S47="0","Inconnu","Femme"))</f>
        <v>Femme</v>
      </c>
      <c r="U47" s="6" t="str">
        <f>"19"&amp;MID(Q47, SEARCH("", Q47) + 1,2)</f>
        <v>1985</v>
      </c>
      <c r="V47" s="6" t="str">
        <f>FLOOR(U47,5) &amp; "-" &amp; FLOOR(U47,5) + 5</f>
        <v>1985-1990</v>
      </c>
      <c r="W47" s="24">
        <f>IFERROR(VLOOKUP(Data_Set[[#This Row],[Type Transport]],'[1]Taux émission CO2e'!$A$5:$B$16,2,0),0)</f>
        <v>0.3</v>
      </c>
      <c r="X47" s="28">
        <f>IFERROR(VLOOKUP(Data_Set[[#This Row],[Type Transport]],'[1]Taux émission CO2e'!$A$5:$D$16,4,0),0)</f>
        <v>0.16</v>
      </c>
      <c r="Y47" s="24">
        <f>IFERROR(VLOOKUP(Data_Set[[#This Row],[Type Transport]],'[1]Taux émission CO2e'!$A$20:$B$31,2,0),0)</f>
        <v>0.7</v>
      </c>
      <c r="Z47" s="6">
        <f>IFERROR(VLOOKUP(Data_Set[[#This Row],[Type Transport]],'[1]Taux émission CO2e'!$A$20:$D$31,4,0),0)</f>
        <v>6.7400000000000002E-2</v>
      </c>
      <c r="AA47" s="30">
        <f>Data_Set[[#This Row],[Repartition Segment 1]]*Data_Set[[#This Row],[Coefficient CO2 Segment 1]]*Data_Set[[#This Row],[Poids OT (T)]]*Data_Set[[#This Row],[Distance (KM)]]</f>
        <v>4.6742400000000002</v>
      </c>
      <c r="AB47" s="30">
        <f>Data_Set[[#This Row],[Repartition Segment 2]]*Data_Set[[#This Row],[Coefficient CO2 Segment 2]]*Data_Set[[#This Row],[Poids OT (T)]]*Data_Set[[#This Row],[Distance (KM)]]</f>
        <v>4.5943883999999997</v>
      </c>
      <c r="AC47" s="30">
        <f>Data_Set[[#This Row],[Bilan CO2 Segment 1 (Kg CO2)]]+Data_Set[[#This Row],[Bilan CO2 Segment 2 (Kg CO2)]]</f>
        <v>9.2686284000000008</v>
      </c>
      <c r="AD47" s="1"/>
    </row>
    <row r="48" spans="1:30" ht="12.5" x14ac:dyDescent="0.25">
      <c r="A48" s="7">
        <v>20220400055</v>
      </c>
      <c r="B48" s="18">
        <v>44676</v>
      </c>
      <c r="C48" s="18" t="str">
        <f>TEXT(B48, "mmmm")</f>
        <v>avril</v>
      </c>
      <c r="D48" s="18" t="str">
        <f>TEXT(B48,"aaaa")</f>
        <v>2022</v>
      </c>
      <c r="E48" s="7">
        <v>1497344</v>
      </c>
      <c r="F48" s="17">
        <v>51</v>
      </c>
      <c r="G48" s="23">
        <f>Data_Set[[#This Row],[Poids OT (kg)]]/1000</f>
        <v>5.0999999999999997E-2</v>
      </c>
      <c r="H48" s="6" t="s">
        <v>1</v>
      </c>
      <c r="I48" s="7">
        <v>200</v>
      </c>
      <c r="J48" s="6">
        <v>91100</v>
      </c>
      <c r="K48" s="6" t="s">
        <v>22</v>
      </c>
      <c r="L48" s="6">
        <v>83170</v>
      </c>
      <c r="M48" s="6" t="s">
        <v>69</v>
      </c>
      <c r="N48" s="7">
        <v>778.82</v>
      </c>
      <c r="O48" s="6" t="s">
        <v>145</v>
      </c>
      <c r="P48" s="6" t="s">
        <v>146</v>
      </c>
      <c r="Q48" s="11">
        <v>1690891543678</v>
      </c>
      <c r="R48" s="12">
        <v>154098765</v>
      </c>
      <c r="S48" s="6" t="str">
        <f>LEFT(Q48,1)</f>
        <v>1</v>
      </c>
      <c r="T48" s="6" t="str">
        <f>IF(S48="1","Homme",IF(S48="0","Inconnu","Femme"))</f>
        <v>Homme</v>
      </c>
      <c r="U48" s="6" t="str">
        <f>"19"&amp;MID(Q48, SEARCH("", Q48) + 1,2)</f>
        <v>1969</v>
      </c>
      <c r="V48" s="6" t="str">
        <f>FLOOR(U48,5) &amp; "-" &amp; FLOOR(U48,5) + 5</f>
        <v>1965-1970</v>
      </c>
      <c r="W48" s="24">
        <f>IFERROR(VLOOKUP(Data_Set[[#This Row],[Type Transport]],'[1]Taux émission CO2e'!$A$5:$B$16,2,0),0)</f>
        <v>0.3</v>
      </c>
      <c r="X48" s="28">
        <f>IFERROR(VLOOKUP(Data_Set[[#This Row],[Type Transport]],'[1]Taux émission CO2e'!$A$5:$D$16,4,0),0)</f>
        <v>0.16</v>
      </c>
      <c r="Y48" s="24">
        <f>IFERROR(VLOOKUP(Data_Set[[#This Row],[Type Transport]],'[1]Taux émission CO2e'!$A$20:$B$31,2,0),0)</f>
        <v>0.7</v>
      </c>
      <c r="Z48" s="6">
        <f>IFERROR(VLOOKUP(Data_Set[[#This Row],[Type Transport]],'[1]Taux émission CO2e'!$A$20:$D$31,4,0),0)</f>
        <v>6.7400000000000002E-2</v>
      </c>
      <c r="AA48" s="30">
        <f>Data_Set[[#This Row],[Repartition Segment 1]]*Data_Set[[#This Row],[Coefficient CO2 Segment 1]]*Data_Set[[#This Row],[Poids OT (T)]]*Data_Set[[#This Row],[Distance (KM)]]</f>
        <v>1.9065513600000001</v>
      </c>
      <c r="AB48" s="30">
        <f>Data_Set[[#This Row],[Repartition Segment 2]]*Data_Set[[#This Row],[Coefficient CO2 Segment 2]]*Data_Set[[#This Row],[Poids OT (T)]]*Data_Set[[#This Row],[Distance (KM)]]</f>
        <v>1.8739811076000001</v>
      </c>
      <c r="AC48" s="30">
        <f>Data_Set[[#This Row],[Bilan CO2 Segment 1 (Kg CO2)]]+Data_Set[[#This Row],[Bilan CO2 Segment 2 (Kg CO2)]]</f>
        <v>3.7805324676000005</v>
      </c>
      <c r="AD48" s="1"/>
    </row>
    <row r="49" spans="1:30" ht="12.5" x14ac:dyDescent="0.25">
      <c r="A49" s="7">
        <v>2022050075</v>
      </c>
      <c r="B49" s="18">
        <v>44694</v>
      </c>
      <c r="C49" s="18" t="str">
        <f>TEXT(B49, "mmmm")</f>
        <v>mai</v>
      </c>
      <c r="D49" s="18" t="str">
        <f>TEXT(B49,"aaaa")</f>
        <v>2022</v>
      </c>
      <c r="E49" s="7">
        <v>1505678</v>
      </c>
      <c r="F49" s="17">
        <v>56</v>
      </c>
      <c r="G49" s="23">
        <f>Data_Set[[#This Row],[Poids OT (kg)]]/1000</f>
        <v>5.6000000000000001E-2</v>
      </c>
      <c r="H49" s="6" t="s">
        <v>1</v>
      </c>
      <c r="I49" s="7">
        <v>200</v>
      </c>
      <c r="J49" s="6">
        <v>91100</v>
      </c>
      <c r="K49" s="6" t="s">
        <v>22</v>
      </c>
      <c r="L49" s="6">
        <v>83170</v>
      </c>
      <c r="M49" s="6" t="s">
        <v>69</v>
      </c>
      <c r="N49" s="7">
        <v>778.82</v>
      </c>
      <c r="O49" s="6" t="s">
        <v>145</v>
      </c>
      <c r="P49" s="6" t="s">
        <v>146</v>
      </c>
      <c r="Q49" s="11">
        <v>1690891543678</v>
      </c>
      <c r="R49" s="12">
        <v>154098765</v>
      </c>
      <c r="S49" s="6" t="str">
        <f>LEFT(Q49,1)</f>
        <v>1</v>
      </c>
      <c r="T49" s="6" t="str">
        <f>IF(S49="1","Homme",IF(S49="0","Inconnu","Femme"))</f>
        <v>Homme</v>
      </c>
      <c r="U49" s="6" t="str">
        <f>"19"&amp;MID(Q49, SEARCH("", Q49) + 1,2)</f>
        <v>1969</v>
      </c>
      <c r="V49" s="6" t="str">
        <f>FLOOR(U49,5) &amp; "-" &amp; FLOOR(U49,5) + 5</f>
        <v>1965-1970</v>
      </c>
      <c r="W49" s="24">
        <f>IFERROR(VLOOKUP(Data_Set[[#This Row],[Type Transport]],'[1]Taux émission CO2e'!$A$5:$B$16,2,0),0)</f>
        <v>0.3</v>
      </c>
      <c r="X49" s="28">
        <f>IFERROR(VLOOKUP(Data_Set[[#This Row],[Type Transport]],'[1]Taux émission CO2e'!$A$5:$D$16,4,0),0)</f>
        <v>0.16</v>
      </c>
      <c r="Y49" s="24">
        <f>IFERROR(VLOOKUP(Data_Set[[#This Row],[Type Transport]],'[1]Taux émission CO2e'!$A$20:$B$31,2,0),0)</f>
        <v>0.7</v>
      </c>
      <c r="Z49" s="6">
        <f>IFERROR(VLOOKUP(Data_Set[[#This Row],[Type Transport]],'[1]Taux émission CO2e'!$A$20:$D$31,4,0),0)</f>
        <v>6.7400000000000002E-2</v>
      </c>
      <c r="AA49" s="30">
        <f>Data_Set[[#This Row],[Repartition Segment 1]]*Data_Set[[#This Row],[Coefficient CO2 Segment 1]]*Data_Set[[#This Row],[Poids OT (T)]]*Data_Set[[#This Row],[Distance (KM)]]</f>
        <v>2.0934681600000005</v>
      </c>
      <c r="AB49" s="30">
        <f>Data_Set[[#This Row],[Repartition Segment 2]]*Data_Set[[#This Row],[Coefficient CO2 Segment 2]]*Data_Set[[#This Row],[Poids OT (T)]]*Data_Set[[#This Row],[Distance (KM)]]</f>
        <v>2.0577047456000002</v>
      </c>
      <c r="AC49" s="30">
        <f>Data_Set[[#This Row],[Bilan CO2 Segment 1 (Kg CO2)]]+Data_Set[[#This Row],[Bilan CO2 Segment 2 (Kg CO2)]]</f>
        <v>4.1511729056000011</v>
      </c>
      <c r="AD49" s="1"/>
    </row>
    <row r="50" spans="1:30" ht="12.5" x14ac:dyDescent="0.25">
      <c r="A50" s="7">
        <v>20220600077</v>
      </c>
      <c r="B50" s="18">
        <v>44729</v>
      </c>
      <c r="C50" s="18" t="str">
        <f>TEXT(B50, "mmmm")</f>
        <v>juin</v>
      </c>
      <c r="D50" s="18" t="str">
        <f>TEXT(B50,"aaaa")</f>
        <v>2022</v>
      </c>
      <c r="E50" s="7">
        <v>1520228</v>
      </c>
      <c r="F50" s="17">
        <v>31</v>
      </c>
      <c r="G50" s="23">
        <f>Data_Set[[#This Row],[Poids OT (kg)]]/1000</f>
        <v>3.1E-2</v>
      </c>
      <c r="H50" s="6" t="s">
        <v>1</v>
      </c>
      <c r="I50" s="7">
        <v>200</v>
      </c>
      <c r="J50" s="6">
        <v>91100</v>
      </c>
      <c r="K50" s="6" t="s">
        <v>22</v>
      </c>
      <c r="L50" s="6">
        <v>83170</v>
      </c>
      <c r="M50" s="6" t="s">
        <v>69</v>
      </c>
      <c r="N50" s="7">
        <v>778.82</v>
      </c>
      <c r="O50" s="6" t="s">
        <v>145</v>
      </c>
      <c r="P50" s="6" t="s">
        <v>146</v>
      </c>
      <c r="Q50" s="11">
        <v>1690891543678</v>
      </c>
      <c r="R50" s="12">
        <v>154098765</v>
      </c>
      <c r="S50" s="6" t="str">
        <f>LEFT(Q50,1)</f>
        <v>1</v>
      </c>
      <c r="T50" s="6" t="str">
        <f>IF(S50="1","Homme",IF(S50="0","Inconnu","Femme"))</f>
        <v>Homme</v>
      </c>
      <c r="U50" s="6" t="str">
        <f>"19"&amp;MID(Q50, SEARCH("", Q50) + 1,2)</f>
        <v>1969</v>
      </c>
      <c r="V50" s="6" t="str">
        <f>FLOOR(U50,5) &amp; "-" &amp; FLOOR(U50,5) + 5</f>
        <v>1965-1970</v>
      </c>
      <c r="W50" s="24">
        <f>IFERROR(VLOOKUP(Data_Set[[#This Row],[Type Transport]],'[1]Taux émission CO2e'!$A$5:$B$16,2,0),0)</f>
        <v>0.3</v>
      </c>
      <c r="X50" s="28">
        <f>IFERROR(VLOOKUP(Data_Set[[#This Row],[Type Transport]],'[1]Taux émission CO2e'!$A$5:$D$16,4,0),0)</f>
        <v>0.16</v>
      </c>
      <c r="Y50" s="24">
        <f>IFERROR(VLOOKUP(Data_Set[[#This Row],[Type Transport]],'[1]Taux émission CO2e'!$A$20:$B$31,2,0),0)</f>
        <v>0.7</v>
      </c>
      <c r="Z50" s="6">
        <f>IFERROR(VLOOKUP(Data_Set[[#This Row],[Type Transport]],'[1]Taux émission CO2e'!$A$20:$D$31,4,0),0)</f>
        <v>6.7400000000000002E-2</v>
      </c>
      <c r="AA50" s="30">
        <f>Data_Set[[#This Row],[Repartition Segment 1]]*Data_Set[[#This Row],[Coefficient CO2 Segment 1]]*Data_Set[[#This Row],[Poids OT (T)]]*Data_Set[[#This Row],[Distance (KM)]]</f>
        <v>1.1588841599999999</v>
      </c>
      <c r="AB50" s="30">
        <f>Data_Set[[#This Row],[Repartition Segment 2]]*Data_Set[[#This Row],[Coefficient CO2 Segment 2]]*Data_Set[[#This Row],[Poids OT (T)]]*Data_Set[[#This Row],[Distance (KM)]]</f>
        <v>1.1390865556000001</v>
      </c>
      <c r="AC50" s="30">
        <f>Data_Set[[#This Row],[Bilan CO2 Segment 1 (Kg CO2)]]+Data_Set[[#This Row],[Bilan CO2 Segment 2 (Kg CO2)]]</f>
        <v>2.2979707156</v>
      </c>
      <c r="AD50" s="1"/>
    </row>
    <row r="51" spans="1:30" ht="12.5" x14ac:dyDescent="0.25">
      <c r="A51" s="7">
        <v>2022070063</v>
      </c>
      <c r="B51" s="18">
        <v>44748</v>
      </c>
      <c r="C51" s="18" t="str">
        <f>TEXT(B51, "mmmm")</f>
        <v>juillet</v>
      </c>
      <c r="D51" s="18" t="str">
        <f>TEXT(B51,"aaaa")</f>
        <v>2022</v>
      </c>
      <c r="E51" s="7">
        <v>1528562</v>
      </c>
      <c r="F51" s="17">
        <v>102</v>
      </c>
      <c r="G51" s="23">
        <f>Data_Set[[#This Row],[Poids OT (kg)]]/1000</f>
        <v>0.10199999999999999</v>
      </c>
      <c r="H51" s="6" t="s">
        <v>1</v>
      </c>
      <c r="I51" s="7">
        <v>200</v>
      </c>
      <c r="J51" s="6">
        <v>91100</v>
      </c>
      <c r="K51" s="6" t="s">
        <v>22</v>
      </c>
      <c r="L51" s="6">
        <v>83170</v>
      </c>
      <c r="M51" s="6" t="s">
        <v>69</v>
      </c>
      <c r="N51" s="7">
        <v>778.82</v>
      </c>
      <c r="O51" s="6" t="s">
        <v>145</v>
      </c>
      <c r="P51" s="6" t="s">
        <v>146</v>
      </c>
      <c r="Q51" s="11">
        <v>1690891543678</v>
      </c>
      <c r="R51" s="12">
        <v>154098765</v>
      </c>
      <c r="S51" s="6" t="str">
        <f>LEFT(Q51,1)</f>
        <v>1</v>
      </c>
      <c r="T51" s="6" t="str">
        <f>IF(S51="1","Homme",IF(S51="0","Inconnu","Femme"))</f>
        <v>Homme</v>
      </c>
      <c r="U51" s="6" t="str">
        <f>"19"&amp;MID(Q51, SEARCH("", Q51) + 1,2)</f>
        <v>1969</v>
      </c>
      <c r="V51" s="6" t="str">
        <f>FLOOR(U51,5) &amp; "-" &amp; FLOOR(U51,5) + 5</f>
        <v>1965-1970</v>
      </c>
      <c r="W51" s="24">
        <f>IFERROR(VLOOKUP(Data_Set[[#This Row],[Type Transport]],'[1]Taux émission CO2e'!$A$5:$B$16,2,0),0)</f>
        <v>0.3</v>
      </c>
      <c r="X51" s="28">
        <f>IFERROR(VLOOKUP(Data_Set[[#This Row],[Type Transport]],'[1]Taux émission CO2e'!$A$5:$D$16,4,0),0)</f>
        <v>0.16</v>
      </c>
      <c r="Y51" s="24">
        <f>IFERROR(VLOOKUP(Data_Set[[#This Row],[Type Transport]],'[1]Taux émission CO2e'!$A$20:$B$31,2,0),0)</f>
        <v>0.7</v>
      </c>
      <c r="Z51" s="6">
        <f>IFERROR(VLOOKUP(Data_Set[[#This Row],[Type Transport]],'[1]Taux émission CO2e'!$A$20:$D$31,4,0),0)</f>
        <v>6.7400000000000002E-2</v>
      </c>
      <c r="AA51" s="30">
        <f>Data_Set[[#This Row],[Repartition Segment 1]]*Data_Set[[#This Row],[Coefficient CO2 Segment 1]]*Data_Set[[#This Row],[Poids OT (T)]]*Data_Set[[#This Row],[Distance (KM)]]</f>
        <v>3.8131027200000003</v>
      </c>
      <c r="AB51" s="30">
        <f>Data_Set[[#This Row],[Repartition Segment 2]]*Data_Set[[#This Row],[Coefficient CO2 Segment 2]]*Data_Set[[#This Row],[Poids OT (T)]]*Data_Set[[#This Row],[Distance (KM)]]</f>
        <v>3.7479622152000003</v>
      </c>
      <c r="AC51" s="30">
        <f>Data_Set[[#This Row],[Bilan CO2 Segment 1 (Kg CO2)]]+Data_Set[[#This Row],[Bilan CO2 Segment 2 (Kg CO2)]]</f>
        <v>7.561064935200001</v>
      </c>
      <c r="AD51" s="1"/>
    </row>
    <row r="52" spans="1:30" ht="12.5" x14ac:dyDescent="0.25">
      <c r="A52" s="7">
        <v>20210200044</v>
      </c>
      <c r="B52" s="18">
        <v>44235</v>
      </c>
      <c r="C52" s="18" t="str">
        <f>TEXT(B52, "mmmm")</f>
        <v>février</v>
      </c>
      <c r="D52" s="18" t="str">
        <f>TEXT(B52,"aaaa")</f>
        <v>2021</v>
      </c>
      <c r="E52" s="7">
        <v>1320762</v>
      </c>
      <c r="F52" s="17">
        <v>250</v>
      </c>
      <c r="G52" s="23">
        <f>Data_Set[[#This Row],[Poids OT (kg)]]/1000</f>
        <v>0.25</v>
      </c>
      <c r="H52" s="6" t="s">
        <v>0</v>
      </c>
      <c r="I52" s="7">
        <v>293</v>
      </c>
      <c r="J52" s="6">
        <v>93120</v>
      </c>
      <c r="K52" s="6" t="s">
        <v>21</v>
      </c>
      <c r="L52" s="6">
        <v>40300</v>
      </c>
      <c r="M52" s="6" t="s">
        <v>26</v>
      </c>
      <c r="N52" s="7">
        <v>774.31200000000001</v>
      </c>
      <c r="O52" s="6" t="s">
        <v>143</v>
      </c>
      <c r="P52" s="6" t="s">
        <v>144</v>
      </c>
      <c r="Q52" s="11">
        <v>1721093543456</v>
      </c>
      <c r="R52" s="12">
        <v>276783489</v>
      </c>
      <c r="S52" s="6" t="str">
        <f>LEFT(Q52,1)</f>
        <v>1</v>
      </c>
      <c r="T52" s="6" t="str">
        <f>IF(S52="1","Homme",IF(S52="0","Inconnu","Femme"))</f>
        <v>Homme</v>
      </c>
      <c r="U52" s="6" t="str">
        <f>"19"&amp;MID(Q52, SEARCH("", Q52) + 1,2)</f>
        <v>1972</v>
      </c>
      <c r="V52" s="6" t="str">
        <f>FLOOR(U52,5) &amp; "-" &amp; FLOOR(U52,5) + 5</f>
        <v>1970-1975</v>
      </c>
      <c r="W52" s="24">
        <f>IFERROR(VLOOKUP(Data_Set[[#This Row],[Type Transport]],'[1]Taux émission CO2e'!$A$5:$B$16,2,0),0)</f>
        <v>0.3</v>
      </c>
      <c r="X52" s="28">
        <f>IFERROR(VLOOKUP(Data_Set[[#This Row],[Type Transport]],'[1]Taux émission CO2e'!$A$5:$D$16,4,0),0)</f>
        <v>0.16</v>
      </c>
      <c r="Y52" s="24">
        <f>IFERROR(VLOOKUP(Data_Set[[#This Row],[Type Transport]],'[1]Taux émission CO2e'!$A$20:$B$31,2,0),0)</f>
        <v>0.7</v>
      </c>
      <c r="Z52" s="6">
        <f>IFERROR(VLOOKUP(Data_Set[[#This Row],[Type Transport]],'[1]Taux émission CO2e'!$A$20:$D$31,4,0),0)</f>
        <v>6.7400000000000002E-2</v>
      </c>
      <c r="AA52" s="30">
        <f>Data_Set[[#This Row],[Repartition Segment 1]]*Data_Set[[#This Row],[Coefficient CO2 Segment 1]]*Data_Set[[#This Row],[Poids OT (T)]]*Data_Set[[#This Row],[Distance (KM)]]</f>
        <v>9.2917439999999996</v>
      </c>
      <c r="AB52" s="30">
        <f>Data_Set[[#This Row],[Repartition Segment 2]]*Data_Set[[#This Row],[Coefficient CO2 Segment 2]]*Data_Set[[#This Row],[Poids OT (T)]]*Data_Set[[#This Row],[Distance (KM)]]</f>
        <v>9.1330100400000003</v>
      </c>
      <c r="AC52" s="30">
        <f>Data_Set[[#This Row],[Bilan CO2 Segment 1 (Kg CO2)]]+Data_Set[[#This Row],[Bilan CO2 Segment 2 (Kg CO2)]]</f>
        <v>18.42475404</v>
      </c>
      <c r="AD52" s="1"/>
    </row>
    <row r="53" spans="1:30" ht="12.5" x14ac:dyDescent="0.25">
      <c r="A53" s="7">
        <v>20210600050</v>
      </c>
      <c r="B53" s="18">
        <v>44348</v>
      </c>
      <c r="C53" s="18" t="str">
        <f>TEXT(B53, "mmmm")</f>
        <v>juin</v>
      </c>
      <c r="D53" s="18" t="str">
        <f>TEXT(B53,"aaaa")</f>
        <v>2021</v>
      </c>
      <c r="E53" s="7">
        <v>1370143</v>
      </c>
      <c r="F53" s="17">
        <v>60</v>
      </c>
      <c r="G53" s="23">
        <f>Data_Set[[#This Row],[Poids OT (kg)]]/1000</f>
        <v>0.06</v>
      </c>
      <c r="H53" s="6" t="s">
        <v>1</v>
      </c>
      <c r="I53" s="7">
        <v>200</v>
      </c>
      <c r="J53" s="6">
        <v>93120</v>
      </c>
      <c r="K53" s="6" t="s">
        <v>21</v>
      </c>
      <c r="L53" s="6">
        <v>40300</v>
      </c>
      <c r="M53" s="6" t="s">
        <v>26</v>
      </c>
      <c r="N53" s="7">
        <v>774.31200000000001</v>
      </c>
      <c r="O53" s="6" t="s">
        <v>143</v>
      </c>
      <c r="P53" s="6" t="s">
        <v>144</v>
      </c>
      <c r="Q53" s="11">
        <v>1721093543456</v>
      </c>
      <c r="R53" s="12">
        <v>276783489</v>
      </c>
      <c r="S53" s="6" t="str">
        <f>LEFT(Q53,1)</f>
        <v>1</v>
      </c>
      <c r="T53" s="6" t="str">
        <f>IF(S53="1","Homme",IF(S53="0","Inconnu","Femme"))</f>
        <v>Homme</v>
      </c>
      <c r="U53" s="6" t="str">
        <f>"19"&amp;MID(Q53, SEARCH("", Q53) + 1,2)</f>
        <v>1972</v>
      </c>
      <c r="V53" s="6" t="str">
        <f>FLOOR(U53,5) &amp; "-" &amp; FLOOR(U53,5) + 5</f>
        <v>1970-1975</v>
      </c>
      <c r="W53" s="24">
        <f>IFERROR(VLOOKUP(Data_Set[[#This Row],[Type Transport]],'[1]Taux émission CO2e'!$A$5:$B$16,2,0),0)</f>
        <v>0.3</v>
      </c>
      <c r="X53" s="28">
        <f>IFERROR(VLOOKUP(Data_Set[[#This Row],[Type Transport]],'[1]Taux émission CO2e'!$A$5:$D$16,4,0),0)</f>
        <v>0.16</v>
      </c>
      <c r="Y53" s="24">
        <f>IFERROR(VLOOKUP(Data_Set[[#This Row],[Type Transport]],'[1]Taux émission CO2e'!$A$20:$B$31,2,0),0)</f>
        <v>0.7</v>
      </c>
      <c r="Z53" s="6">
        <f>IFERROR(VLOOKUP(Data_Set[[#This Row],[Type Transport]],'[1]Taux émission CO2e'!$A$20:$D$31,4,0),0)</f>
        <v>6.7400000000000002E-2</v>
      </c>
      <c r="AA53" s="30">
        <f>Data_Set[[#This Row],[Repartition Segment 1]]*Data_Set[[#This Row],[Coefficient CO2 Segment 1]]*Data_Set[[#This Row],[Poids OT (T)]]*Data_Set[[#This Row],[Distance (KM)]]</f>
        <v>2.23001856</v>
      </c>
      <c r="AB53" s="30">
        <f>Data_Set[[#This Row],[Repartition Segment 2]]*Data_Set[[#This Row],[Coefficient CO2 Segment 2]]*Data_Set[[#This Row],[Poids OT (T)]]*Data_Set[[#This Row],[Distance (KM)]]</f>
        <v>2.1919224096000001</v>
      </c>
      <c r="AC53" s="30">
        <f>Data_Set[[#This Row],[Bilan CO2 Segment 1 (Kg CO2)]]+Data_Set[[#This Row],[Bilan CO2 Segment 2 (Kg CO2)]]</f>
        <v>4.4219409695999996</v>
      </c>
      <c r="AD53" s="1"/>
    </row>
    <row r="54" spans="1:30" ht="12.5" x14ac:dyDescent="0.25">
      <c r="A54" s="7">
        <v>202203000165</v>
      </c>
      <c r="B54" s="18">
        <v>44650</v>
      </c>
      <c r="C54" s="18" t="str">
        <f>TEXT(B54, "mmmm")</f>
        <v>mars</v>
      </c>
      <c r="D54" s="18" t="str">
        <f>TEXT(B54,"aaaa")</f>
        <v>2022</v>
      </c>
      <c r="E54" s="7">
        <v>1484546</v>
      </c>
      <c r="F54" s="17">
        <v>250</v>
      </c>
      <c r="G54" s="23">
        <f>Data_Set[[#This Row],[Poids OT (kg)]]/1000</f>
        <v>0.25</v>
      </c>
      <c r="H54" s="6" t="s">
        <v>0</v>
      </c>
      <c r="I54" s="7">
        <v>250</v>
      </c>
      <c r="J54" s="6">
        <v>64230</v>
      </c>
      <c r="K54" s="6" t="s">
        <v>49</v>
      </c>
      <c r="L54" s="6">
        <v>91100</v>
      </c>
      <c r="M54" s="6" t="s">
        <v>22</v>
      </c>
      <c r="N54" s="7">
        <v>767.14700000000005</v>
      </c>
      <c r="O54" s="6" t="s">
        <v>202</v>
      </c>
      <c r="P54" s="6" t="s">
        <v>203</v>
      </c>
      <c r="Q54" s="11">
        <v>2840564345234</v>
      </c>
      <c r="R54" s="12">
        <v>102050603</v>
      </c>
      <c r="S54" s="6" t="str">
        <f>LEFT(Q54,1)</f>
        <v>2</v>
      </c>
      <c r="T54" s="6" t="str">
        <f>IF(S54="1","Homme",IF(S54="0","Inconnu","Femme"))</f>
        <v>Femme</v>
      </c>
      <c r="U54" s="6" t="str">
        <f>"19"&amp;MID(Q54, SEARCH("", Q54) + 1,2)</f>
        <v>1984</v>
      </c>
      <c r="V54" s="6" t="str">
        <f>FLOOR(U54,5) &amp; "-" &amp; FLOOR(U54,5) + 5</f>
        <v>1980-1985</v>
      </c>
      <c r="W54" s="24">
        <f>IFERROR(VLOOKUP(Data_Set[[#This Row],[Type Transport]],'[1]Taux émission CO2e'!$A$5:$B$16,2,0),0)</f>
        <v>0.3</v>
      </c>
      <c r="X54" s="28">
        <f>IFERROR(VLOOKUP(Data_Set[[#This Row],[Type Transport]],'[1]Taux émission CO2e'!$A$5:$D$16,4,0),0)</f>
        <v>0.16</v>
      </c>
      <c r="Y54" s="24">
        <f>IFERROR(VLOOKUP(Data_Set[[#This Row],[Type Transport]],'[1]Taux émission CO2e'!$A$20:$B$31,2,0),0)</f>
        <v>0.7</v>
      </c>
      <c r="Z54" s="6">
        <f>IFERROR(VLOOKUP(Data_Set[[#This Row],[Type Transport]],'[1]Taux émission CO2e'!$A$20:$D$31,4,0),0)</f>
        <v>6.7400000000000002E-2</v>
      </c>
      <c r="AA54" s="30">
        <f>Data_Set[[#This Row],[Repartition Segment 1]]*Data_Set[[#This Row],[Coefficient CO2 Segment 1]]*Data_Set[[#This Row],[Poids OT (T)]]*Data_Set[[#This Row],[Distance (KM)]]</f>
        <v>9.2057640000000003</v>
      </c>
      <c r="AB54" s="30">
        <f>Data_Set[[#This Row],[Repartition Segment 2]]*Data_Set[[#This Row],[Coefficient CO2 Segment 2]]*Data_Set[[#This Row],[Poids OT (T)]]*Data_Set[[#This Row],[Distance (KM)]]</f>
        <v>9.0484988650000009</v>
      </c>
      <c r="AC54" s="30">
        <f>Data_Set[[#This Row],[Bilan CO2 Segment 1 (Kg CO2)]]+Data_Set[[#This Row],[Bilan CO2 Segment 2 (Kg CO2)]]</f>
        <v>18.254262865000001</v>
      </c>
      <c r="AD54" s="1"/>
    </row>
    <row r="55" spans="1:30" ht="12.5" x14ac:dyDescent="0.25">
      <c r="A55" s="7">
        <v>202203000165</v>
      </c>
      <c r="B55" s="18">
        <v>44651</v>
      </c>
      <c r="C55" s="18" t="str">
        <f>TEXT(B55, "mmmm")</f>
        <v>mars</v>
      </c>
      <c r="D55" s="18" t="str">
        <f>TEXT(B55,"aaaa")</f>
        <v>2022</v>
      </c>
      <c r="E55" s="7">
        <v>1485653</v>
      </c>
      <c r="F55" s="17">
        <v>400</v>
      </c>
      <c r="G55" s="23">
        <f>Data_Set[[#This Row],[Poids OT (kg)]]/1000</f>
        <v>0.4</v>
      </c>
      <c r="H55" s="6" t="s">
        <v>0</v>
      </c>
      <c r="I55" s="7">
        <v>300</v>
      </c>
      <c r="J55" s="6">
        <v>64230</v>
      </c>
      <c r="K55" s="6" t="s">
        <v>49</v>
      </c>
      <c r="L55" s="6">
        <v>91100</v>
      </c>
      <c r="M55" s="6" t="s">
        <v>22</v>
      </c>
      <c r="N55" s="7">
        <v>767.14700000000005</v>
      </c>
      <c r="O55" s="6" t="s">
        <v>202</v>
      </c>
      <c r="P55" s="6" t="s">
        <v>203</v>
      </c>
      <c r="Q55" s="11">
        <v>2840564345234</v>
      </c>
      <c r="R55" s="12">
        <v>102050603</v>
      </c>
      <c r="S55" s="6" t="str">
        <f>LEFT(Q55,1)</f>
        <v>2</v>
      </c>
      <c r="T55" s="6" t="str">
        <f>IF(S55="1","Homme",IF(S55="0","Inconnu","Femme"))</f>
        <v>Femme</v>
      </c>
      <c r="U55" s="6" t="str">
        <f>"19"&amp;MID(Q55, SEARCH("", Q55) + 1,2)</f>
        <v>1984</v>
      </c>
      <c r="V55" s="6" t="str">
        <f>FLOOR(U55,5) &amp; "-" &amp; FLOOR(U55,5) + 5</f>
        <v>1980-1985</v>
      </c>
      <c r="W55" s="24">
        <f>IFERROR(VLOOKUP(Data_Set[[#This Row],[Type Transport]],'[1]Taux émission CO2e'!$A$5:$B$16,2,0),0)</f>
        <v>0.3</v>
      </c>
      <c r="X55" s="28">
        <f>IFERROR(VLOOKUP(Data_Set[[#This Row],[Type Transport]],'[1]Taux émission CO2e'!$A$5:$D$16,4,0),0)</f>
        <v>0.16</v>
      </c>
      <c r="Y55" s="24">
        <f>IFERROR(VLOOKUP(Data_Set[[#This Row],[Type Transport]],'[1]Taux émission CO2e'!$A$20:$B$31,2,0),0)</f>
        <v>0.7</v>
      </c>
      <c r="Z55" s="6">
        <f>IFERROR(VLOOKUP(Data_Set[[#This Row],[Type Transport]],'[1]Taux émission CO2e'!$A$20:$D$31,4,0),0)</f>
        <v>6.7400000000000002E-2</v>
      </c>
      <c r="AA55" s="30">
        <f>Data_Set[[#This Row],[Repartition Segment 1]]*Data_Set[[#This Row],[Coefficient CO2 Segment 1]]*Data_Set[[#This Row],[Poids OT (T)]]*Data_Set[[#This Row],[Distance (KM)]]</f>
        <v>14.729222400000003</v>
      </c>
      <c r="AB55" s="30">
        <f>Data_Set[[#This Row],[Repartition Segment 2]]*Data_Set[[#This Row],[Coefficient CO2 Segment 2]]*Data_Set[[#This Row],[Poids OT (T)]]*Data_Set[[#This Row],[Distance (KM)]]</f>
        <v>14.477598184000001</v>
      </c>
      <c r="AC55" s="30">
        <f>Data_Set[[#This Row],[Bilan CO2 Segment 1 (Kg CO2)]]+Data_Set[[#This Row],[Bilan CO2 Segment 2 (Kg CO2)]]</f>
        <v>29.206820584000006</v>
      </c>
      <c r="AD55" s="1"/>
    </row>
    <row r="56" spans="1:30" ht="12.5" x14ac:dyDescent="0.25">
      <c r="A56" s="7">
        <v>20220600077</v>
      </c>
      <c r="B56" s="18">
        <v>44725</v>
      </c>
      <c r="C56" s="18" t="str">
        <f>TEXT(B56, "mmmm")</f>
        <v>juin</v>
      </c>
      <c r="D56" s="18" t="str">
        <f>TEXT(B56,"aaaa")</f>
        <v>2022</v>
      </c>
      <c r="E56" s="7">
        <v>1516168</v>
      </c>
      <c r="F56" s="17">
        <v>300</v>
      </c>
      <c r="G56" s="23">
        <f>Data_Set[[#This Row],[Poids OT (kg)]]/1000</f>
        <v>0.3</v>
      </c>
      <c r="H56" s="6" t="s">
        <v>0</v>
      </c>
      <c r="I56" s="7">
        <v>250</v>
      </c>
      <c r="J56" s="6">
        <v>64230</v>
      </c>
      <c r="K56" s="6" t="s">
        <v>49</v>
      </c>
      <c r="L56" s="6">
        <v>91100</v>
      </c>
      <c r="M56" s="6" t="s">
        <v>22</v>
      </c>
      <c r="N56" s="7">
        <v>767.14700000000005</v>
      </c>
      <c r="O56" s="6" t="s">
        <v>202</v>
      </c>
      <c r="P56" s="6" t="s">
        <v>203</v>
      </c>
      <c r="Q56" s="11">
        <v>2840564345234</v>
      </c>
      <c r="R56" s="12">
        <v>102050603</v>
      </c>
      <c r="S56" s="6" t="str">
        <f>LEFT(Q56,1)</f>
        <v>2</v>
      </c>
      <c r="T56" s="6" t="str">
        <f>IF(S56="1","Homme",IF(S56="0","Inconnu","Femme"))</f>
        <v>Femme</v>
      </c>
      <c r="U56" s="6" t="str">
        <f>"19"&amp;MID(Q56, SEARCH("", Q56) + 1,2)</f>
        <v>1984</v>
      </c>
      <c r="V56" s="6" t="str">
        <f>FLOOR(U56,5) &amp; "-" &amp; FLOOR(U56,5) + 5</f>
        <v>1980-1985</v>
      </c>
      <c r="W56" s="24">
        <f>IFERROR(VLOOKUP(Data_Set[[#This Row],[Type Transport]],'[1]Taux émission CO2e'!$A$5:$B$16,2,0),0)</f>
        <v>0.3</v>
      </c>
      <c r="X56" s="28">
        <f>IFERROR(VLOOKUP(Data_Set[[#This Row],[Type Transport]],'[1]Taux émission CO2e'!$A$5:$D$16,4,0),0)</f>
        <v>0.16</v>
      </c>
      <c r="Y56" s="24">
        <f>IFERROR(VLOOKUP(Data_Set[[#This Row],[Type Transport]],'[1]Taux émission CO2e'!$A$20:$B$31,2,0),0)</f>
        <v>0.7</v>
      </c>
      <c r="Z56" s="6">
        <f>IFERROR(VLOOKUP(Data_Set[[#This Row],[Type Transport]],'[1]Taux émission CO2e'!$A$20:$D$31,4,0),0)</f>
        <v>6.7400000000000002E-2</v>
      </c>
      <c r="AA56" s="30">
        <f>Data_Set[[#This Row],[Repartition Segment 1]]*Data_Set[[#This Row],[Coefficient CO2 Segment 1]]*Data_Set[[#This Row],[Poids OT (T)]]*Data_Set[[#This Row],[Distance (KM)]]</f>
        <v>11.0469168</v>
      </c>
      <c r="AB56" s="30">
        <f>Data_Set[[#This Row],[Repartition Segment 2]]*Data_Set[[#This Row],[Coefficient CO2 Segment 2]]*Data_Set[[#This Row],[Poids OT (T)]]*Data_Set[[#This Row],[Distance (KM)]]</f>
        <v>10.858198638000001</v>
      </c>
      <c r="AC56" s="30">
        <f>Data_Set[[#This Row],[Bilan CO2 Segment 1 (Kg CO2)]]+Data_Set[[#This Row],[Bilan CO2 Segment 2 (Kg CO2)]]</f>
        <v>21.905115438000003</v>
      </c>
      <c r="AD56" s="1"/>
    </row>
    <row r="57" spans="1:30" ht="12.5" x14ac:dyDescent="0.25">
      <c r="A57" s="7">
        <v>20220600077</v>
      </c>
      <c r="B57" s="18">
        <v>44732</v>
      </c>
      <c r="C57" s="18" t="str">
        <f>TEXT(B57, "mmmm")</f>
        <v>juin</v>
      </c>
      <c r="D57" s="18" t="str">
        <f>TEXT(B57,"aaaa")</f>
        <v>2022</v>
      </c>
      <c r="E57" s="7">
        <v>1520078</v>
      </c>
      <c r="F57" s="17">
        <v>450</v>
      </c>
      <c r="G57" s="23">
        <f>Data_Set[[#This Row],[Poids OT (kg)]]/1000</f>
        <v>0.45</v>
      </c>
      <c r="H57" s="6" t="s">
        <v>0</v>
      </c>
      <c r="I57" s="7">
        <v>400</v>
      </c>
      <c r="J57" s="6">
        <v>64230</v>
      </c>
      <c r="K57" s="6" t="s">
        <v>49</v>
      </c>
      <c r="L57" s="6">
        <v>91100</v>
      </c>
      <c r="M57" s="6" t="s">
        <v>22</v>
      </c>
      <c r="N57" s="7">
        <v>767.14700000000005</v>
      </c>
      <c r="O57" s="6" t="s">
        <v>202</v>
      </c>
      <c r="P57" s="6" t="s">
        <v>203</v>
      </c>
      <c r="Q57" s="11">
        <v>2840564345234</v>
      </c>
      <c r="R57" s="12">
        <v>102050603</v>
      </c>
      <c r="S57" s="6" t="str">
        <f>LEFT(Q57,1)</f>
        <v>2</v>
      </c>
      <c r="T57" s="6" t="str">
        <f>IF(S57="1","Homme",IF(S57="0","Inconnu","Femme"))</f>
        <v>Femme</v>
      </c>
      <c r="U57" s="6" t="str">
        <f>"19"&amp;MID(Q57, SEARCH("", Q57) + 1,2)</f>
        <v>1984</v>
      </c>
      <c r="V57" s="6" t="str">
        <f>FLOOR(U57,5) &amp; "-" &amp; FLOOR(U57,5) + 5</f>
        <v>1980-1985</v>
      </c>
      <c r="W57" s="24">
        <f>IFERROR(VLOOKUP(Data_Set[[#This Row],[Type Transport]],'[1]Taux émission CO2e'!$A$5:$B$16,2,0),0)</f>
        <v>0.3</v>
      </c>
      <c r="X57" s="28">
        <f>IFERROR(VLOOKUP(Data_Set[[#This Row],[Type Transport]],'[1]Taux émission CO2e'!$A$5:$D$16,4,0),0)</f>
        <v>0.16</v>
      </c>
      <c r="Y57" s="24">
        <f>IFERROR(VLOOKUP(Data_Set[[#This Row],[Type Transport]],'[1]Taux émission CO2e'!$A$20:$B$31,2,0),0)</f>
        <v>0.7</v>
      </c>
      <c r="Z57" s="6">
        <f>IFERROR(VLOOKUP(Data_Set[[#This Row],[Type Transport]],'[1]Taux émission CO2e'!$A$20:$D$31,4,0),0)</f>
        <v>6.7400000000000002E-2</v>
      </c>
      <c r="AA57" s="30">
        <f>Data_Set[[#This Row],[Repartition Segment 1]]*Data_Set[[#This Row],[Coefficient CO2 Segment 1]]*Data_Set[[#This Row],[Poids OT (T)]]*Data_Set[[#This Row],[Distance (KM)]]</f>
        <v>16.570375200000001</v>
      </c>
      <c r="AB57" s="30">
        <f>Data_Set[[#This Row],[Repartition Segment 2]]*Data_Set[[#This Row],[Coefficient CO2 Segment 2]]*Data_Set[[#This Row],[Poids OT (T)]]*Data_Set[[#This Row],[Distance (KM)]]</f>
        <v>16.287297957</v>
      </c>
      <c r="AC57" s="30">
        <f>Data_Set[[#This Row],[Bilan CO2 Segment 1 (Kg CO2)]]+Data_Set[[#This Row],[Bilan CO2 Segment 2 (Kg CO2)]]</f>
        <v>32.857673157000001</v>
      </c>
      <c r="AD57" s="1"/>
    </row>
    <row r="58" spans="1:30" ht="12.5" x14ac:dyDescent="0.25">
      <c r="A58" s="7">
        <v>20220600077</v>
      </c>
      <c r="B58" s="18">
        <v>44734</v>
      </c>
      <c r="C58" s="18" t="str">
        <f>TEXT(B58, "mmmm")</f>
        <v>juin</v>
      </c>
      <c r="D58" s="18" t="str">
        <f>TEXT(B58,"aaaa")</f>
        <v>2022</v>
      </c>
      <c r="E58" s="7">
        <v>1522199</v>
      </c>
      <c r="F58" s="17">
        <v>450</v>
      </c>
      <c r="G58" s="23">
        <f>Data_Set[[#This Row],[Poids OT (kg)]]/1000</f>
        <v>0.45</v>
      </c>
      <c r="H58" s="6" t="s">
        <v>0</v>
      </c>
      <c r="I58" s="7">
        <v>400</v>
      </c>
      <c r="J58" s="6">
        <v>64230</v>
      </c>
      <c r="K58" s="6" t="s">
        <v>49</v>
      </c>
      <c r="L58" s="6">
        <v>91100</v>
      </c>
      <c r="M58" s="6" t="s">
        <v>22</v>
      </c>
      <c r="N58" s="7">
        <v>767.14700000000005</v>
      </c>
      <c r="O58" s="6" t="s">
        <v>202</v>
      </c>
      <c r="P58" s="6" t="s">
        <v>203</v>
      </c>
      <c r="Q58" s="11">
        <v>2840564345234</v>
      </c>
      <c r="R58" s="12">
        <v>102050603</v>
      </c>
      <c r="S58" s="6" t="str">
        <f>LEFT(Q58,1)</f>
        <v>2</v>
      </c>
      <c r="T58" s="6" t="str">
        <f>IF(S58="1","Homme",IF(S58="0","Inconnu","Femme"))</f>
        <v>Femme</v>
      </c>
      <c r="U58" s="6" t="str">
        <f>"19"&amp;MID(Q58, SEARCH("", Q58) + 1,2)</f>
        <v>1984</v>
      </c>
      <c r="V58" s="6" t="str">
        <f>FLOOR(U58,5) &amp; "-" &amp; FLOOR(U58,5) + 5</f>
        <v>1980-1985</v>
      </c>
      <c r="W58" s="24">
        <f>IFERROR(VLOOKUP(Data_Set[[#This Row],[Type Transport]],'[1]Taux émission CO2e'!$A$5:$B$16,2,0),0)</f>
        <v>0.3</v>
      </c>
      <c r="X58" s="28">
        <f>IFERROR(VLOOKUP(Data_Set[[#This Row],[Type Transport]],'[1]Taux émission CO2e'!$A$5:$D$16,4,0),0)</f>
        <v>0.16</v>
      </c>
      <c r="Y58" s="24">
        <f>IFERROR(VLOOKUP(Data_Set[[#This Row],[Type Transport]],'[1]Taux émission CO2e'!$A$20:$B$31,2,0),0)</f>
        <v>0.7</v>
      </c>
      <c r="Z58" s="6">
        <f>IFERROR(VLOOKUP(Data_Set[[#This Row],[Type Transport]],'[1]Taux émission CO2e'!$A$20:$D$31,4,0),0)</f>
        <v>6.7400000000000002E-2</v>
      </c>
      <c r="AA58" s="30">
        <f>Data_Set[[#This Row],[Repartition Segment 1]]*Data_Set[[#This Row],[Coefficient CO2 Segment 1]]*Data_Set[[#This Row],[Poids OT (T)]]*Data_Set[[#This Row],[Distance (KM)]]</f>
        <v>16.570375200000001</v>
      </c>
      <c r="AB58" s="30">
        <f>Data_Set[[#This Row],[Repartition Segment 2]]*Data_Set[[#This Row],[Coefficient CO2 Segment 2]]*Data_Set[[#This Row],[Poids OT (T)]]*Data_Set[[#This Row],[Distance (KM)]]</f>
        <v>16.287297957</v>
      </c>
      <c r="AC58" s="30">
        <f>Data_Set[[#This Row],[Bilan CO2 Segment 1 (Kg CO2)]]+Data_Set[[#This Row],[Bilan CO2 Segment 2 (Kg CO2)]]</f>
        <v>32.857673157000001</v>
      </c>
      <c r="AD58" s="1"/>
    </row>
    <row r="59" spans="1:30" ht="12.5" x14ac:dyDescent="0.25">
      <c r="A59" s="7">
        <v>2022070063</v>
      </c>
      <c r="B59" s="18">
        <v>44739</v>
      </c>
      <c r="C59" s="18" t="str">
        <f>TEXT(B59, "mmmm")</f>
        <v>juin</v>
      </c>
      <c r="D59" s="18" t="str">
        <f>TEXT(B59,"aaaa")</f>
        <v>2022</v>
      </c>
      <c r="E59" s="7">
        <v>1523181</v>
      </c>
      <c r="F59" s="17">
        <v>300</v>
      </c>
      <c r="G59" s="23">
        <f>Data_Set[[#This Row],[Poids OT (kg)]]/1000</f>
        <v>0.3</v>
      </c>
      <c r="H59" s="6" t="s">
        <v>0</v>
      </c>
      <c r="I59" s="7">
        <v>250</v>
      </c>
      <c r="J59" s="6">
        <v>64230</v>
      </c>
      <c r="K59" s="6" t="s">
        <v>49</v>
      </c>
      <c r="L59" s="6">
        <v>91100</v>
      </c>
      <c r="M59" s="6" t="s">
        <v>22</v>
      </c>
      <c r="N59" s="7">
        <v>767.14700000000005</v>
      </c>
      <c r="O59" s="6" t="s">
        <v>202</v>
      </c>
      <c r="P59" s="6" t="s">
        <v>203</v>
      </c>
      <c r="Q59" s="11">
        <v>2840564345234</v>
      </c>
      <c r="R59" s="12">
        <v>102050603</v>
      </c>
      <c r="S59" s="6" t="str">
        <f>LEFT(Q59,1)</f>
        <v>2</v>
      </c>
      <c r="T59" s="6" t="str">
        <f>IF(S59="1","Homme",IF(S59="0","Inconnu","Femme"))</f>
        <v>Femme</v>
      </c>
      <c r="U59" s="6" t="str">
        <f>"19"&amp;MID(Q59, SEARCH("", Q59) + 1,2)</f>
        <v>1984</v>
      </c>
      <c r="V59" s="6" t="str">
        <f>FLOOR(U59,5) &amp; "-" &amp; FLOOR(U59,5) + 5</f>
        <v>1980-1985</v>
      </c>
      <c r="W59" s="24">
        <f>IFERROR(VLOOKUP(Data_Set[[#This Row],[Type Transport]],'[1]Taux émission CO2e'!$A$5:$B$16,2,0),0)</f>
        <v>0.3</v>
      </c>
      <c r="X59" s="28">
        <f>IFERROR(VLOOKUP(Data_Set[[#This Row],[Type Transport]],'[1]Taux émission CO2e'!$A$5:$D$16,4,0),0)</f>
        <v>0.16</v>
      </c>
      <c r="Y59" s="24">
        <f>IFERROR(VLOOKUP(Data_Set[[#This Row],[Type Transport]],'[1]Taux émission CO2e'!$A$20:$B$31,2,0),0)</f>
        <v>0.7</v>
      </c>
      <c r="Z59" s="6">
        <f>IFERROR(VLOOKUP(Data_Set[[#This Row],[Type Transport]],'[1]Taux émission CO2e'!$A$20:$D$31,4,0),0)</f>
        <v>6.7400000000000002E-2</v>
      </c>
      <c r="AA59" s="30">
        <f>Data_Set[[#This Row],[Repartition Segment 1]]*Data_Set[[#This Row],[Coefficient CO2 Segment 1]]*Data_Set[[#This Row],[Poids OT (T)]]*Data_Set[[#This Row],[Distance (KM)]]</f>
        <v>11.0469168</v>
      </c>
      <c r="AB59" s="30">
        <f>Data_Set[[#This Row],[Repartition Segment 2]]*Data_Set[[#This Row],[Coefficient CO2 Segment 2]]*Data_Set[[#This Row],[Poids OT (T)]]*Data_Set[[#This Row],[Distance (KM)]]</f>
        <v>10.858198638000001</v>
      </c>
      <c r="AC59" s="30">
        <f>Data_Set[[#This Row],[Bilan CO2 Segment 1 (Kg CO2)]]+Data_Set[[#This Row],[Bilan CO2 Segment 2 (Kg CO2)]]</f>
        <v>21.905115438000003</v>
      </c>
      <c r="AD59" s="1"/>
    </row>
    <row r="60" spans="1:30" ht="12.5" x14ac:dyDescent="0.25">
      <c r="A60" s="7">
        <v>20220600077</v>
      </c>
      <c r="B60" s="18">
        <v>44742</v>
      </c>
      <c r="C60" s="18" t="str">
        <f>TEXT(B60, "mmmm")</f>
        <v>juin</v>
      </c>
      <c r="D60" s="18" t="str">
        <f>TEXT(B60,"aaaa")</f>
        <v>2022</v>
      </c>
      <c r="E60" s="7">
        <v>1525963</v>
      </c>
      <c r="F60" s="17">
        <v>750</v>
      </c>
      <c r="G60" s="23">
        <f>Data_Set[[#This Row],[Poids OT (kg)]]/1000</f>
        <v>0.75</v>
      </c>
      <c r="H60" s="6" t="s">
        <v>0</v>
      </c>
      <c r="I60" s="7">
        <v>480</v>
      </c>
      <c r="J60" s="6">
        <v>64230</v>
      </c>
      <c r="K60" s="6" t="s">
        <v>49</v>
      </c>
      <c r="L60" s="6">
        <v>91100</v>
      </c>
      <c r="M60" s="6" t="s">
        <v>22</v>
      </c>
      <c r="N60" s="7">
        <v>767.14700000000005</v>
      </c>
      <c r="O60" s="6" t="s">
        <v>202</v>
      </c>
      <c r="P60" s="6" t="s">
        <v>203</v>
      </c>
      <c r="Q60" s="11">
        <v>2840564345234</v>
      </c>
      <c r="R60" s="12">
        <v>102050603</v>
      </c>
      <c r="S60" s="6" t="str">
        <f>LEFT(Q60,1)</f>
        <v>2</v>
      </c>
      <c r="T60" s="6" t="str">
        <f>IF(S60="1","Homme",IF(S60="0","Inconnu","Femme"))</f>
        <v>Femme</v>
      </c>
      <c r="U60" s="6" t="str">
        <f>"19"&amp;MID(Q60, SEARCH("", Q60) + 1,2)</f>
        <v>1984</v>
      </c>
      <c r="V60" s="6" t="str">
        <f>FLOOR(U60,5) &amp; "-" &amp; FLOOR(U60,5) + 5</f>
        <v>1980-1985</v>
      </c>
      <c r="W60" s="24">
        <f>IFERROR(VLOOKUP(Data_Set[[#This Row],[Type Transport]],'[1]Taux émission CO2e'!$A$5:$B$16,2,0),0)</f>
        <v>0.3</v>
      </c>
      <c r="X60" s="28">
        <f>IFERROR(VLOOKUP(Data_Set[[#This Row],[Type Transport]],'[1]Taux émission CO2e'!$A$5:$D$16,4,0),0)</f>
        <v>0.16</v>
      </c>
      <c r="Y60" s="24">
        <f>IFERROR(VLOOKUP(Data_Set[[#This Row],[Type Transport]],'[1]Taux émission CO2e'!$A$20:$B$31,2,0),0)</f>
        <v>0.7</v>
      </c>
      <c r="Z60" s="6">
        <f>IFERROR(VLOOKUP(Data_Set[[#This Row],[Type Transport]],'[1]Taux émission CO2e'!$A$20:$D$31,4,0),0)</f>
        <v>6.7400000000000002E-2</v>
      </c>
      <c r="AA60" s="30">
        <f>Data_Set[[#This Row],[Repartition Segment 1]]*Data_Set[[#This Row],[Coefficient CO2 Segment 1]]*Data_Set[[#This Row],[Poids OT (T)]]*Data_Set[[#This Row],[Distance (KM)]]</f>
        <v>27.617292000000006</v>
      </c>
      <c r="AB60" s="30">
        <f>Data_Set[[#This Row],[Repartition Segment 2]]*Data_Set[[#This Row],[Coefficient CO2 Segment 2]]*Data_Set[[#This Row],[Poids OT (T)]]*Data_Set[[#This Row],[Distance (KM)]]</f>
        <v>27.145496595000001</v>
      </c>
      <c r="AC60" s="30">
        <f>Data_Set[[#This Row],[Bilan CO2 Segment 1 (Kg CO2)]]+Data_Set[[#This Row],[Bilan CO2 Segment 2 (Kg CO2)]]</f>
        <v>54.762788595000004</v>
      </c>
      <c r="AD60" s="1"/>
    </row>
    <row r="61" spans="1:30" ht="12.5" x14ac:dyDescent="0.25">
      <c r="A61" s="7">
        <v>2022070063</v>
      </c>
      <c r="B61" s="18">
        <v>44760</v>
      </c>
      <c r="C61" s="18" t="str">
        <f>TEXT(B61, "mmmm")</f>
        <v>juillet</v>
      </c>
      <c r="D61" s="18" t="str">
        <f>TEXT(B61,"aaaa")</f>
        <v>2022</v>
      </c>
      <c r="E61" s="7">
        <v>1530786</v>
      </c>
      <c r="F61" s="17">
        <v>750</v>
      </c>
      <c r="G61" s="23">
        <f>Data_Set[[#This Row],[Poids OT (kg)]]/1000</f>
        <v>0.75</v>
      </c>
      <c r="H61" s="6" t="s">
        <v>0</v>
      </c>
      <c r="I61" s="7">
        <v>480</v>
      </c>
      <c r="J61" s="6">
        <v>64230</v>
      </c>
      <c r="K61" s="6" t="s">
        <v>49</v>
      </c>
      <c r="L61" s="6">
        <v>91100</v>
      </c>
      <c r="M61" s="6" t="s">
        <v>22</v>
      </c>
      <c r="N61" s="7">
        <v>767.14700000000005</v>
      </c>
      <c r="O61" s="6" t="s">
        <v>202</v>
      </c>
      <c r="P61" s="6" t="s">
        <v>203</v>
      </c>
      <c r="Q61" s="11">
        <v>2840564345234</v>
      </c>
      <c r="R61" s="12">
        <v>102050603</v>
      </c>
      <c r="S61" s="6" t="str">
        <f>LEFT(Q61,1)</f>
        <v>2</v>
      </c>
      <c r="T61" s="6" t="str">
        <f>IF(S61="1","Homme",IF(S61="0","Inconnu","Femme"))</f>
        <v>Femme</v>
      </c>
      <c r="U61" s="6" t="str">
        <f>"19"&amp;MID(Q61, SEARCH("", Q61) + 1,2)</f>
        <v>1984</v>
      </c>
      <c r="V61" s="6" t="str">
        <f>FLOOR(U61,5) &amp; "-" &amp; FLOOR(U61,5) + 5</f>
        <v>1980-1985</v>
      </c>
      <c r="W61" s="24">
        <f>IFERROR(VLOOKUP(Data_Set[[#This Row],[Type Transport]],'[1]Taux émission CO2e'!$A$5:$B$16,2,0),0)</f>
        <v>0.3</v>
      </c>
      <c r="X61" s="28">
        <f>IFERROR(VLOOKUP(Data_Set[[#This Row],[Type Transport]],'[1]Taux émission CO2e'!$A$5:$D$16,4,0),0)</f>
        <v>0.16</v>
      </c>
      <c r="Y61" s="24">
        <f>IFERROR(VLOOKUP(Data_Set[[#This Row],[Type Transport]],'[1]Taux émission CO2e'!$A$20:$B$31,2,0),0)</f>
        <v>0.7</v>
      </c>
      <c r="Z61" s="6">
        <f>IFERROR(VLOOKUP(Data_Set[[#This Row],[Type Transport]],'[1]Taux émission CO2e'!$A$20:$D$31,4,0),0)</f>
        <v>6.7400000000000002E-2</v>
      </c>
      <c r="AA61" s="30">
        <f>Data_Set[[#This Row],[Repartition Segment 1]]*Data_Set[[#This Row],[Coefficient CO2 Segment 1]]*Data_Set[[#This Row],[Poids OT (T)]]*Data_Set[[#This Row],[Distance (KM)]]</f>
        <v>27.617292000000006</v>
      </c>
      <c r="AB61" s="30">
        <f>Data_Set[[#This Row],[Repartition Segment 2]]*Data_Set[[#This Row],[Coefficient CO2 Segment 2]]*Data_Set[[#This Row],[Poids OT (T)]]*Data_Set[[#This Row],[Distance (KM)]]</f>
        <v>27.145496595000001</v>
      </c>
      <c r="AC61" s="30">
        <f>Data_Set[[#This Row],[Bilan CO2 Segment 1 (Kg CO2)]]+Data_Set[[#This Row],[Bilan CO2 Segment 2 (Kg CO2)]]</f>
        <v>54.762788595000004</v>
      </c>
      <c r="AD61" s="1"/>
    </row>
    <row r="62" spans="1:30" ht="12.5" x14ac:dyDescent="0.25">
      <c r="A62" s="7">
        <v>2022070063</v>
      </c>
      <c r="B62" s="18">
        <v>44760</v>
      </c>
      <c r="C62" s="18" t="str">
        <f>TEXT(B62, "mmmm")</f>
        <v>juillet</v>
      </c>
      <c r="D62" s="18" t="str">
        <f>TEXT(B62,"aaaa")</f>
        <v>2022</v>
      </c>
      <c r="E62" s="7">
        <v>1532074</v>
      </c>
      <c r="F62" s="17">
        <v>750</v>
      </c>
      <c r="G62" s="23">
        <f>Data_Set[[#This Row],[Poids OT (kg)]]/1000</f>
        <v>0.75</v>
      </c>
      <c r="H62" s="6" t="s">
        <v>0</v>
      </c>
      <c r="I62" s="7">
        <v>480</v>
      </c>
      <c r="J62" s="6">
        <v>64230</v>
      </c>
      <c r="K62" s="6" t="s">
        <v>49</v>
      </c>
      <c r="L62" s="6">
        <v>91100</v>
      </c>
      <c r="M62" s="6" t="s">
        <v>22</v>
      </c>
      <c r="N62" s="7">
        <v>767.14700000000005</v>
      </c>
      <c r="O62" s="6" t="s">
        <v>202</v>
      </c>
      <c r="P62" s="6" t="s">
        <v>203</v>
      </c>
      <c r="Q62" s="11">
        <v>2840564345234</v>
      </c>
      <c r="R62" s="12">
        <v>102050603</v>
      </c>
      <c r="S62" s="6" t="str">
        <f>LEFT(Q62,1)</f>
        <v>2</v>
      </c>
      <c r="T62" s="6" t="str">
        <f>IF(S62="1","Homme",IF(S62="0","Inconnu","Femme"))</f>
        <v>Femme</v>
      </c>
      <c r="U62" s="6" t="str">
        <f>"19"&amp;MID(Q62, SEARCH("", Q62) + 1,2)</f>
        <v>1984</v>
      </c>
      <c r="V62" s="6" t="str">
        <f>FLOOR(U62,5) &amp; "-" &amp; FLOOR(U62,5) + 5</f>
        <v>1980-1985</v>
      </c>
      <c r="W62" s="24">
        <f>IFERROR(VLOOKUP(Data_Set[[#This Row],[Type Transport]],'[1]Taux émission CO2e'!$A$5:$B$16,2,0),0)</f>
        <v>0.3</v>
      </c>
      <c r="X62" s="28">
        <f>IFERROR(VLOOKUP(Data_Set[[#This Row],[Type Transport]],'[1]Taux émission CO2e'!$A$5:$D$16,4,0),0)</f>
        <v>0.16</v>
      </c>
      <c r="Y62" s="24">
        <f>IFERROR(VLOOKUP(Data_Set[[#This Row],[Type Transport]],'[1]Taux émission CO2e'!$A$20:$B$31,2,0),0)</f>
        <v>0.7</v>
      </c>
      <c r="Z62" s="6">
        <f>IFERROR(VLOOKUP(Data_Set[[#This Row],[Type Transport]],'[1]Taux émission CO2e'!$A$20:$D$31,4,0),0)</f>
        <v>6.7400000000000002E-2</v>
      </c>
      <c r="AA62" s="30">
        <f>Data_Set[[#This Row],[Repartition Segment 1]]*Data_Set[[#This Row],[Coefficient CO2 Segment 1]]*Data_Set[[#This Row],[Poids OT (T)]]*Data_Set[[#This Row],[Distance (KM)]]</f>
        <v>27.617292000000006</v>
      </c>
      <c r="AB62" s="30">
        <f>Data_Set[[#This Row],[Repartition Segment 2]]*Data_Set[[#This Row],[Coefficient CO2 Segment 2]]*Data_Set[[#This Row],[Poids OT (T)]]*Data_Set[[#This Row],[Distance (KM)]]</f>
        <v>27.145496595000001</v>
      </c>
      <c r="AC62" s="30">
        <f>Data_Set[[#This Row],[Bilan CO2 Segment 1 (Kg CO2)]]+Data_Set[[#This Row],[Bilan CO2 Segment 2 (Kg CO2)]]</f>
        <v>54.762788595000004</v>
      </c>
      <c r="AD62" s="1"/>
    </row>
    <row r="63" spans="1:30" ht="12.5" x14ac:dyDescent="0.25">
      <c r="A63" s="7">
        <v>2022070063</v>
      </c>
      <c r="B63" s="18">
        <v>44770</v>
      </c>
      <c r="C63" s="18" t="str">
        <f>TEXT(B63, "mmmm")</f>
        <v>juillet</v>
      </c>
      <c r="D63" s="18" t="str">
        <f>TEXT(B63,"aaaa")</f>
        <v>2022</v>
      </c>
      <c r="E63" s="7">
        <v>1535889</v>
      </c>
      <c r="F63" s="17">
        <v>300</v>
      </c>
      <c r="G63" s="23">
        <f>Data_Set[[#This Row],[Poids OT (kg)]]/1000</f>
        <v>0.3</v>
      </c>
      <c r="H63" s="6" t="s">
        <v>0</v>
      </c>
      <c r="I63" s="7">
        <v>385</v>
      </c>
      <c r="J63" s="6">
        <v>64230</v>
      </c>
      <c r="K63" s="6" t="s">
        <v>49</v>
      </c>
      <c r="L63" s="6">
        <v>91100</v>
      </c>
      <c r="M63" s="6" t="s">
        <v>22</v>
      </c>
      <c r="N63" s="7">
        <v>767.14700000000005</v>
      </c>
      <c r="O63" s="6" t="s">
        <v>202</v>
      </c>
      <c r="P63" s="6" t="s">
        <v>203</v>
      </c>
      <c r="Q63" s="11">
        <v>2840564345234</v>
      </c>
      <c r="R63" s="12">
        <v>102050603</v>
      </c>
      <c r="S63" s="6" t="str">
        <f>LEFT(Q63,1)</f>
        <v>2</v>
      </c>
      <c r="T63" s="6" t="str">
        <f>IF(S63="1","Homme",IF(S63="0","Inconnu","Femme"))</f>
        <v>Femme</v>
      </c>
      <c r="U63" s="6" t="str">
        <f>"19"&amp;MID(Q63, SEARCH("", Q63) + 1,2)</f>
        <v>1984</v>
      </c>
      <c r="V63" s="6" t="str">
        <f>FLOOR(U63,5) &amp; "-" &amp; FLOOR(U63,5) + 5</f>
        <v>1980-1985</v>
      </c>
      <c r="W63" s="24">
        <f>IFERROR(VLOOKUP(Data_Set[[#This Row],[Type Transport]],'[1]Taux émission CO2e'!$A$5:$B$16,2,0),0)</f>
        <v>0.3</v>
      </c>
      <c r="X63" s="28">
        <f>IFERROR(VLOOKUP(Data_Set[[#This Row],[Type Transport]],'[1]Taux émission CO2e'!$A$5:$D$16,4,0),0)</f>
        <v>0.16</v>
      </c>
      <c r="Y63" s="24">
        <f>IFERROR(VLOOKUP(Data_Set[[#This Row],[Type Transport]],'[1]Taux émission CO2e'!$A$20:$B$31,2,0),0)</f>
        <v>0.7</v>
      </c>
      <c r="Z63" s="6">
        <f>IFERROR(VLOOKUP(Data_Set[[#This Row],[Type Transport]],'[1]Taux émission CO2e'!$A$20:$D$31,4,0),0)</f>
        <v>6.7400000000000002E-2</v>
      </c>
      <c r="AA63" s="30">
        <f>Data_Set[[#This Row],[Repartition Segment 1]]*Data_Set[[#This Row],[Coefficient CO2 Segment 1]]*Data_Set[[#This Row],[Poids OT (T)]]*Data_Set[[#This Row],[Distance (KM)]]</f>
        <v>11.0469168</v>
      </c>
      <c r="AB63" s="30">
        <f>Data_Set[[#This Row],[Repartition Segment 2]]*Data_Set[[#This Row],[Coefficient CO2 Segment 2]]*Data_Set[[#This Row],[Poids OT (T)]]*Data_Set[[#This Row],[Distance (KM)]]</f>
        <v>10.858198638000001</v>
      </c>
      <c r="AC63" s="30">
        <f>Data_Set[[#This Row],[Bilan CO2 Segment 1 (Kg CO2)]]+Data_Set[[#This Row],[Bilan CO2 Segment 2 (Kg CO2)]]</f>
        <v>21.905115438000003</v>
      </c>
      <c r="AD63" s="1"/>
    </row>
    <row r="64" spans="1:30" ht="12.5" x14ac:dyDescent="0.25">
      <c r="A64" s="7">
        <v>20220800118</v>
      </c>
      <c r="B64" s="18">
        <v>44774</v>
      </c>
      <c r="C64" s="18" t="str">
        <f>TEXT(B64, "mmmm")</f>
        <v>août</v>
      </c>
      <c r="D64" s="18" t="str">
        <f>TEXT(B64,"aaaa")</f>
        <v>2022</v>
      </c>
      <c r="E64" s="7">
        <v>1538583</v>
      </c>
      <c r="F64" s="17">
        <v>450</v>
      </c>
      <c r="G64" s="23">
        <f>Data_Set[[#This Row],[Poids OT (kg)]]/1000</f>
        <v>0.45</v>
      </c>
      <c r="H64" s="6" t="s">
        <v>0</v>
      </c>
      <c r="I64" s="7">
        <v>300</v>
      </c>
      <c r="J64" s="6">
        <v>64230</v>
      </c>
      <c r="K64" s="6" t="s">
        <v>49</v>
      </c>
      <c r="L64" s="6">
        <v>91100</v>
      </c>
      <c r="M64" s="6" t="s">
        <v>22</v>
      </c>
      <c r="N64" s="7">
        <v>767.14700000000005</v>
      </c>
      <c r="O64" s="6" t="s">
        <v>202</v>
      </c>
      <c r="P64" s="6" t="s">
        <v>203</v>
      </c>
      <c r="Q64" s="11">
        <v>2840564345234</v>
      </c>
      <c r="R64" s="12">
        <v>102050603</v>
      </c>
      <c r="S64" s="6" t="str">
        <f>LEFT(Q64,1)</f>
        <v>2</v>
      </c>
      <c r="T64" s="6" t="str">
        <f>IF(S64="1","Homme",IF(S64="0","Inconnu","Femme"))</f>
        <v>Femme</v>
      </c>
      <c r="U64" s="6" t="str">
        <f>"19"&amp;MID(Q64, SEARCH("", Q64) + 1,2)</f>
        <v>1984</v>
      </c>
      <c r="V64" s="6" t="str">
        <f>FLOOR(U64,5) &amp; "-" &amp; FLOOR(U64,5) + 5</f>
        <v>1980-1985</v>
      </c>
      <c r="W64" s="24">
        <f>IFERROR(VLOOKUP(Data_Set[[#This Row],[Type Transport]],'[1]Taux émission CO2e'!$A$5:$B$16,2,0),0)</f>
        <v>0.3</v>
      </c>
      <c r="X64" s="28">
        <f>IFERROR(VLOOKUP(Data_Set[[#This Row],[Type Transport]],'[1]Taux émission CO2e'!$A$5:$D$16,4,0),0)</f>
        <v>0.16</v>
      </c>
      <c r="Y64" s="24">
        <f>IFERROR(VLOOKUP(Data_Set[[#This Row],[Type Transport]],'[1]Taux émission CO2e'!$A$20:$B$31,2,0),0)</f>
        <v>0.7</v>
      </c>
      <c r="Z64" s="6">
        <f>IFERROR(VLOOKUP(Data_Set[[#This Row],[Type Transport]],'[1]Taux émission CO2e'!$A$20:$D$31,4,0),0)</f>
        <v>6.7400000000000002E-2</v>
      </c>
      <c r="AA64" s="30">
        <f>Data_Set[[#This Row],[Repartition Segment 1]]*Data_Set[[#This Row],[Coefficient CO2 Segment 1]]*Data_Set[[#This Row],[Poids OT (T)]]*Data_Set[[#This Row],[Distance (KM)]]</f>
        <v>16.570375200000001</v>
      </c>
      <c r="AB64" s="30">
        <f>Data_Set[[#This Row],[Repartition Segment 2]]*Data_Set[[#This Row],[Coefficient CO2 Segment 2]]*Data_Set[[#This Row],[Poids OT (T)]]*Data_Set[[#This Row],[Distance (KM)]]</f>
        <v>16.287297957</v>
      </c>
      <c r="AC64" s="30">
        <f>Data_Set[[#This Row],[Bilan CO2 Segment 1 (Kg CO2)]]+Data_Set[[#This Row],[Bilan CO2 Segment 2 (Kg CO2)]]</f>
        <v>32.857673157000001</v>
      </c>
      <c r="AD64" s="1"/>
    </row>
    <row r="65" spans="1:30" ht="12.5" x14ac:dyDescent="0.25">
      <c r="A65" s="7">
        <v>20220800118</v>
      </c>
      <c r="B65" s="18">
        <v>44778</v>
      </c>
      <c r="C65" s="18" t="str">
        <f>TEXT(B65, "mmmm")</f>
        <v>août</v>
      </c>
      <c r="D65" s="18" t="str">
        <f>TEXT(B65,"aaaa")</f>
        <v>2022</v>
      </c>
      <c r="E65" s="7">
        <v>1540333</v>
      </c>
      <c r="F65" s="17">
        <v>400</v>
      </c>
      <c r="G65" s="23">
        <f>Data_Set[[#This Row],[Poids OT (kg)]]/1000</f>
        <v>0.4</v>
      </c>
      <c r="H65" s="6" t="s">
        <v>0</v>
      </c>
      <c r="I65" s="7">
        <v>400</v>
      </c>
      <c r="J65" s="6">
        <v>64230</v>
      </c>
      <c r="K65" s="6" t="s">
        <v>49</v>
      </c>
      <c r="L65" s="6">
        <v>91100</v>
      </c>
      <c r="M65" s="6" t="s">
        <v>22</v>
      </c>
      <c r="N65" s="7">
        <v>767.14700000000005</v>
      </c>
      <c r="O65" s="6" t="s">
        <v>202</v>
      </c>
      <c r="P65" s="6" t="s">
        <v>203</v>
      </c>
      <c r="Q65" s="11">
        <v>2840564345234</v>
      </c>
      <c r="R65" s="12">
        <v>102050603</v>
      </c>
      <c r="S65" s="6" t="str">
        <f>LEFT(Q65,1)</f>
        <v>2</v>
      </c>
      <c r="T65" s="6" t="str">
        <f>IF(S65="1","Homme",IF(S65="0","Inconnu","Femme"))</f>
        <v>Femme</v>
      </c>
      <c r="U65" s="6" t="str">
        <f>"19"&amp;MID(Q65, SEARCH("", Q65) + 1,2)</f>
        <v>1984</v>
      </c>
      <c r="V65" s="6" t="str">
        <f>FLOOR(U65,5) &amp; "-" &amp; FLOOR(U65,5) + 5</f>
        <v>1980-1985</v>
      </c>
      <c r="W65" s="24">
        <f>IFERROR(VLOOKUP(Data_Set[[#This Row],[Type Transport]],'[1]Taux émission CO2e'!$A$5:$B$16,2,0),0)</f>
        <v>0.3</v>
      </c>
      <c r="X65" s="28">
        <f>IFERROR(VLOOKUP(Data_Set[[#This Row],[Type Transport]],'[1]Taux émission CO2e'!$A$5:$D$16,4,0),0)</f>
        <v>0.16</v>
      </c>
      <c r="Y65" s="24">
        <f>IFERROR(VLOOKUP(Data_Set[[#This Row],[Type Transport]],'[1]Taux émission CO2e'!$A$20:$B$31,2,0),0)</f>
        <v>0.7</v>
      </c>
      <c r="Z65" s="6">
        <f>IFERROR(VLOOKUP(Data_Set[[#This Row],[Type Transport]],'[1]Taux émission CO2e'!$A$20:$D$31,4,0),0)</f>
        <v>6.7400000000000002E-2</v>
      </c>
      <c r="AA65" s="30">
        <f>Data_Set[[#This Row],[Repartition Segment 1]]*Data_Set[[#This Row],[Coefficient CO2 Segment 1]]*Data_Set[[#This Row],[Poids OT (T)]]*Data_Set[[#This Row],[Distance (KM)]]</f>
        <v>14.729222400000003</v>
      </c>
      <c r="AB65" s="30">
        <f>Data_Set[[#This Row],[Repartition Segment 2]]*Data_Set[[#This Row],[Coefficient CO2 Segment 2]]*Data_Set[[#This Row],[Poids OT (T)]]*Data_Set[[#This Row],[Distance (KM)]]</f>
        <v>14.477598184000001</v>
      </c>
      <c r="AC65" s="30">
        <f>Data_Set[[#This Row],[Bilan CO2 Segment 1 (Kg CO2)]]+Data_Set[[#This Row],[Bilan CO2 Segment 2 (Kg CO2)]]</f>
        <v>29.206820584000006</v>
      </c>
      <c r="AD65" s="1"/>
    </row>
    <row r="66" spans="1:30" ht="12.5" x14ac:dyDescent="0.25">
      <c r="A66" s="7">
        <v>20220800118</v>
      </c>
      <c r="B66" s="18">
        <v>44785</v>
      </c>
      <c r="C66" s="18" t="str">
        <f>TEXT(B66, "mmmm")</f>
        <v>août</v>
      </c>
      <c r="D66" s="18" t="str">
        <f>TEXT(B66,"aaaa")</f>
        <v>2022</v>
      </c>
      <c r="E66" s="7">
        <v>1541815</v>
      </c>
      <c r="F66" s="17">
        <v>650</v>
      </c>
      <c r="G66" s="23">
        <f>Data_Set[[#This Row],[Poids OT (kg)]]/1000</f>
        <v>0.65</v>
      </c>
      <c r="H66" s="6" t="s">
        <v>0</v>
      </c>
      <c r="I66" s="7">
        <v>400</v>
      </c>
      <c r="J66" s="6">
        <v>64230</v>
      </c>
      <c r="K66" s="6" t="s">
        <v>49</v>
      </c>
      <c r="L66" s="6">
        <v>91100</v>
      </c>
      <c r="M66" s="6" t="s">
        <v>22</v>
      </c>
      <c r="N66" s="7">
        <v>767.14700000000005</v>
      </c>
      <c r="O66" s="6" t="s">
        <v>202</v>
      </c>
      <c r="P66" s="6" t="s">
        <v>203</v>
      </c>
      <c r="Q66" s="11">
        <v>2840564345234</v>
      </c>
      <c r="R66" s="12">
        <v>102050603</v>
      </c>
      <c r="S66" s="6" t="str">
        <f>LEFT(Q66,1)</f>
        <v>2</v>
      </c>
      <c r="T66" s="6" t="str">
        <f>IF(S66="1","Homme",IF(S66="0","Inconnu","Femme"))</f>
        <v>Femme</v>
      </c>
      <c r="U66" s="6" t="str">
        <f>"19"&amp;MID(Q66, SEARCH("", Q66) + 1,2)</f>
        <v>1984</v>
      </c>
      <c r="V66" s="6" t="str">
        <f>FLOOR(U66,5) &amp; "-" &amp; FLOOR(U66,5) + 5</f>
        <v>1980-1985</v>
      </c>
      <c r="W66" s="24">
        <f>IFERROR(VLOOKUP(Data_Set[[#This Row],[Type Transport]],'[1]Taux émission CO2e'!$A$5:$B$16,2,0),0)</f>
        <v>0.3</v>
      </c>
      <c r="X66" s="28">
        <f>IFERROR(VLOOKUP(Data_Set[[#This Row],[Type Transport]],'[1]Taux émission CO2e'!$A$5:$D$16,4,0),0)</f>
        <v>0.16</v>
      </c>
      <c r="Y66" s="24">
        <f>IFERROR(VLOOKUP(Data_Set[[#This Row],[Type Transport]],'[1]Taux émission CO2e'!$A$20:$B$31,2,0),0)</f>
        <v>0.7</v>
      </c>
      <c r="Z66" s="6">
        <f>IFERROR(VLOOKUP(Data_Set[[#This Row],[Type Transport]],'[1]Taux émission CO2e'!$A$20:$D$31,4,0),0)</f>
        <v>6.7400000000000002E-2</v>
      </c>
      <c r="AA66" s="30">
        <f>Data_Set[[#This Row],[Repartition Segment 1]]*Data_Set[[#This Row],[Coefficient CO2 Segment 1]]*Data_Set[[#This Row],[Poids OT (T)]]*Data_Set[[#This Row],[Distance (KM)]]</f>
        <v>23.934986400000003</v>
      </c>
      <c r="AB66" s="30">
        <f>Data_Set[[#This Row],[Repartition Segment 2]]*Data_Set[[#This Row],[Coefficient CO2 Segment 2]]*Data_Set[[#This Row],[Poids OT (T)]]*Data_Set[[#This Row],[Distance (KM)]]</f>
        <v>23.526097049000001</v>
      </c>
      <c r="AC66" s="30">
        <f>Data_Set[[#This Row],[Bilan CO2 Segment 1 (Kg CO2)]]+Data_Set[[#This Row],[Bilan CO2 Segment 2 (Kg CO2)]]</f>
        <v>47.461083449</v>
      </c>
      <c r="AD66" s="1"/>
    </row>
    <row r="67" spans="1:30" ht="12.5" x14ac:dyDescent="0.25">
      <c r="A67" s="7">
        <v>202203000165</v>
      </c>
      <c r="B67" s="18">
        <v>44638</v>
      </c>
      <c r="C67" s="18" t="str">
        <f>TEXT(B67, "mmmm")</f>
        <v>mars</v>
      </c>
      <c r="D67" s="18" t="str">
        <f>TEXT(B67,"aaaa")</f>
        <v>2022</v>
      </c>
      <c r="E67" s="7">
        <v>1481079</v>
      </c>
      <c r="F67" s="17">
        <v>450</v>
      </c>
      <c r="G67" s="23">
        <f>Data_Set[[#This Row],[Poids OT (kg)]]/1000</f>
        <v>0.45</v>
      </c>
      <c r="H67" s="6" t="s">
        <v>1</v>
      </c>
      <c r="I67" s="7">
        <v>720</v>
      </c>
      <c r="J67" s="6">
        <v>91100</v>
      </c>
      <c r="K67" s="6" t="s">
        <v>22</v>
      </c>
      <c r="L67" s="6">
        <v>64230</v>
      </c>
      <c r="M67" s="6" t="s">
        <v>49</v>
      </c>
      <c r="N67" s="7">
        <v>766.27099999999996</v>
      </c>
      <c r="O67" s="6" t="s">
        <v>145</v>
      </c>
      <c r="P67" s="6" t="s">
        <v>146</v>
      </c>
      <c r="Q67" s="11">
        <v>1690891543678</v>
      </c>
      <c r="R67" s="12">
        <v>154098765</v>
      </c>
      <c r="S67" s="6" t="str">
        <f>LEFT(Q67,1)</f>
        <v>1</v>
      </c>
      <c r="T67" s="6" t="str">
        <f>IF(S67="1","Homme",IF(S67="0","Inconnu","Femme"))</f>
        <v>Homme</v>
      </c>
      <c r="U67" s="6" t="str">
        <f>"19"&amp;MID(Q67, SEARCH("", Q67) + 1,2)</f>
        <v>1969</v>
      </c>
      <c r="V67" s="6" t="str">
        <f>FLOOR(U67,5) &amp; "-" &amp; FLOOR(U67,5) + 5</f>
        <v>1965-1970</v>
      </c>
      <c r="W67" s="24">
        <f>IFERROR(VLOOKUP(Data_Set[[#This Row],[Type Transport]],'[1]Taux émission CO2e'!$A$5:$B$16,2,0),0)</f>
        <v>0.3</v>
      </c>
      <c r="X67" s="28">
        <f>IFERROR(VLOOKUP(Data_Set[[#This Row],[Type Transport]],'[1]Taux émission CO2e'!$A$5:$D$16,4,0),0)</f>
        <v>0.16</v>
      </c>
      <c r="Y67" s="24">
        <f>IFERROR(VLOOKUP(Data_Set[[#This Row],[Type Transport]],'[1]Taux émission CO2e'!$A$20:$B$31,2,0),0)</f>
        <v>0.7</v>
      </c>
      <c r="Z67" s="6">
        <f>IFERROR(VLOOKUP(Data_Set[[#This Row],[Type Transport]],'[1]Taux émission CO2e'!$A$20:$D$31,4,0),0)</f>
        <v>6.7400000000000002E-2</v>
      </c>
      <c r="AA67" s="30">
        <f>Data_Set[[#This Row],[Repartition Segment 1]]*Data_Set[[#This Row],[Coefficient CO2 Segment 1]]*Data_Set[[#This Row],[Poids OT (T)]]*Data_Set[[#This Row],[Distance (KM)]]</f>
        <v>16.551453599999999</v>
      </c>
      <c r="AB67" s="30">
        <f>Data_Set[[#This Row],[Repartition Segment 2]]*Data_Set[[#This Row],[Coefficient CO2 Segment 2]]*Data_Set[[#This Row],[Poids OT (T)]]*Data_Set[[#This Row],[Distance (KM)]]</f>
        <v>16.268699600999998</v>
      </c>
      <c r="AC67" s="30">
        <f>Data_Set[[#This Row],[Bilan CO2 Segment 1 (Kg CO2)]]+Data_Set[[#This Row],[Bilan CO2 Segment 2 (Kg CO2)]]</f>
        <v>32.820153200999997</v>
      </c>
      <c r="AD67" s="1"/>
    </row>
    <row r="68" spans="1:30" ht="12.5" x14ac:dyDescent="0.25">
      <c r="A68" s="7">
        <v>20220400055</v>
      </c>
      <c r="B68" s="18">
        <v>44666</v>
      </c>
      <c r="C68" s="18" t="str">
        <f>TEXT(B68, "mmmm")</f>
        <v>avril</v>
      </c>
      <c r="D68" s="18" t="str">
        <f>TEXT(B68,"aaaa")</f>
        <v>2022</v>
      </c>
      <c r="E68" s="7">
        <v>1494401</v>
      </c>
      <c r="F68" s="17">
        <v>55</v>
      </c>
      <c r="G68" s="23">
        <f>Data_Set[[#This Row],[Poids OT (kg)]]/1000</f>
        <v>5.5E-2</v>
      </c>
      <c r="H68" s="6" t="s">
        <v>1</v>
      </c>
      <c r="I68" s="7">
        <v>194</v>
      </c>
      <c r="J68" s="6">
        <v>91100</v>
      </c>
      <c r="K68" s="6" t="s">
        <v>22</v>
      </c>
      <c r="L68" s="6">
        <v>64230</v>
      </c>
      <c r="M68" s="6" t="s">
        <v>49</v>
      </c>
      <c r="N68" s="7">
        <v>766.27099999999996</v>
      </c>
      <c r="O68" s="6" t="s">
        <v>145</v>
      </c>
      <c r="P68" s="6" t="s">
        <v>146</v>
      </c>
      <c r="Q68" s="11">
        <v>1690891543678</v>
      </c>
      <c r="R68" s="12">
        <v>154098765</v>
      </c>
      <c r="S68" s="6" t="str">
        <f>LEFT(Q68,1)</f>
        <v>1</v>
      </c>
      <c r="T68" s="6" t="str">
        <f>IF(S68="1","Homme",IF(S68="0","Inconnu","Femme"))</f>
        <v>Homme</v>
      </c>
      <c r="U68" s="6" t="str">
        <f>"19"&amp;MID(Q68, SEARCH("", Q68) + 1,2)</f>
        <v>1969</v>
      </c>
      <c r="V68" s="6" t="str">
        <f>FLOOR(U68,5) &amp; "-" &amp; FLOOR(U68,5) + 5</f>
        <v>1965-1970</v>
      </c>
      <c r="W68" s="24">
        <f>IFERROR(VLOOKUP(Data_Set[[#This Row],[Type Transport]],'[1]Taux émission CO2e'!$A$5:$B$16,2,0),0)</f>
        <v>0.3</v>
      </c>
      <c r="X68" s="28">
        <f>IFERROR(VLOOKUP(Data_Set[[#This Row],[Type Transport]],'[1]Taux émission CO2e'!$A$5:$D$16,4,0),0)</f>
        <v>0.16</v>
      </c>
      <c r="Y68" s="24">
        <f>IFERROR(VLOOKUP(Data_Set[[#This Row],[Type Transport]],'[1]Taux émission CO2e'!$A$20:$B$31,2,0),0)</f>
        <v>0.7</v>
      </c>
      <c r="Z68" s="6">
        <f>IFERROR(VLOOKUP(Data_Set[[#This Row],[Type Transport]],'[1]Taux émission CO2e'!$A$20:$D$31,4,0),0)</f>
        <v>6.7400000000000002E-2</v>
      </c>
      <c r="AA68" s="30">
        <f>Data_Set[[#This Row],[Repartition Segment 1]]*Data_Set[[#This Row],[Coefficient CO2 Segment 1]]*Data_Set[[#This Row],[Poids OT (T)]]*Data_Set[[#This Row],[Distance (KM)]]</f>
        <v>2.02295544</v>
      </c>
      <c r="AB68" s="30">
        <f>Data_Set[[#This Row],[Repartition Segment 2]]*Data_Set[[#This Row],[Coefficient CO2 Segment 2]]*Data_Set[[#This Row],[Poids OT (T)]]*Data_Set[[#This Row],[Distance (KM)]]</f>
        <v>1.9883966178999997</v>
      </c>
      <c r="AC68" s="30">
        <f>Data_Set[[#This Row],[Bilan CO2 Segment 1 (Kg CO2)]]+Data_Set[[#This Row],[Bilan CO2 Segment 2 (Kg CO2)]]</f>
        <v>4.0113520578999999</v>
      </c>
      <c r="AD68" s="1"/>
    </row>
    <row r="69" spans="1:30" ht="12.5" x14ac:dyDescent="0.25">
      <c r="A69" s="7">
        <v>20220100037</v>
      </c>
      <c r="B69" s="18">
        <v>44571</v>
      </c>
      <c r="C69" s="18" t="str">
        <f>TEXT(B69, "mmmm")</f>
        <v>janvier</v>
      </c>
      <c r="D69" s="18" t="str">
        <f>TEXT(B69,"aaaa")</f>
        <v>2022</v>
      </c>
      <c r="E69" s="7">
        <v>1452037</v>
      </c>
      <c r="F69" s="17">
        <v>800</v>
      </c>
      <c r="G69" s="23">
        <f>Data_Set[[#This Row],[Poids OT (kg)]]/1000</f>
        <v>0.8</v>
      </c>
      <c r="H69" s="6" t="s">
        <v>0</v>
      </c>
      <c r="I69" s="7">
        <v>360</v>
      </c>
      <c r="J69" s="6">
        <v>59100</v>
      </c>
      <c r="K69" s="6" t="s">
        <v>28</v>
      </c>
      <c r="L69" s="6">
        <v>24400</v>
      </c>
      <c r="M69" s="6" t="s">
        <v>114</v>
      </c>
      <c r="N69" s="7">
        <v>757.46799999999996</v>
      </c>
      <c r="O69" s="6" t="s">
        <v>158</v>
      </c>
      <c r="P69" s="6" t="s">
        <v>159</v>
      </c>
      <c r="Q69" s="11">
        <v>1870459678987</v>
      </c>
      <c r="R69" s="12">
        <v>332987687</v>
      </c>
      <c r="S69" s="6" t="str">
        <f>LEFT(Q69,1)</f>
        <v>1</v>
      </c>
      <c r="T69" s="6" t="str">
        <f>IF(S69="1","Homme",IF(S69="0","Inconnu","Femme"))</f>
        <v>Homme</v>
      </c>
      <c r="U69" s="6" t="str">
        <f>"19"&amp;MID(Q69, SEARCH("", Q69) + 1,2)</f>
        <v>1987</v>
      </c>
      <c r="V69" s="6" t="str">
        <f>FLOOR(U69,5) &amp; "-" &amp; FLOOR(U69,5) + 5</f>
        <v>1985-1990</v>
      </c>
      <c r="W69" s="24">
        <f>IFERROR(VLOOKUP(Data_Set[[#This Row],[Type Transport]],'[1]Taux émission CO2e'!$A$5:$B$16,2,0),0)</f>
        <v>0.3</v>
      </c>
      <c r="X69" s="28">
        <f>IFERROR(VLOOKUP(Data_Set[[#This Row],[Type Transport]],'[1]Taux émission CO2e'!$A$5:$D$16,4,0),0)</f>
        <v>0.16</v>
      </c>
      <c r="Y69" s="24">
        <f>IFERROR(VLOOKUP(Data_Set[[#This Row],[Type Transport]],'[1]Taux émission CO2e'!$A$20:$B$31,2,0),0)</f>
        <v>0.7</v>
      </c>
      <c r="Z69" s="6">
        <f>IFERROR(VLOOKUP(Data_Set[[#This Row],[Type Transport]],'[1]Taux émission CO2e'!$A$20:$D$31,4,0),0)</f>
        <v>6.7400000000000002E-2</v>
      </c>
      <c r="AA69" s="30">
        <f>Data_Set[[#This Row],[Repartition Segment 1]]*Data_Set[[#This Row],[Coefficient CO2 Segment 1]]*Data_Set[[#This Row],[Poids OT (T)]]*Data_Set[[#This Row],[Distance (KM)]]</f>
        <v>29.086771200000001</v>
      </c>
      <c r="AB69" s="30">
        <f>Data_Set[[#This Row],[Repartition Segment 2]]*Data_Set[[#This Row],[Coefficient CO2 Segment 2]]*Data_Set[[#This Row],[Poids OT (T)]]*Data_Set[[#This Row],[Distance (KM)]]</f>
        <v>28.589872191999998</v>
      </c>
      <c r="AC69" s="30">
        <f>Data_Set[[#This Row],[Bilan CO2 Segment 1 (Kg CO2)]]+Data_Set[[#This Row],[Bilan CO2 Segment 2 (Kg CO2)]]</f>
        <v>57.676643392000003</v>
      </c>
      <c r="AD69" s="1"/>
    </row>
    <row r="70" spans="1:30" ht="12.5" x14ac:dyDescent="0.25">
      <c r="A70" s="7">
        <v>20210400066</v>
      </c>
      <c r="B70" s="18">
        <v>44306</v>
      </c>
      <c r="C70" s="18" t="str">
        <f>TEXT(B70, "mmmm")</f>
        <v>avril</v>
      </c>
      <c r="D70" s="18" t="str">
        <f>TEXT(B70,"aaaa")</f>
        <v>2021</v>
      </c>
      <c r="E70" s="7">
        <v>1350064</v>
      </c>
      <c r="F70" s="17">
        <v>90</v>
      </c>
      <c r="G70" s="23">
        <f>Data_Set[[#This Row],[Poids OT (kg)]]/1000</f>
        <v>0.09</v>
      </c>
      <c r="H70" s="6" t="s">
        <v>1</v>
      </c>
      <c r="I70" s="7">
        <v>168</v>
      </c>
      <c r="J70" s="6">
        <v>91100</v>
      </c>
      <c r="K70" s="6" t="s">
        <v>22</v>
      </c>
      <c r="L70" s="6">
        <v>4100</v>
      </c>
      <c r="M70" s="6" t="s">
        <v>136</v>
      </c>
      <c r="N70" s="7">
        <v>755.63400000000001</v>
      </c>
      <c r="O70" s="6" t="s">
        <v>145</v>
      </c>
      <c r="P70" s="6" t="s">
        <v>146</v>
      </c>
      <c r="Q70" s="11">
        <v>1690891543678</v>
      </c>
      <c r="R70" s="12">
        <v>154098765</v>
      </c>
      <c r="S70" s="6" t="str">
        <f>LEFT(Q70,1)</f>
        <v>1</v>
      </c>
      <c r="T70" s="6" t="str">
        <f>IF(S70="1","Homme",IF(S70="0","Inconnu","Femme"))</f>
        <v>Homme</v>
      </c>
      <c r="U70" s="6" t="str">
        <f>"19"&amp;MID(Q70, SEARCH("", Q70) + 1,2)</f>
        <v>1969</v>
      </c>
      <c r="V70" s="6" t="str">
        <f>FLOOR(U70,5) &amp; "-" &amp; FLOOR(U70,5) + 5</f>
        <v>1965-1970</v>
      </c>
      <c r="W70" s="24">
        <f>IFERROR(VLOOKUP(Data_Set[[#This Row],[Type Transport]],'[1]Taux émission CO2e'!$A$5:$B$16,2,0),0)</f>
        <v>0.3</v>
      </c>
      <c r="X70" s="28">
        <f>IFERROR(VLOOKUP(Data_Set[[#This Row],[Type Transport]],'[1]Taux émission CO2e'!$A$5:$D$16,4,0),0)</f>
        <v>0.16</v>
      </c>
      <c r="Y70" s="24">
        <f>IFERROR(VLOOKUP(Data_Set[[#This Row],[Type Transport]],'[1]Taux émission CO2e'!$A$20:$B$31,2,0),0)</f>
        <v>0.7</v>
      </c>
      <c r="Z70" s="6">
        <f>IFERROR(VLOOKUP(Data_Set[[#This Row],[Type Transport]],'[1]Taux émission CO2e'!$A$20:$D$31,4,0),0)</f>
        <v>6.7400000000000002E-2</v>
      </c>
      <c r="AA70" s="30">
        <f>Data_Set[[#This Row],[Repartition Segment 1]]*Data_Set[[#This Row],[Coefficient CO2 Segment 1]]*Data_Set[[#This Row],[Poids OT (T)]]*Data_Set[[#This Row],[Distance (KM)]]</f>
        <v>3.2643388799999999</v>
      </c>
      <c r="AB70" s="30">
        <f>Data_Set[[#This Row],[Repartition Segment 2]]*Data_Set[[#This Row],[Coefficient CO2 Segment 2]]*Data_Set[[#This Row],[Poids OT (T)]]*Data_Set[[#This Row],[Distance (KM)]]</f>
        <v>3.2085730907999999</v>
      </c>
      <c r="AC70" s="30">
        <f>Data_Set[[#This Row],[Bilan CO2 Segment 1 (Kg CO2)]]+Data_Set[[#This Row],[Bilan CO2 Segment 2 (Kg CO2)]]</f>
        <v>6.4729119708000002</v>
      </c>
      <c r="AD70" s="1"/>
    </row>
    <row r="71" spans="1:30" ht="12.5" x14ac:dyDescent="0.25">
      <c r="A71" s="7">
        <v>202203000165</v>
      </c>
      <c r="B71" s="18">
        <v>44648</v>
      </c>
      <c r="C71" s="18" t="str">
        <f>TEXT(B71, "mmmm")</f>
        <v>mars</v>
      </c>
      <c r="D71" s="18" t="str">
        <f>TEXT(B71,"aaaa")</f>
        <v>2022</v>
      </c>
      <c r="E71" s="7">
        <v>1484870</v>
      </c>
      <c r="F71" s="17">
        <v>81</v>
      </c>
      <c r="G71" s="23">
        <f>Data_Set[[#This Row],[Poids OT (kg)]]/1000</f>
        <v>8.1000000000000003E-2</v>
      </c>
      <c r="H71" s="6" t="s">
        <v>1</v>
      </c>
      <c r="I71" s="7">
        <v>168</v>
      </c>
      <c r="J71" s="6">
        <v>91100</v>
      </c>
      <c r="K71" s="6" t="s">
        <v>22</v>
      </c>
      <c r="L71" s="6">
        <v>4100</v>
      </c>
      <c r="M71" s="6" t="s">
        <v>136</v>
      </c>
      <c r="N71" s="7">
        <v>755.63400000000001</v>
      </c>
      <c r="O71" s="6" t="s">
        <v>145</v>
      </c>
      <c r="P71" s="6" t="s">
        <v>146</v>
      </c>
      <c r="Q71" s="11">
        <v>1690891543678</v>
      </c>
      <c r="R71" s="12">
        <v>154098765</v>
      </c>
      <c r="S71" s="6" t="str">
        <f>LEFT(Q71,1)</f>
        <v>1</v>
      </c>
      <c r="T71" s="6" t="str">
        <f>IF(S71="1","Homme",IF(S71="0","Inconnu","Femme"))</f>
        <v>Homme</v>
      </c>
      <c r="U71" s="6" t="str">
        <f>"19"&amp;MID(Q71, SEARCH("", Q71) + 1,2)</f>
        <v>1969</v>
      </c>
      <c r="V71" s="6" t="str">
        <f>FLOOR(U71,5) &amp; "-" &amp; FLOOR(U71,5) + 5</f>
        <v>1965-1970</v>
      </c>
      <c r="W71" s="24">
        <f>IFERROR(VLOOKUP(Data_Set[[#This Row],[Type Transport]],'[1]Taux émission CO2e'!$A$5:$B$16,2,0),0)</f>
        <v>0.3</v>
      </c>
      <c r="X71" s="28">
        <f>IFERROR(VLOOKUP(Data_Set[[#This Row],[Type Transport]],'[1]Taux émission CO2e'!$A$5:$D$16,4,0),0)</f>
        <v>0.16</v>
      </c>
      <c r="Y71" s="24">
        <f>IFERROR(VLOOKUP(Data_Set[[#This Row],[Type Transport]],'[1]Taux émission CO2e'!$A$20:$B$31,2,0),0)</f>
        <v>0.7</v>
      </c>
      <c r="Z71" s="6">
        <f>IFERROR(VLOOKUP(Data_Set[[#This Row],[Type Transport]],'[1]Taux émission CO2e'!$A$20:$D$31,4,0),0)</f>
        <v>6.7400000000000002E-2</v>
      </c>
      <c r="AA71" s="30">
        <f>Data_Set[[#This Row],[Repartition Segment 1]]*Data_Set[[#This Row],[Coefficient CO2 Segment 1]]*Data_Set[[#This Row],[Poids OT (T)]]*Data_Set[[#This Row],[Distance (KM)]]</f>
        <v>2.9379049920000004</v>
      </c>
      <c r="AB71" s="30">
        <f>Data_Set[[#This Row],[Repartition Segment 2]]*Data_Set[[#This Row],[Coefficient CO2 Segment 2]]*Data_Set[[#This Row],[Poids OT (T)]]*Data_Set[[#This Row],[Distance (KM)]]</f>
        <v>2.8877157817200003</v>
      </c>
      <c r="AC71" s="30">
        <f>Data_Set[[#This Row],[Bilan CO2 Segment 1 (Kg CO2)]]+Data_Set[[#This Row],[Bilan CO2 Segment 2 (Kg CO2)]]</f>
        <v>5.8256207737200008</v>
      </c>
      <c r="AD71" s="1"/>
    </row>
    <row r="72" spans="1:30" ht="12.5" x14ac:dyDescent="0.25">
      <c r="A72" s="7">
        <v>20220400055</v>
      </c>
      <c r="B72" s="18">
        <v>44652</v>
      </c>
      <c r="C72" s="18" t="str">
        <f>TEXT(B72, "mmmm")</f>
        <v>avril</v>
      </c>
      <c r="D72" s="18" t="str">
        <f>TEXT(B72,"aaaa")</f>
        <v>2022</v>
      </c>
      <c r="E72" s="7">
        <v>1487399</v>
      </c>
      <c r="F72" s="17">
        <v>41</v>
      </c>
      <c r="G72" s="23">
        <f>Data_Set[[#This Row],[Poids OT (kg)]]/1000</f>
        <v>4.1000000000000002E-2</v>
      </c>
      <c r="H72" s="6" t="s">
        <v>1</v>
      </c>
      <c r="I72" s="7">
        <v>168</v>
      </c>
      <c r="J72" s="6">
        <v>91100</v>
      </c>
      <c r="K72" s="6" t="s">
        <v>22</v>
      </c>
      <c r="L72" s="6">
        <v>4100</v>
      </c>
      <c r="M72" s="6" t="s">
        <v>136</v>
      </c>
      <c r="N72" s="7">
        <v>755.63400000000001</v>
      </c>
      <c r="O72" s="6" t="s">
        <v>145</v>
      </c>
      <c r="P72" s="6" t="s">
        <v>146</v>
      </c>
      <c r="Q72" s="11">
        <v>1690891543678</v>
      </c>
      <c r="R72" s="12">
        <v>154098765</v>
      </c>
      <c r="S72" s="6" t="str">
        <f>LEFT(Q72,1)</f>
        <v>1</v>
      </c>
      <c r="T72" s="6" t="str">
        <f>IF(S72="1","Homme",IF(S72="0","Inconnu","Femme"))</f>
        <v>Homme</v>
      </c>
      <c r="U72" s="6" t="str">
        <f>"19"&amp;MID(Q72, SEARCH("", Q72) + 1,2)</f>
        <v>1969</v>
      </c>
      <c r="V72" s="6" t="str">
        <f>FLOOR(U72,5) &amp; "-" &amp; FLOOR(U72,5) + 5</f>
        <v>1965-1970</v>
      </c>
      <c r="W72" s="24">
        <f>IFERROR(VLOOKUP(Data_Set[[#This Row],[Type Transport]],'[1]Taux émission CO2e'!$A$5:$B$16,2,0),0)</f>
        <v>0.3</v>
      </c>
      <c r="X72" s="28">
        <f>IFERROR(VLOOKUP(Data_Set[[#This Row],[Type Transport]],'[1]Taux émission CO2e'!$A$5:$D$16,4,0),0)</f>
        <v>0.16</v>
      </c>
      <c r="Y72" s="24">
        <f>IFERROR(VLOOKUP(Data_Set[[#This Row],[Type Transport]],'[1]Taux émission CO2e'!$A$20:$B$31,2,0),0)</f>
        <v>0.7</v>
      </c>
      <c r="Z72" s="6">
        <f>IFERROR(VLOOKUP(Data_Set[[#This Row],[Type Transport]],'[1]Taux émission CO2e'!$A$20:$D$31,4,0),0)</f>
        <v>6.7400000000000002E-2</v>
      </c>
      <c r="AA72" s="30">
        <f>Data_Set[[#This Row],[Repartition Segment 1]]*Data_Set[[#This Row],[Coefficient CO2 Segment 1]]*Data_Set[[#This Row],[Poids OT (T)]]*Data_Set[[#This Row],[Distance (KM)]]</f>
        <v>1.4870877120000001</v>
      </c>
      <c r="AB72" s="30">
        <f>Data_Set[[#This Row],[Repartition Segment 2]]*Data_Set[[#This Row],[Coefficient CO2 Segment 2]]*Data_Set[[#This Row],[Poids OT (T)]]*Data_Set[[#This Row],[Distance (KM)]]</f>
        <v>1.46168329692</v>
      </c>
      <c r="AC72" s="30">
        <f>Data_Set[[#This Row],[Bilan CO2 Segment 1 (Kg CO2)]]+Data_Set[[#This Row],[Bilan CO2 Segment 2 (Kg CO2)]]</f>
        <v>2.9487710089200001</v>
      </c>
      <c r="AD72" s="1"/>
    </row>
    <row r="73" spans="1:30" ht="12.5" x14ac:dyDescent="0.25">
      <c r="A73" s="7">
        <v>20220600077</v>
      </c>
      <c r="B73" s="18">
        <v>44715</v>
      </c>
      <c r="C73" s="18" t="str">
        <f>TEXT(B73, "mmmm")</f>
        <v>juin</v>
      </c>
      <c r="D73" s="18" t="str">
        <f>TEXT(B73,"aaaa")</f>
        <v>2022</v>
      </c>
      <c r="E73" s="7">
        <v>1513951</v>
      </c>
      <c r="F73" s="17">
        <v>70</v>
      </c>
      <c r="G73" s="23">
        <f>Data_Set[[#This Row],[Poids OT (kg)]]/1000</f>
        <v>7.0000000000000007E-2</v>
      </c>
      <c r="H73" s="6" t="s">
        <v>1</v>
      </c>
      <c r="I73" s="7">
        <v>168</v>
      </c>
      <c r="J73" s="6">
        <v>91100</v>
      </c>
      <c r="K73" s="6" t="s">
        <v>22</v>
      </c>
      <c r="L73" s="6">
        <v>4100</v>
      </c>
      <c r="M73" s="6" t="s">
        <v>136</v>
      </c>
      <c r="N73" s="7">
        <v>755.63400000000001</v>
      </c>
      <c r="O73" s="6" t="s">
        <v>145</v>
      </c>
      <c r="P73" s="6" t="s">
        <v>146</v>
      </c>
      <c r="Q73" s="11">
        <v>1690891543678</v>
      </c>
      <c r="R73" s="12">
        <v>154098765</v>
      </c>
      <c r="S73" s="6" t="str">
        <f>LEFT(Q73,1)</f>
        <v>1</v>
      </c>
      <c r="T73" s="6" t="str">
        <f>IF(S73="1","Homme",IF(S73="0","Inconnu","Femme"))</f>
        <v>Homme</v>
      </c>
      <c r="U73" s="6" t="str">
        <f>"19"&amp;MID(Q73, SEARCH("", Q73) + 1,2)</f>
        <v>1969</v>
      </c>
      <c r="V73" s="6" t="str">
        <f>FLOOR(U73,5) &amp; "-" &amp; FLOOR(U73,5) + 5</f>
        <v>1965-1970</v>
      </c>
      <c r="W73" s="24">
        <f>IFERROR(VLOOKUP(Data_Set[[#This Row],[Type Transport]],'[1]Taux émission CO2e'!$A$5:$B$16,2,0),0)</f>
        <v>0.3</v>
      </c>
      <c r="X73" s="28">
        <f>IFERROR(VLOOKUP(Data_Set[[#This Row],[Type Transport]],'[1]Taux émission CO2e'!$A$5:$D$16,4,0),0)</f>
        <v>0.16</v>
      </c>
      <c r="Y73" s="24">
        <f>IFERROR(VLOOKUP(Data_Set[[#This Row],[Type Transport]],'[1]Taux émission CO2e'!$A$20:$B$31,2,0),0)</f>
        <v>0.7</v>
      </c>
      <c r="Z73" s="6">
        <f>IFERROR(VLOOKUP(Data_Set[[#This Row],[Type Transport]],'[1]Taux émission CO2e'!$A$20:$D$31,4,0),0)</f>
        <v>6.7400000000000002E-2</v>
      </c>
      <c r="AA73" s="30">
        <f>Data_Set[[#This Row],[Repartition Segment 1]]*Data_Set[[#This Row],[Coefficient CO2 Segment 1]]*Data_Set[[#This Row],[Poids OT (T)]]*Data_Set[[#This Row],[Distance (KM)]]</f>
        <v>2.5389302400000004</v>
      </c>
      <c r="AB73" s="30">
        <f>Data_Set[[#This Row],[Repartition Segment 2]]*Data_Set[[#This Row],[Coefficient CO2 Segment 2]]*Data_Set[[#This Row],[Poids OT (T)]]*Data_Set[[#This Row],[Distance (KM)]]</f>
        <v>2.4955568484000001</v>
      </c>
      <c r="AC73" s="30">
        <f>Data_Set[[#This Row],[Bilan CO2 Segment 1 (Kg CO2)]]+Data_Set[[#This Row],[Bilan CO2 Segment 2 (Kg CO2)]]</f>
        <v>5.0344870884000006</v>
      </c>
      <c r="AD73" s="1"/>
    </row>
    <row r="74" spans="1:30" ht="12.5" x14ac:dyDescent="0.25">
      <c r="A74" s="7">
        <v>20220600077</v>
      </c>
      <c r="B74" s="18">
        <v>44742</v>
      </c>
      <c r="C74" s="18" t="str">
        <f>TEXT(B74, "mmmm")</f>
        <v>juin</v>
      </c>
      <c r="D74" s="18" t="str">
        <f>TEXT(B74,"aaaa")</f>
        <v>2022</v>
      </c>
      <c r="E74" s="7">
        <v>1525895</v>
      </c>
      <c r="F74" s="17">
        <v>52</v>
      </c>
      <c r="G74" s="23">
        <f>Data_Set[[#This Row],[Poids OT (kg)]]/1000</f>
        <v>5.1999999999999998E-2</v>
      </c>
      <c r="H74" s="6" t="s">
        <v>1</v>
      </c>
      <c r="I74" s="7">
        <v>168</v>
      </c>
      <c r="J74" s="6">
        <v>91100</v>
      </c>
      <c r="K74" s="6" t="s">
        <v>22</v>
      </c>
      <c r="L74" s="6">
        <v>4100</v>
      </c>
      <c r="M74" s="6" t="s">
        <v>136</v>
      </c>
      <c r="N74" s="7">
        <v>755.63400000000001</v>
      </c>
      <c r="O74" s="6" t="s">
        <v>145</v>
      </c>
      <c r="P74" s="6" t="s">
        <v>146</v>
      </c>
      <c r="Q74" s="11">
        <v>1690891543678</v>
      </c>
      <c r="R74" s="12">
        <v>154098765</v>
      </c>
      <c r="S74" s="6" t="str">
        <f>LEFT(Q74,1)</f>
        <v>1</v>
      </c>
      <c r="T74" s="6" t="str">
        <f>IF(S74="1","Homme",IF(S74="0","Inconnu","Femme"))</f>
        <v>Homme</v>
      </c>
      <c r="U74" s="6" t="str">
        <f>"19"&amp;MID(Q74, SEARCH("", Q74) + 1,2)</f>
        <v>1969</v>
      </c>
      <c r="V74" s="6" t="str">
        <f>FLOOR(U74,5) &amp; "-" &amp; FLOOR(U74,5) + 5</f>
        <v>1965-1970</v>
      </c>
      <c r="W74" s="24">
        <f>IFERROR(VLOOKUP(Data_Set[[#This Row],[Type Transport]],'[1]Taux émission CO2e'!$A$5:$B$16,2,0),0)</f>
        <v>0.3</v>
      </c>
      <c r="X74" s="28">
        <f>IFERROR(VLOOKUP(Data_Set[[#This Row],[Type Transport]],'[1]Taux émission CO2e'!$A$5:$D$16,4,0),0)</f>
        <v>0.16</v>
      </c>
      <c r="Y74" s="24">
        <f>IFERROR(VLOOKUP(Data_Set[[#This Row],[Type Transport]],'[1]Taux émission CO2e'!$A$20:$B$31,2,0),0)</f>
        <v>0.7</v>
      </c>
      <c r="Z74" s="6">
        <f>IFERROR(VLOOKUP(Data_Set[[#This Row],[Type Transport]],'[1]Taux émission CO2e'!$A$20:$D$31,4,0),0)</f>
        <v>6.7400000000000002E-2</v>
      </c>
      <c r="AA74" s="30">
        <f>Data_Set[[#This Row],[Repartition Segment 1]]*Data_Set[[#This Row],[Coefficient CO2 Segment 1]]*Data_Set[[#This Row],[Poids OT (T)]]*Data_Set[[#This Row],[Distance (KM)]]</f>
        <v>1.8860624640000001</v>
      </c>
      <c r="AB74" s="30">
        <f>Data_Set[[#This Row],[Repartition Segment 2]]*Data_Set[[#This Row],[Coefficient CO2 Segment 2]]*Data_Set[[#This Row],[Poids OT (T)]]*Data_Set[[#This Row],[Distance (KM)]]</f>
        <v>1.8538422302399999</v>
      </c>
      <c r="AC74" s="30">
        <f>Data_Set[[#This Row],[Bilan CO2 Segment 1 (Kg CO2)]]+Data_Set[[#This Row],[Bilan CO2 Segment 2 (Kg CO2)]]</f>
        <v>3.7399046942399998</v>
      </c>
      <c r="AD74" s="1"/>
    </row>
    <row r="75" spans="1:30" ht="12.5" x14ac:dyDescent="0.25">
      <c r="A75" s="7">
        <v>20220800118</v>
      </c>
      <c r="B75" s="18">
        <v>44803</v>
      </c>
      <c r="C75" s="18" t="str">
        <f>TEXT(B75, "mmmm")</f>
        <v>août</v>
      </c>
      <c r="D75" s="18" t="str">
        <f>TEXT(B75,"aaaa")</f>
        <v>2022</v>
      </c>
      <c r="E75" s="7">
        <v>1546842</v>
      </c>
      <c r="F75" s="17">
        <v>127</v>
      </c>
      <c r="G75" s="23">
        <f>Data_Set[[#This Row],[Poids OT (kg)]]/1000</f>
        <v>0.127</v>
      </c>
      <c r="H75" s="6" t="s">
        <v>1</v>
      </c>
      <c r="I75" s="7">
        <v>168</v>
      </c>
      <c r="J75" s="6">
        <v>91100</v>
      </c>
      <c r="K75" s="6" t="s">
        <v>22</v>
      </c>
      <c r="L75" s="6">
        <v>4100</v>
      </c>
      <c r="M75" s="6" t="s">
        <v>136</v>
      </c>
      <c r="N75" s="7">
        <v>755.63400000000001</v>
      </c>
      <c r="O75" s="6" t="s">
        <v>145</v>
      </c>
      <c r="P75" s="6" t="s">
        <v>146</v>
      </c>
      <c r="Q75" s="11">
        <v>1690891543678</v>
      </c>
      <c r="R75" s="12">
        <v>154098765</v>
      </c>
      <c r="S75" s="6" t="str">
        <f>LEFT(Q75,1)</f>
        <v>1</v>
      </c>
      <c r="T75" s="6" t="str">
        <f>IF(S75="1","Homme",IF(S75="0","Inconnu","Femme"))</f>
        <v>Homme</v>
      </c>
      <c r="U75" s="6" t="str">
        <f>"19"&amp;MID(Q75, SEARCH("", Q75) + 1,2)</f>
        <v>1969</v>
      </c>
      <c r="V75" s="6" t="str">
        <f>FLOOR(U75,5) &amp; "-" &amp; FLOOR(U75,5) + 5</f>
        <v>1965-1970</v>
      </c>
      <c r="W75" s="24">
        <f>IFERROR(VLOOKUP(Data_Set[[#This Row],[Type Transport]],'[1]Taux émission CO2e'!$A$5:$B$16,2,0),0)</f>
        <v>0.3</v>
      </c>
      <c r="X75" s="28">
        <f>IFERROR(VLOOKUP(Data_Set[[#This Row],[Type Transport]],'[1]Taux émission CO2e'!$A$5:$D$16,4,0),0)</f>
        <v>0.16</v>
      </c>
      <c r="Y75" s="24">
        <f>IFERROR(VLOOKUP(Data_Set[[#This Row],[Type Transport]],'[1]Taux émission CO2e'!$A$20:$B$31,2,0),0)</f>
        <v>0.7</v>
      </c>
      <c r="Z75" s="6">
        <f>IFERROR(VLOOKUP(Data_Set[[#This Row],[Type Transport]],'[1]Taux émission CO2e'!$A$20:$D$31,4,0),0)</f>
        <v>6.7400000000000002E-2</v>
      </c>
      <c r="AA75" s="30">
        <f>Data_Set[[#This Row],[Repartition Segment 1]]*Data_Set[[#This Row],[Coefficient CO2 Segment 1]]*Data_Set[[#This Row],[Poids OT (T)]]*Data_Set[[#This Row],[Distance (KM)]]</f>
        <v>4.6063448639999995</v>
      </c>
      <c r="AB75" s="30">
        <f>Data_Set[[#This Row],[Repartition Segment 2]]*Data_Set[[#This Row],[Coefficient CO2 Segment 2]]*Data_Set[[#This Row],[Poids OT (T)]]*Data_Set[[#This Row],[Distance (KM)]]</f>
        <v>4.5276531392399999</v>
      </c>
      <c r="AC75" s="30">
        <f>Data_Set[[#This Row],[Bilan CO2 Segment 1 (Kg CO2)]]+Data_Set[[#This Row],[Bilan CO2 Segment 2 (Kg CO2)]]</f>
        <v>9.1339980032399986</v>
      </c>
      <c r="AD75" s="1"/>
    </row>
    <row r="76" spans="1:30" ht="12.5" x14ac:dyDescent="0.25">
      <c r="A76" s="7">
        <v>2022090069</v>
      </c>
      <c r="B76" s="18">
        <v>44834</v>
      </c>
      <c r="C76" s="18" t="str">
        <f>TEXT(B76, "mmmm")</f>
        <v>septembre</v>
      </c>
      <c r="D76" s="18" t="str">
        <f>TEXT(B76,"aaaa")</f>
        <v>2022</v>
      </c>
      <c r="E76" s="7">
        <v>1561180</v>
      </c>
      <c r="F76" s="17">
        <v>150</v>
      </c>
      <c r="G76" s="23">
        <f>Data_Set[[#This Row],[Poids OT (kg)]]/1000</f>
        <v>0.15</v>
      </c>
      <c r="H76" s="6" t="s">
        <v>1</v>
      </c>
      <c r="I76" s="7">
        <v>168</v>
      </c>
      <c r="J76" s="6">
        <v>91100</v>
      </c>
      <c r="K76" s="6" t="s">
        <v>22</v>
      </c>
      <c r="L76" s="6">
        <v>4100</v>
      </c>
      <c r="M76" s="6" t="s">
        <v>136</v>
      </c>
      <c r="N76" s="7">
        <v>755.63400000000001</v>
      </c>
      <c r="O76" s="6" t="s">
        <v>145</v>
      </c>
      <c r="P76" s="6" t="s">
        <v>146</v>
      </c>
      <c r="Q76" s="11">
        <v>1690891543678</v>
      </c>
      <c r="R76" s="12">
        <v>154098765</v>
      </c>
      <c r="S76" s="6" t="str">
        <f>LEFT(Q76,1)</f>
        <v>1</v>
      </c>
      <c r="T76" s="6" t="str">
        <f>IF(S76="1","Homme",IF(S76="0","Inconnu","Femme"))</f>
        <v>Homme</v>
      </c>
      <c r="U76" s="6" t="str">
        <f>"19"&amp;MID(Q76, SEARCH("", Q76) + 1,2)</f>
        <v>1969</v>
      </c>
      <c r="V76" s="6" t="str">
        <f>FLOOR(U76,5) &amp; "-" &amp; FLOOR(U76,5) + 5</f>
        <v>1965-1970</v>
      </c>
      <c r="W76" s="24">
        <f>IFERROR(VLOOKUP(Data_Set[[#This Row],[Type Transport]],'[1]Taux émission CO2e'!$A$5:$B$16,2,0),0)</f>
        <v>0.3</v>
      </c>
      <c r="X76" s="28">
        <f>IFERROR(VLOOKUP(Data_Set[[#This Row],[Type Transport]],'[1]Taux émission CO2e'!$A$5:$D$16,4,0),0)</f>
        <v>0.16</v>
      </c>
      <c r="Y76" s="24">
        <f>IFERROR(VLOOKUP(Data_Set[[#This Row],[Type Transport]],'[1]Taux émission CO2e'!$A$20:$B$31,2,0),0)</f>
        <v>0.7</v>
      </c>
      <c r="Z76" s="6">
        <f>IFERROR(VLOOKUP(Data_Set[[#This Row],[Type Transport]],'[1]Taux émission CO2e'!$A$20:$D$31,4,0),0)</f>
        <v>6.7400000000000002E-2</v>
      </c>
      <c r="AA76" s="30">
        <f>Data_Set[[#This Row],[Repartition Segment 1]]*Data_Set[[#This Row],[Coefficient CO2 Segment 1]]*Data_Set[[#This Row],[Poids OT (T)]]*Data_Set[[#This Row],[Distance (KM)]]</f>
        <v>5.4405647999999998</v>
      </c>
      <c r="AB76" s="30">
        <f>Data_Set[[#This Row],[Repartition Segment 2]]*Data_Set[[#This Row],[Coefficient CO2 Segment 2]]*Data_Set[[#This Row],[Poids OT (T)]]*Data_Set[[#This Row],[Distance (KM)]]</f>
        <v>5.3476218180000004</v>
      </c>
      <c r="AC76" s="30">
        <f>Data_Set[[#This Row],[Bilan CO2 Segment 1 (Kg CO2)]]+Data_Set[[#This Row],[Bilan CO2 Segment 2 (Kg CO2)]]</f>
        <v>10.788186618000001</v>
      </c>
      <c r="AD76" s="1"/>
    </row>
    <row r="77" spans="1:30" ht="12.5" x14ac:dyDescent="0.25">
      <c r="A77" s="7">
        <v>20220600077</v>
      </c>
      <c r="B77" s="18">
        <v>44735</v>
      </c>
      <c r="C77" s="18" t="str">
        <f>TEXT(B77, "mmmm")</f>
        <v>juin</v>
      </c>
      <c r="D77" s="18" t="str">
        <f>TEXT(B77,"aaaa")</f>
        <v>2022</v>
      </c>
      <c r="E77" s="7">
        <v>1523116</v>
      </c>
      <c r="F77" s="17">
        <v>194</v>
      </c>
      <c r="G77" s="23">
        <f>Data_Set[[#This Row],[Poids OT (kg)]]/1000</f>
        <v>0.19400000000000001</v>
      </c>
      <c r="H77" s="6" t="s">
        <v>1</v>
      </c>
      <c r="I77" s="7">
        <v>250</v>
      </c>
      <c r="J77" s="6">
        <v>91100</v>
      </c>
      <c r="K77" s="6" t="s">
        <v>22</v>
      </c>
      <c r="L77" s="6">
        <v>40300</v>
      </c>
      <c r="M77" s="6" t="s">
        <v>26</v>
      </c>
      <c r="N77" s="7">
        <v>752.33699999999999</v>
      </c>
      <c r="O77" s="6" t="s">
        <v>145</v>
      </c>
      <c r="P77" s="6" t="s">
        <v>146</v>
      </c>
      <c r="Q77" s="11">
        <v>1690891543678</v>
      </c>
      <c r="R77" s="12">
        <v>154098765</v>
      </c>
      <c r="S77" s="6" t="str">
        <f>LEFT(Q77,1)</f>
        <v>1</v>
      </c>
      <c r="T77" s="6" t="str">
        <f>IF(S77="1","Homme",IF(S77="0","Inconnu","Femme"))</f>
        <v>Homme</v>
      </c>
      <c r="U77" s="6" t="str">
        <f>"19"&amp;MID(Q77, SEARCH("", Q77) + 1,2)</f>
        <v>1969</v>
      </c>
      <c r="V77" s="6" t="str">
        <f>FLOOR(U77,5) &amp; "-" &amp; FLOOR(U77,5) + 5</f>
        <v>1965-1970</v>
      </c>
      <c r="W77" s="24">
        <f>IFERROR(VLOOKUP(Data_Set[[#This Row],[Type Transport]],'[1]Taux émission CO2e'!$A$5:$B$16,2,0),0)</f>
        <v>0.3</v>
      </c>
      <c r="X77" s="28">
        <f>IFERROR(VLOOKUP(Data_Set[[#This Row],[Type Transport]],'[1]Taux émission CO2e'!$A$5:$D$16,4,0),0)</f>
        <v>0.16</v>
      </c>
      <c r="Y77" s="24">
        <f>IFERROR(VLOOKUP(Data_Set[[#This Row],[Type Transport]],'[1]Taux émission CO2e'!$A$20:$B$31,2,0),0)</f>
        <v>0.7</v>
      </c>
      <c r="Z77" s="6">
        <f>IFERROR(VLOOKUP(Data_Set[[#This Row],[Type Transport]],'[1]Taux émission CO2e'!$A$20:$D$31,4,0),0)</f>
        <v>6.7400000000000002E-2</v>
      </c>
      <c r="AA77" s="30">
        <f>Data_Set[[#This Row],[Repartition Segment 1]]*Data_Set[[#This Row],[Coefficient CO2 Segment 1]]*Data_Set[[#This Row],[Poids OT (T)]]*Data_Set[[#This Row],[Distance (KM)]]</f>
        <v>7.0057621440000002</v>
      </c>
      <c r="AB77" s="30">
        <f>Data_Set[[#This Row],[Repartition Segment 2]]*Data_Set[[#This Row],[Coefficient CO2 Segment 2]]*Data_Set[[#This Row],[Poids OT (T)]]*Data_Set[[#This Row],[Distance (KM)]]</f>
        <v>6.8860803740399996</v>
      </c>
      <c r="AC77" s="30">
        <f>Data_Set[[#This Row],[Bilan CO2 Segment 1 (Kg CO2)]]+Data_Set[[#This Row],[Bilan CO2 Segment 2 (Kg CO2)]]</f>
        <v>13.891842518040001</v>
      </c>
      <c r="AD77" s="1"/>
    </row>
    <row r="78" spans="1:30" ht="12.5" x14ac:dyDescent="0.25">
      <c r="A78" s="7">
        <v>20220800118</v>
      </c>
      <c r="B78" s="18">
        <v>44789</v>
      </c>
      <c r="C78" s="18" t="str">
        <f>TEXT(B78, "mmmm")</f>
        <v>août</v>
      </c>
      <c r="D78" s="18" t="str">
        <f>TEXT(B78,"aaaa")</f>
        <v>2022</v>
      </c>
      <c r="E78" s="7">
        <v>1542304</v>
      </c>
      <c r="F78" s="17">
        <v>425</v>
      </c>
      <c r="G78" s="23">
        <f>Data_Set[[#This Row],[Poids OT (kg)]]/1000</f>
        <v>0.42499999999999999</v>
      </c>
      <c r="H78" s="6" t="s">
        <v>1</v>
      </c>
      <c r="I78" s="7">
        <v>250</v>
      </c>
      <c r="J78" s="6">
        <v>91100</v>
      </c>
      <c r="K78" s="6" t="s">
        <v>22</v>
      </c>
      <c r="L78" s="6">
        <v>40300</v>
      </c>
      <c r="M78" s="6" t="s">
        <v>26</v>
      </c>
      <c r="N78" s="7">
        <v>752.33699999999999</v>
      </c>
      <c r="O78" s="6" t="s">
        <v>145</v>
      </c>
      <c r="P78" s="6" t="s">
        <v>146</v>
      </c>
      <c r="Q78" s="11">
        <v>1690891543678</v>
      </c>
      <c r="R78" s="12">
        <v>154098765</v>
      </c>
      <c r="S78" s="6" t="str">
        <f>LEFT(Q78,1)</f>
        <v>1</v>
      </c>
      <c r="T78" s="6" t="str">
        <f>IF(S78="1","Homme",IF(S78="0","Inconnu","Femme"))</f>
        <v>Homme</v>
      </c>
      <c r="U78" s="6" t="str">
        <f>"19"&amp;MID(Q78, SEARCH("", Q78) + 1,2)</f>
        <v>1969</v>
      </c>
      <c r="V78" s="6" t="str">
        <f>FLOOR(U78,5) &amp; "-" &amp; FLOOR(U78,5) + 5</f>
        <v>1965-1970</v>
      </c>
      <c r="W78" s="24">
        <f>IFERROR(VLOOKUP(Data_Set[[#This Row],[Type Transport]],'[1]Taux émission CO2e'!$A$5:$B$16,2,0),0)</f>
        <v>0.3</v>
      </c>
      <c r="X78" s="28">
        <f>IFERROR(VLOOKUP(Data_Set[[#This Row],[Type Transport]],'[1]Taux émission CO2e'!$A$5:$D$16,4,0),0)</f>
        <v>0.16</v>
      </c>
      <c r="Y78" s="24">
        <f>IFERROR(VLOOKUP(Data_Set[[#This Row],[Type Transport]],'[1]Taux émission CO2e'!$A$20:$B$31,2,0),0)</f>
        <v>0.7</v>
      </c>
      <c r="Z78" s="6">
        <f>IFERROR(VLOOKUP(Data_Set[[#This Row],[Type Transport]],'[1]Taux émission CO2e'!$A$20:$D$31,4,0),0)</f>
        <v>6.7400000000000002E-2</v>
      </c>
      <c r="AA78" s="30">
        <f>Data_Set[[#This Row],[Repartition Segment 1]]*Data_Set[[#This Row],[Coefficient CO2 Segment 1]]*Data_Set[[#This Row],[Poids OT (T)]]*Data_Set[[#This Row],[Distance (KM)]]</f>
        <v>15.3476748</v>
      </c>
      <c r="AB78" s="30">
        <f>Data_Set[[#This Row],[Repartition Segment 2]]*Data_Set[[#This Row],[Coefficient CO2 Segment 2]]*Data_Set[[#This Row],[Poids OT (T)]]*Data_Set[[#This Row],[Distance (KM)]]</f>
        <v>15.085485355499999</v>
      </c>
      <c r="AC78" s="30">
        <f>Data_Set[[#This Row],[Bilan CO2 Segment 1 (Kg CO2)]]+Data_Set[[#This Row],[Bilan CO2 Segment 2 (Kg CO2)]]</f>
        <v>30.433160155499998</v>
      </c>
      <c r="AD78" s="1"/>
    </row>
    <row r="79" spans="1:30" ht="12.5" x14ac:dyDescent="0.25">
      <c r="A79" s="7">
        <v>20220800118</v>
      </c>
      <c r="B79" s="18">
        <v>44791</v>
      </c>
      <c r="C79" s="18" t="str">
        <f>TEXT(B79, "mmmm")</f>
        <v>août</v>
      </c>
      <c r="D79" s="18" t="str">
        <f>TEXT(B79,"aaaa")</f>
        <v>2022</v>
      </c>
      <c r="E79" s="7">
        <v>1543013</v>
      </c>
      <c r="F79" s="17">
        <v>82</v>
      </c>
      <c r="G79" s="23">
        <f>Data_Set[[#This Row],[Poids OT (kg)]]/1000</f>
        <v>8.2000000000000003E-2</v>
      </c>
      <c r="H79" s="6" t="s">
        <v>1</v>
      </c>
      <c r="I79" s="7">
        <v>159</v>
      </c>
      <c r="J79" s="6">
        <v>91100</v>
      </c>
      <c r="K79" s="6" t="s">
        <v>22</v>
      </c>
      <c r="L79" s="6">
        <v>40300</v>
      </c>
      <c r="M79" s="6" t="s">
        <v>26</v>
      </c>
      <c r="N79" s="7">
        <v>752.33699999999999</v>
      </c>
      <c r="O79" s="6" t="s">
        <v>145</v>
      </c>
      <c r="P79" s="6" t="s">
        <v>146</v>
      </c>
      <c r="Q79" s="11">
        <v>1690891543678</v>
      </c>
      <c r="R79" s="12">
        <v>154098765</v>
      </c>
      <c r="S79" s="6" t="str">
        <f>LEFT(Q79,1)</f>
        <v>1</v>
      </c>
      <c r="T79" s="6" t="str">
        <f>IF(S79="1","Homme",IF(S79="0","Inconnu","Femme"))</f>
        <v>Homme</v>
      </c>
      <c r="U79" s="6" t="str">
        <f>"19"&amp;MID(Q79, SEARCH("", Q79) + 1,2)</f>
        <v>1969</v>
      </c>
      <c r="V79" s="6" t="str">
        <f>FLOOR(U79,5) &amp; "-" &amp; FLOOR(U79,5) + 5</f>
        <v>1965-1970</v>
      </c>
      <c r="W79" s="24">
        <f>IFERROR(VLOOKUP(Data_Set[[#This Row],[Type Transport]],'[1]Taux émission CO2e'!$A$5:$B$16,2,0),0)</f>
        <v>0.3</v>
      </c>
      <c r="X79" s="28">
        <f>IFERROR(VLOOKUP(Data_Set[[#This Row],[Type Transport]],'[1]Taux émission CO2e'!$A$5:$D$16,4,0),0)</f>
        <v>0.16</v>
      </c>
      <c r="Y79" s="24">
        <f>IFERROR(VLOOKUP(Data_Set[[#This Row],[Type Transport]],'[1]Taux émission CO2e'!$A$20:$B$31,2,0),0)</f>
        <v>0.7</v>
      </c>
      <c r="Z79" s="6">
        <f>IFERROR(VLOOKUP(Data_Set[[#This Row],[Type Transport]],'[1]Taux émission CO2e'!$A$20:$D$31,4,0),0)</f>
        <v>6.7400000000000002E-2</v>
      </c>
      <c r="AA79" s="30">
        <f>Data_Set[[#This Row],[Repartition Segment 1]]*Data_Set[[#This Row],[Coefficient CO2 Segment 1]]*Data_Set[[#This Row],[Poids OT (T)]]*Data_Set[[#This Row],[Distance (KM)]]</f>
        <v>2.9611984320000002</v>
      </c>
      <c r="AB79" s="30">
        <f>Data_Set[[#This Row],[Repartition Segment 2]]*Data_Set[[#This Row],[Coefficient CO2 Segment 2]]*Data_Set[[#This Row],[Poids OT (T)]]*Data_Set[[#This Row],[Distance (KM)]]</f>
        <v>2.91061129212</v>
      </c>
      <c r="AC79" s="30">
        <f>Data_Set[[#This Row],[Bilan CO2 Segment 1 (Kg CO2)]]+Data_Set[[#This Row],[Bilan CO2 Segment 2 (Kg CO2)]]</f>
        <v>5.8718097241200002</v>
      </c>
      <c r="AD79" s="1"/>
    </row>
    <row r="80" spans="1:30" ht="12.5" x14ac:dyDescent="0.25">
      <c r="A80" s="7">
        <v>20210900038</v>
      </c>
      <c r="B80" s="18">
        <v>44460</v>
      </c>
      <c r="C80" s="18" t="str">
        <f>TEXT(B80, "mmmm")</f>
        <v>septembre</v>
      </c>
      <c r="D80" s="18" t="str">
        <f>TEXT(B80,"aaaa")</f>
        <v>2021</v>
      </c>
      <c r="E80" s="7">
        <v>1408874</v>
      </c>
      <c r="F80" s="17">
        <v>150</v>
      </c>
      <c r="G80" s="23">
        <f>Data_Set[[#This Row],[Poids OT (kg)]]/1000</f>
        <v>0.15</v>
      </c>
      <c r="H80" s="6" t="s">
        <v>0</v>
      </c>
      <c r="I80" s="7">
        <v>175</v>
      </c>
      <c r="J80" s="6">
        <v>40300</v>
      </c>
      <c r="K80" s="6" t="s">
        <v>26</v>
      </c>
      <c r="L80" s="6">
        <v>91100</v>
      </c>
      <c r="M80" s="6" t="s">
        <v>22</v>
      </c>
      <c r="N80" s="7">
        <v>752.09199999999998</v>
      </c>
      <c r="O80" s="6" t="s">
        <v>154</v>
      </c>
      <c r="P80" s="6" t="s">
        <v>155</v>
      </c>
      <c r="Q80" s="11">
        <v>2731140567876</v>
      </c>
      <c r="R80" s="12">
        <v>566980986</v>
      </c>
      <c r="S80" s="6" t="str">
        <f>LEFT(Q80,1)</f>
        <v>2</v>
      </c>
      <c r="T80" s="6" t="str">
        <f>IF(S80="1","Homme",IF(S80="0","Inconnu","Femme"))</f>
        <v>Femme</v>
      </c>
      <c r="U80" s="6" t="str">
        <f>"19"&amp;MID(Q80, SEARCH("", Q80) + 1,2)</f>
        <v>1973</v>
      </c>
      <c r="V80" s="6" t="str">
        <f>FLOOR(U80,5) &amp; "-" &amp; FLOOR(U80,5) + 5</f>
        <v>1970-1975</v>
      </c>
      <c r="W80" s="24">
        <f>IFERROR(VLOOKUP(Data_Set[[#This Row],[Type Transport]],'[1]Taux émission CO2e'!$A$5:$B$16,2,0),0)</f>
        <v>0.3</v>
      </c>
      <c r="X80" s="28">
        <f>IFERROR(VLOOKUP(Data_Set[[#This Row],[Type Transport]],'[1]Taux émission CO2e'!$A$5:$D$16,4,0),0)</f>
        <v>0.16</v>
      </c>
      <c r="Y80" s="24">
        <f>IFERROR(VLOOKUP(Data_Set[[#This Row],[Type Transport]],'[1]Taux émission CO2e'!$A$20:$B$31,2,0),0)</f>
        <v>0.7</v>
      </c>
      <c r="Z80" s="6">
        <f>IFERROR(VLOOKUP(Data_Set[[#This Row],[Type Transport]],'[1]Taux émission CO2e'!$A$20:$D$31,4,0),0)</f>
        <v>6.7400000000000002E-2</v>
      </c>
      <c r="AA80" s="30">
        <f>Data_Set[[#This Row],[Repartition Segment 1]]*Data_Set[[#This Row],[Coefficient CO2 Segment 1]]*Data_Set[[#This Row],[Poids OT (T)]]*Data_Set[[#This Row],[Distance (KM)]]</f>
        <v>5.4150624000000001</v>
      </c>
      <c r="AB80" s="30">
        <f>Data_Set[[#This Row],[Repartition Segment 2]]*Data_Set[[#This Row],[Coefficient CO2 Segment 2]]*Data_Set[[#This Row],[Poids OT (T)]]*Data_Set[[#This Row],[Distance (KM)]]</f>
        <v>5.3225550840000002</v>
      </c>
      <c r="AC80" s="30">
        <f>Data_Set[[#This Row],[Bilan CO2 Segment 1 (Kg CO2)]]+Data_Set[[#This Row],[Bilan CO2 Segment 2 (Kg CO2)]]</f>
        <v>10.737617484000001</v>
      </c>
      <c r="AD80" s="1"/>
    </row>
    <row r="81" spans="1:30" ht="12.5" x14ac:dyDescent="0.25">
      <c r="A81" s="7">
        <v>20220100037</v>
      </c>
      <c r="B81" s="18">
        <v>44579</v>
      </c>
      <c r="C81" s="18" t="str">
        <f>TEXT(B81, "mmmm")</f>
        <v>janvier</v>
      </c>
      <c r="D81" s="18" t="str">
        <f>TEXT(B81,"aaaa")</f>
        <v>2022</v>
      </c>
      <c r="E81" s="7">
        <v>1456262</v>
      </c>
      <c r="F81" s="17">
        <v>600</v>
      </c>
      <c r="G81" s="23">
        <f>Data_Set[[#This Row],[Poids OT (kg)]]/1000</f>
        <v>0.6</v>
      </c>
      <c r="H81" s="6" t="s">
        <v>0</v>
      </c>
      <c r="I81" s="7">
        <v>358</v>
      </c>
      <c r="J81" s="6">
        <v>40300</v>
      </c>
      <c r="K81" s="6" t="s">
        <v>26</v>
      </c>
      <c r="L81" s="6">
        <v>91100</v>
      </c>
      <c r="M81" s="6" t="s">
        <v>22</v>
      </c>
      <c r="N81" s="7">
        <v>752.09199999999998</v>
      </c>
      <c r="O81" s="6" t="s">
        <v>154</v>
      </c>
      <c r="P81" s="6" t="s">
        <v>155</v>
      </c>
      <c r="Q81" s="11">
        <v>2731140567876</v>
      </c>
      <c r="R81" s="12">
        <v>566980986</v>
      </c>
      <c r="S81" s="6" t="str">
        <f>LEFT(Q81,1)</f>
        <v>2</v>
      </c>
      <c r="T81" s="6" t="str">
        <f>IF(S81="1","Homme",IF(S81="0","Inconnu","Femme"))</f>
        <v>Femme</v>
      </c>
      <c r="U81" s="6" t="str">
        <f>"19"&amp;MID(Q81, SEARCH("", Q81) + 1,2)</f>
        <v>1973</v>
      </c>
      <c r="V81" s="6" t="str">
        <f>FLOOR(U81,5) &amp; "-" &amp; FLOOR(U81,5) + 5</f>
        <v>1970-1975</v>
      </c>
      <c r="W81" s="24">
        <f>IFERROR(VLOOKUP(Data_Set[[#This Row],[Type Transport]],'[1]Taux émission CO2e'!$A$5:$B$16,2,0),0)</f>
        <v>0.3</v>
      </c>
      <c r="X81" s="28">
        <f>IFERROR(VLOOKUP(Data_Set[[#This Row],[Type Transport]],'[1]Taux émission CO2e'!$A$5:$D$16,4,0),0)</f>
        <v>0.16</v>
      </c>
      <c r="Y81" s="24">
        <f>IFERROR(VLOOKUP(Data_Set[[#This Row],[Type Transport]],'[1]Taux émission CO2e'!$A$20:$B$31,2,0),0)</f>
        <v>0.7</v>
      </c>
      <c r="Z81" s="6">
        <f>IFERROR(VLOOKUP(Data_Set[[#This Row],[Type Transport]],'[1]Taux émission CO2e'!$A$20:$D$31,4,0),0)</f>
        <v>6.7400000000000002E-2</v>
      </c>
      <c r="AA81" s="30">
        <f>Data_Set[[#This Row],[Repartition Segment 1]]*Data_Set[[#This Row],[Coefficient CO2 Segment 1]]*Data_Set[[#This Row],[Poids OT (T)]]*Data_Set[[#This Row],[Distance (KM)]]</f>
        <v>21.6602496</v>
      </c>
      <c r="AB81" s="30">
        <f>Data_Set[[#This Row],[Repartition Segment 2]]*Data_Set[[#This Row],[Coefficient CO2 Segment 2]]*Data_Set[[#This Row],[Poids OT (T)]]*Data_Set[[#This Row],[Distance (KM)]]</f>
        <v>21.290220336000001</v>
      </c>
      <c r="AC81" s="30">
        <f>Data_Set[[#This Row],[Bilan CO2 Segment 1 (Kg CO2)]]+Data_Set[[#This Row],[Bilan CO2 Segment 2 (Kg CO2)]]</f>
        <v>42.950469936000005</v>
      </c>
      <c r="AD81" s="1"/>
    </row>
    <row r="82" spans="1:30" ht="12.5" x14ac:dyDescent="0.25">
      <c r="A82" s="7">
        <v>20220400055</v>
      </c>
      <c r="B82" s="18">
        <v>44677</v>
      </c>
      <c r="C82" s="18" t="str">
        <f>TEXT(B82, "mmmm")</f>
        <v>avril</v>
      </c>
      <c r="D82" s="18" t="str">
        <f>TEXT(B82,"aaaa")</f>
        <v>2022</v>
      </c>
      <c r="E82" s="7">
        <v>1497175</v>
      </c>
      <c r="F82" s="17">
        <v>150</v>
      </c>
      <c r="G82" s="23">
        <f>Data_Set[[#This Row],[Poids OT (kg)]]/1000</f>
        <v>0.15</v>
      </c>
      <c r="H82" s="6" t="s">
        <v>0</v>
      </c>
      <c r="I82" s="7">
        <v>175</v>
      </c>
      <c r="J82" s="6">
        <v>40300</v>
      </c>
      <c r="K82" s="6" t="s">
        <v>26</v>
      </c>
      <c r="L82" s="6">
        <v>91100</v>
      </c>
      <c r="M82" s="6" t="s">
        <v>22</v>
      </c>
      <c r="N82" s="7">
        <v>752.09199999999998</v>
      </c>
      <c r="O82" s="6" t="s">
        <v>154</v>
      </c>
      <c r="P82" s="6" t="s">
        <v>155</v>
      </c>
      <c r="Q82" s="11">
        <v>2731140567876</v>
      </c>
      <c r="R82" s="12">
        <v>566980986</v>
      </c>
      <c r="S82" s="6" t="str">
        <f>LEFT(Q82,1)</f>
        <v>2</v>
      </c>
      <c r="T82" s="6" t="str">
        <f>IF(S82="1","Homme",IF(S82="0","Inconnu","Femme"))</f>
        <v>Femme</v>
      </c>
      <c r="U82" s="6" t="str">
        <f>"19"&amp;MID(Q82, SEARCH("", Q82) + 1,2)</f>
        <v>1973</v>
      </c>
      <c r="V82" s="6" t="str">
        <f>FLOOR(U82,5) &amp; "-" &amp; FLOOR(U82,5) + 5</f>
        <v>1970-1975</v>
      </c>
      <c r="W82" s="24">
        <f>IFERROR(VLOOKUP(Data_Set[[#This Row],[Type Transport]],'[1]Taux émission CO2e'!$A$5:$B$16,2,0),0)</f>
        <v>0.3</v>
      </c>
      <c r="X82" s="28">
        <f>IFERROR(VLOOKUP(Data_Set[[#This Row],[Type Transport]],'[1]Taux émission CO2e'!$A$5:$D$16,4,0),0)</f>
        <v>0.16</v>
      </c>
      <c r="Y82" s="24">
        <f>IFERROR(VLOOKUP(Data_Set[[#This Row],[Type Transport]],'[1]Taux émission CO2e'!$A$20:$B$31,2,0),0)</f>
        <v>0.7</v>
      </c>
      <c r="Z82" s="6">
        <f>IFERROR(VLOOKUP(Data_Set[[#This Row],[Type Transport]],'[1]Taux émission CO2e'!$A$20:$D$31,4,0),0)</f>
        <v>6.7400000000000002E-2</v>
      </c>
      <c r="AA82" s="30">
        <f>Data_Set[[#This Row],[Repartition Segment 1]]*Data_Set[[#This Row],[Coefficient CO2 Segment 1]]*Data_Set[[#This Row],[Poids OT (T)]]*Data_Set[[#This Row],[Distance (KM)]]</f>
        <v>5.4150624000000001</v>
      </c>
      <c r="AB82" s="30">
        <f>Data_Set[[#This Row],[Repartition Segment 2]]*Data_Set[[#This Row],[Coefficient CO2 Segment 2]]*Data_Set[[#This Row],[Poids OT (T)]]*Data_Set[[#This Row],[Distance (KM)]]</f>
        <v>5.3225550840000002</v>
      </c>
      <c r="AC82" s="30">
        <f>Data_Set[[#This Row],[Bilan CO2 Segment 1 (Kg CO2)]]+Data_Set[[#This Row],[Bilan CO2 Segment 2 (Kg CO2)]]</f>
        <v>10.737617484000001</v>
      </c>
      <c r="AD82" s="1"/>
    </row>
    <row r="83" spans="1:30" ht="12.5" x14ac:dyDescent="0.25">
      <c r="A83" s="7">
        <v>2022050075</v>
      </c>
      <c r="B83" s="18">
        <v>44685</v>
      </c>
      <c r="C83" s="18" t="str">
        <f>TEXT(B83, "mmmm")</f>
        <v>mai</v>
      </c>
      <c r="D83" s="18" t="str">
        <f>TEXT(B83,"aaaa")</f>
        <v>2022</v>
      </c>
      <c r="E83" s="7">
        <v>1501212</v>
      </c>
      <c r="F83" s="17">
        <v>150</v>
      </c>
      <c r="G83" s="23">
        <f>Data_Set[[#This Row],[Poids OT (kg)]]/1000</f>
        <v>0.15</v>
      </c>
      <c r="H83" s="6" t="s">
        <v>0</v>
      </c>
      <c r="I83" s="7">
        <v>175</v>
      </c>
      <c r="J83" s="6">
        <v>40300</v>
      </c>
      <c r="K83" s="6" t="s">
        <v>26</v>
      </c>
      <c r="L83" s="6">
        <v>91100</v>
      </c>
      <c r="M83" s="6" t="s">
        <v>22</v>
      </c>
      <c r="N83" s="7">
        <v>752.09199999999998</v>
      </c>
      <c r="O83" s="6" t="s">
        <v>154</v>
      </c>
      <c r="P83" s="6" t="s">
        <v>155</v>
      </c>
      <c r="Q83" s="11">
        <v>2731140567876</v>
      </c>
      <c r="R83" s="12">
        <v>566980986</v>
      </c>
      <c r="S83" s="6" t="str">
        <f>LEFT(Q83,1)</f>
        <v>2</v>
      </c>
      <c r="T83" s="6" t="str">
        <f>IF(S83="1","Homme",IF(S83="0","Inconnu","Femme"))</f>
        <v>Femme</v>
      </c>
      <c r="U83" s="6" t="str">
        <f>"19"&amp;MID(Q83, SEARCH("", Q83) + 1,2)</f>
        <v>1973</v>
      </c>
      <c r="V83" s="6" t="str">
        <f>FLOOR(U83,5) &amp; "-" &amp; FLOOR(U83,5) + 5</f>
        <v>1970-1975</v>
      </c>
      <c r="W83" s="24">
        <f>IFERROR(VLOOKUP(Data_Set[[#This Row],[Type Transport]],'[1]Taux émission CO2e'!$A$5:$B$16,2,0),0)</f>
        <v>0.3</v>
      </c>
      <c r="X83" s="28">
        <f>IFERROR(VLOOKUP(Data_Set[[#This Row],[Type Transport]],'[1]Taux émission CO2e'!$A$5:$D$16,4,0),0)</f>
        <v>0.16</v>
      </c>
      <c r="Y83" s="24">
        <f>IFERROR(VLOOKUP(Data_Set[[#This Row],[Type Transport]],'[1]Taux émission CO2e'!$A$20:$B$31,2,0),0)</f>
        <v>0.7</v>
      </c>
      <c r="Z83" s="6">
        <f>IFERROR(VLOOKUP(Data_Set[[#This Row],[Type Transport]],'[1]Taux émission CO2e'!$A$20:$D$31,4,0),0)</f>
        <v>6.7400000000000002E-2</v>
      </c>
      <c r="AA83" s="30">
        <f>Data_Set[[#This Row],[Repartition Segment 1]]*Data_Set[[#This Row],[Coefficient CO2 Segment 1]]*Data_Set[[#This Row],[Poids OT (T)]]*Data_Set[[#This Row],[Distance (KM)]]</f>
        <v>5.4150624000000001</v>
      </c>
      <c r="AB83" s="30">
        <f>Data_Set[[#This Row],[Repartition Segment 2]]*Data_Set[[#This Row],[Coefficient CO2 Segment 2]]*Data_Set[[#This Row],[Poids OT (T)]]*Data_Set[[#This Row],[Distance (KM)]]</f>
        <v>5.3225550840000002</v>
      </c>
      <c r="AC83" s="30">
        <f>Data_Set[[#This Row],[Bilan CO2 Segment 1 (Kg CO2)]]+Data_Set[[#This Row],[Bilan CO2 Segment 2 (Kg CO2)]]</f>
        <v>10.737617484000001</v>
      </c>
      <c r="AD83" s="1"/>
    </row>
    <row r="84" spans="1:30" ht="12.5" x14ac:dyDescent="0.25">
      <c r="A84" s="7">
        <v>20220600077</v>
      </c>
      <c r="B84" s="18">
        <v>44728</v>
      </c>
      <c r="C84" s="18" t="str">
        <f>TEXT(B84, "mmmm")</f>
        <v>juin</v>
      </c>
      <c r="D84" s="18" t="str">
        <f>TEXT(B84,"aaaa")</f>
        <v>2022</v>
      </c>
      <c r="E84" s="7">
        <v>1518906</v>
      </c>
      <c r="F84" s="17">
        <v>150</v>
      </c>
      <c r="G84" s="23">
        <f>Data_Set[[#This Row],[Poids OT (kg)]]/1000</f>
        <v>0.15</v>
      </c>
      <c r="H84" s="6" t="s">
        <v>0</v>
      </c>
      <c r="I84" s="7">
        <v>165</v>
      </c>
      <c r="J84" s="6">
        <v>40300</v>
      </c>
      <c r="K84" s="6" t="s">
        <v>26</v>
      </c>
      <c r="L84" s="6">
        <v>91100</v>
      </c>
      <c r="M84" s="6" t="s">
        <v>22</v>
      </c>
      <c r="N84" s="7">
        <v>752.09199999999998</v>
      </c>
      <c r="O84" s="6" t="s">
        <v>154</v>
      </c>
      <c r="P84" s="6" t="s">
        <v>155</v>
      </c>
      <c r="Q84" s="11">
        <v>2731140567876</v>
      </c>
      <c r="R84" s="12">
        <v>566980986</v>
      </c>
      <c r="S84" s="6" t="str">
        <f>LEFT(Q84,1)</f>
        <v>2</v>
      </c>
      <c r="T84" s="6" t="str">
        <f>IF(S84="1","Homme",IF(S84="0","Inconnu","Femme"))</f>
        <v>Femme</v>
      </c>
      <c r="U84" s="6" t="str">
        <f>"19"&amp;MID(Q84, SEARCH("", Q84) + 1,2)</f>
        <v>1973</v>
      </c>
      <c r="V84" s="6" t="str">
        <f>FLOOR(U84,5) &amp; "-" &amp; FLOOR(U84,5) + 5</f>
        <v>1970-1975</v>
      </c>
      <c r="W84" s="24">
        <f>IFERROR(VLOOKUP(Data_Set[[#This Row],[Type Transport]],'[1]Taux émission CO2e'!$A$5:$B$16,2,0),0)</f>
        <v>0.3</v>
      </c>
      <c r="X84" s="28">
        <f>IFERROR(VLOOKUP(Data_Set[[#This Row],[Type Transport]],'[1]Taux émission CO2e'!$A$5:$D$16,4,0),0)</f>
        <v>0.16</v>
      </c>
      <c r="Y84" s="24">
        <f>IFERROR(VLOOKUP(Data_Set[[#This Row],[Type Transport]],'[1]Taux émission CO2e'!$A$20:$B$31,2,0),0)</f>
        <v>0.7</v>
      </c>
      <c r="Z84" s="6">
        <f>IFERROR(VLOOKUP(Data_Set[[#This Row],[Type Transport]],'[1]Taux émission CO2e'!$A$20:$D$31,4,0),0)</f>
        <v>6.7400000000000002E-2</v>
      </c>
      <c r="AA84" s="30">
        <f>Data_Set[[#This Row],[Repartition Segment 1]]*Data_Set[[#This Row],[Coefficient CO2 Segment 1]]*Data_Set[[#This Row],[Poids OT (T)]]*Data_Set[[#This Row],[Distance (KM)]]</f>
        <v>5.4150624000000001</v>
      </c>
      <c r="AB84" s="30">
        <f>Data_Set[[#This Row],[Repartition Segment 2]]*Data_Set[[#This Row],[Coefficient CO2 Segment 2]]*Data_Set[[#This Row],[Poids OT (T)]]*Data_Set[[#This Row],[Distance (KM)]]</f>
        <v>5.3225550840000002</v>
      </c>
      <c r="AC84" s="30">
        <f>Data_Set[[#This Row],[Bilan CO2 Segment 1 (Kg CO2)]]+Data_Set[[#This Row],[Bilan CO2 Segment 2 (Kg CO2)]]</f>
        <v>10.737617484000001</v>
      </c>
      <c r="AD84" s="1"/>
    </row>
    <row r="85" spans="1:30" ht="12.5" x14ac:dyDescent="0.25">
      <c r="A85" s="7">
        <v>20220600077</v>
      </c>
      <c r="B85" s="18">
        <v>44740</v>
      </c>
      <c r="C85" s="18" t="str">
        <f>TEXT(B85, "mmmm")</f>
        <v>juin</v>
      </c>
      <c r="D85" s="18" t="str">
        <f>TEXT(B85,"aaaa")</f>
        <v>2022</v>
      </c>
      <c r="E85" s="7">
        <v>1524158</v>
      </c>
      <c r="F85" s="17">
        <v>150</v>
      </c>
      <c r="G85" s="23">
        <f>Data_Set[[#This Row],[Poids OT (kg)]]/1000</f>
        <v>0.15</v>
      </c>
      <c r="H85" s="6" t="s">
        <v>0</v>
      </c>
      <c r="I85" s="7">
        <v>165</v>
      </c>
      <c r="J85" s="6">
        <v>40300</v>
      </c>
      <c r="K85" s="6" t="s">
        <v>26</v>
      </c>
      <c r="L85" s="6">
        <v>91100</v>
      </c>
      <c r="M85" s="6" t="s">
        <v>22</v>
      </c>
      <c r="N85" s="7">
        <v>752.09199999999998</v>
      </c>
      <c r="O85" s="6" t="s">
        <v>154</v>
      </c>
      <c r="P85" s="6" t="s">
        <v>155</v>
      </c>
      <c r="Q85" s="11">
        <v>2731140567876</v>
      </c>
      <c r="R85" s="12">
        <v>566980986</v>
      </c>
      <c r="S85" s="6" t="str">
        <f>LEFT(Q85,1)</f>
        <v>2</v>
      </c>
      <c r="T85" s="6" t="str">
        <f>IF(S85="1","Homme",IF(S85="0","Inconnu","Femme"))</f>
        <v>Femme</v>
      </c>
      <c r="U85" s="6" t="str">
        <f>"19"&amp;MID(Q85, SEARCH("", Q85) + 1,2)</f>
        <v>1973</v>
      </c>
      <c r="V85" s="6" t="str">
        <f>FLOOR(U85,5) &amp; "-" &amp; FLOOR(U85,5) + 5</f>
        <v>1970-1975</v>
      </c>
      <c r="W85" s="24">
        <f>IFERROR(VLOOKUP(Data_Set[[#This Row],[Type Transport]],'[1]Taux émission CO2e'!$A$5:$B$16,2,0),0)</f>
        <v>0.3</v>
      </c>
      <c r="X85" s="28">
        <f>IFERROR(VLOOKUP(Data_Set[[#This Row],[Type Transport]],'[1]Taux émission CO2e'!$A$5:$D$16,4,0),0)</f>
        <v>0.16</v>
      </c>
      <c r="Y85" s="24">
        <f>IFERROR(VLOOKUP(Data_Set[[#This Row],[Type Transport]],'[1]Taux émission CO2e'!$A$20:$B$31,2,0),0)</f>
        <v>0.7</v>
      </c>
      <c r="Z85" s="6">
        <f>IFERROR(VLOOKUP(Data_Set[[#This Row],[Type Transport]],'[1]Taux émission CO2e'!$A$20:$D$31,4,0),0)</f>
        <v>6.7400000000000002E-2</v>
      </c>
      <c r="AA85" s="30">
        <f>Data_Set[[#This Row],[Repartition Segment 1]]*Data_Set[[#This Row],[Coefficient CO2 Segment 1]]*Data_Set[[#This Row],[Poids OT (T)]]*Data_Set[[#This Row],[Distance (KM)]]</f>
        <v>5.4150624000000001</v>
      </c>
      <c r="AB85" s="30">
        <f>Data_Set[[#This Row],[Repartition Segment 2]]*Data_Set[[#This Row],[Coefficient CO2 Segment 2]]*Data_Set[[#This Row],[Poids OT (T)]]*Data_Set[[#This Row],[Distance (KM)]]</f>
        <v>5.3225550840000002</v>
      </c>
      <c r="AC85" s="30">
        <f>Data_Set[[#This Row],[Bilan CO2 Segment 1 (Kg CO2)]]+Data_Set[[#This Row],[Bilan CO2 Segment 2 (Kg CO2)]]</f>
        <v>10.737617484000001</v>
      </c>
      <c r="AD85" s="1"/>
    </row>
    <row r="86" spans="1:30" ht="12.5" x14ac:dyDescent="0.25">
      <c r="A86" s="7">
        <v>2022070063</v>
      </c>
      <c r="B86" s="18">
        <v>44762</v>
      </c>
      <c r="C86" s="18" t="str">
        <f>TEXT(B86, "mmmm")</f>
        <v>juillet</v>
      </c>
      <c r="D86" s="18" t="str">
        <f>TEXT(B86,"aaaa")</f>
        <v>2022</v>
      </c>
      <c r="E86" s="7">
        <v>1533599</v>
      </c>
      <c r="F86" s="17">
        <v>150</v>
      </c>
      <c r="G86" s="23">
        <f>Data_Set[[#This Row],[Poids OT (kg)]]/1000</f>
        <v>0.15</v>
      </c>
      <c r="H86" s="6" t="s">
        <v>0</v>
      </c>
      <c r="I86" s="7">
        <v>165</v>
      </c>
      <c r="J86" s="6">
        <v>40300</v>
      </c>
      <c r="K86" s="6" t="s">
        <v>26</v>
      </c>
      <c r="L86" s="6">
        <v>91100</v>
      </c>
      <c r="M86" s="6" t="s">
        <v>22</v>
      </c>
      <c r="N86" s="7">
        <v>752.09199999999998</v>
      </c>
      <c r="O86" s="6" t="s">
        <v>154</v>
      </c>
      <c r="P86" s="6" t="s">
        <v>155</v>
      </c>
      <c r="Q86" s="11">
        <v>2731140567876</v>
      </c>
      <c r="R86" s="12">
        <v>566980986</v>
      </c>
      <c r="S86" s="6" t="str">
        <f>LEFT(Q86,1)</f>
        <v>2</v>
      </c>
      <c r="T86" s="6" t="str">
        <f>IF(S86="1","Homme",IF(S86="0","Inconnu","Femme"))</f>
        <v>Femme</v>
      </c>
      <c r="U86" s="6" t="str">
        <f>"19"&amp;MID(Q86, SEARCH("", Q86) + 1,2)</f>
        <v>1973</v>
      </c>
      <c r="V86" s="6" t="str">
        <f>FLOOR(U86,5) &amp; "-" &amp; FLOOR(U86,5) + 5</f>
        <v>1970-1975</v>
      </c>
      <c r="W86" s="24">
        <f>IFERROR(VLOOKUP(Data_Set[[#This Row],[Type Transport]],'[1]Taux émission CO2e'!$A$5:$B$16,2,0),0)</f>
        <v>0.3</v>
      </c>
      <c r="X86" s="28">
        <f>IFERROR(VLOOKUP(Data_Set[[#This Row],[Type Transport]],'[1]Taux émission CO2e'!$A$5:$D$16,4,0),0)</f>
        <v>0.16</v>
      </c>
      <c r="Y86" s="24">
        <f>IFERROR(VLOOKUP(Data_Set[[#This Row],[Type Transport]],'[1]Taux émission CO2e'!$A$20:$B$31,2,0),0)</f>
        <v>0.7</v>
      </c>
      <c r="Z86" s="6">
        <f>IFERROR(VLOOKUP(Data_Set[[#This Row],[Type Transport]],'[1]Taux émission CO2e'!$A$20:$D$31,4,0),0)</f>
        <v>6.7400000000000002E-2</v>
      </c>
      <c r="AA86" s="30">
        <f>Data_Set[[#This Row],[Repartition Segment 1]]*Data_Set[[#This Row],[Coefficient CO2 Segment 1]]*Data_Set[[#This Row],[Poids OT (T)]]*Data_Set[[#This Row],[Distance (KM)]]</f>
        <v>5.4150624000000001</v>
      </c>
      <c r="AB86" s="30">
        <f>Data_Set[[#This Row],[Repartition Segment 2]]*Data_Set[[#This Row],[Coefficient CO2 Segment 2]]*Data_Set[[#This Row],[Poids OT (T)]]*Data_Set[[#This Row],[Distance (KM)]]</f>
        <v>5.3225550840000002</v>
      </c>
      <c r="AC86" s="30">
        <f>Data_Set[[#This Row],[Bilan CO2 Segment 1 (Kg CO2)]]+Data_Set[[#This Row],[Bilan CO2 Segment 2 (Kg CO2)]]</f>
        <v>10.737617484000001</v>
      </c>
      <c r="AD86" s="1"/>
    </row>
    <row r="87" spans="1:30" ht="12.5" x14ac:dyDescent="0.25">
      <c r="A87" s="7">
        <v>20220800118</v>
      </c>
      <c r="B87" s="18">
        <v>44785</v>
      </c>
      <c r="C87" s="18" t="str">
        <f>TEXT(B87, "mmmm")</f>
        <v>août</v>
      </c>
      <c r="D87" s="18" t="str">
        <f>TEXT(B87,"aaaa")</f>
        <v>2022</v>
      </c>
      <c r="E87" s="7">
        <v>1541925</v>
      </c>
      <c r="F87" s="17">
        <v>150</v>
      </c>
      <c r="G87" s="23">
        <f>Data_Set[[#This Row],[Poids OT (kg)]]/1000</f>
        <v>0.15</v>
      </c>
      <c r="H87" s="6" t="s">
        <v>0</v>
      </c>
      <c r="I87" s="7">
        <v>165</v>
      </c>
      <c r="J87" s="6">
        <v>40300</v>
      </c>
      <c r="K87" s="6" t="s">
        <v>26</v>
      </c>
      <c r="L87" s="6">
        <v>91100</v>
      </c>
      <c r="M87" s="6" t="s">
        <v>22</v>
      </c>
      <c r="N87" s="7">
        <v>752.09199999999998</v>
      </c>
      <c r="O87" s="6" t="s">
        <v>154</v>
      </c>
      <c r="P87" s="6" t="s">
        <v>155</v>
      </c>
      <c r="Q87" s="11">
        <v>2731140567876</v>
      </c>
      <c r="R87" s="12">
        <v>566980986</v>
      </c>
      <c r="S87" s="6" t="str">
        <f>LEFT(Q87,1)</f>
        <v>2</v>
      </c>
      <c r="T87" s="6" t="str">
        <f>IF(S87="1","Homme",IF(S87="0","Inconnu","Femme"))</f>
        <v>Femme</v>
      </c>
      <c r="U87" s="6" t="str">
        <f>"19"&amp;MID(Q87, SEARCH("", Q87) + 1,2)</f>
        <v>1973</v>
      </c>
      <c r="V87" s="6" t="str">
        <f>FLOOR(U87,5) &amp; "-" &amp; FLOOR(U87,5) + 5</f>
        <v>1970-1975</v>
      </c>
      <c r="W87" s="24">
        <f>IFERROR(VLOOKUP(Data_Set[[#This Row],[Type Transport]],'[1]Taux émission CO2e'!$A$5:$B$16,2,0),0)</f>
        <v>0.3</v>
      </c>
      <c r="X87" s="28">
        <f>IFERROR(VLOOKUP(Data_Set[[#This Row],[Type Transport]],'[1]Taux émission CO2e'!$A$5:$D$16,4,0),0)</f>
        <v>0.16</v>
      </c>
      <c r="Y87" s="24">
        <f>IFERROR(VLOOKUP(Data_Set[[#This Row],[Type Transport]],'[1]Taux émission CO2e'!$A$20:$B$31,2,0),0)</f>
        <v>0.7</v>
      </c>
      <c r="Z87" s="6">
        <f>IFERROR(VLOOKUP(Data_Set[[#This Row],[Type Transport]],'[1]Taux émission CO2e'!$A$20:$D$31,4,0),0)</f>
        <v>6.7400000000000002E-2</v>
      </c>
      <c r="AA87" s="30">
        <f>Data_Set[[#This Row],[Repartition Segment 1]]*Data_Set[[#This Row],[Coefficient CO2 Segment 1]]*Data_Set[[#This Row],[Poids OT (T)]]*Data_Set[[#This Row],[Distance (KM)]]</f>
        <v>5.4150624000000001</v>
      </c>
      <c r="AB87" s="30">
        <f>Data_Set[[#This Row],[Repartition Segment 2]]*Data_Set[[#This Row],[Coefficient CO2 Segment 2]]*Data_Set[[#This Row],[Poids OT (T)]]*Data_Set[[#This Row],[Distance (KM)]]</f>
        <v>5.3225550840000002</v>
      </c>
      <c r="AC87" s="30">
        <f>Data_Set[[#This Row],[Bilan CO2 Segment 1 (Kg CO2)]]+Data_Set[[#This Row],[Bilan CO2 Segment 2 (Kg CO2)]]</f>
        <v>10.737617484000001</v>
      </c>
      <c r="AD87" s="1"/>
    </row>
    <row r="88" spans="1:30" ht="12.5" x14ac:dyDescent="0.25">
      <c r="A88" s="7">
        <v>2022090069</v>
      </c>
      <c r="B88" s="18">
        <v>44806</v>
      </c>
      <c r="C88" s="18" t="str">
        <f>TEXT(B88, "mmmm")</f>
        <v>septembre</v>
      </c>
      <c r="D88" s="18" t="str">
        <f>TEXT(B88,"aaaa")</f>
        <v>2022</v>
      </c>
      <c r="E88" s="7">
        <v>1547611</v>
      </c>
      <c r="F88" s="17">
        <v>150</v>
      </c>
      <c r="G88" s="23">
        <f>Data_Set[[#This Row],[Poids OT (kg)]]/1000</f>
        <v>0.15</v>
      </c>
      <c r="H88" s="6" t="s">
        <v>0</v>
      </c>
      <c r="I88" s="7">
        <v>165</v>
      </c>
      <c r="J88" s="6">
        <v>40300</v>
      </c>
      <c r="K88" s="6" t="s">
        <v>26</v>
      </c>
      <c r="L88" s="6">
        <v>91100</v>
      </c>
      <c r="M88" s="6" t="s">
        <v>22</v>
      </c>
      <c r="N88" s="7">
        <v>752.09199999999998</v>
      </c>
      <c r="O88" s="6" t="s">
        <v>154</v>
      </c>
      <c r="P88" s="6" t="s">
        <v>155</v>
      </c>
      <c r="Q88" s="11">
        <v>2731140567876</v>
      </c>
      <c r="R88" s="12">
        <v>566980986</v>
      </c>
      <c r="S88" s="6" t="str">
        <f>LEFT(Q88,1)</f>
        <v>2</v>
      </c>
      <c r="T88" s="6" t="str">
        <f>IF(S88="1","Homme",IF(S88="0","Inconnu","Femme"))</f>
        <v>Femme</v>
      </c>
      <c r="U88" s="6" t="str">
        <f>"19"&amp;MID(Q88, SEARCH("", Q88) + 1,2)</f>
        <v>1973</v>
      </c>
      <c r="V88" s="6" t="str">
        <f>FLOOR(U88,5) &amp; "-" &amp; FLOOR(U88,5) + 5</f>
        <v>1970-1975</v>
      </c>
      <c r="W88" s="24">
        <f>IFERROR(VLOOKUP(Data_Set[[#This Row],[Type Transport]],'[1]Taux émission CO2e'!$A$5:$B$16,2,0),0)</f>
        <v>0.3</v>
      </c>
      <c r="X88" s="28">
        <f>IFERROR(VLOOKUP(Data_Set[[#This Row],[Type Transport]],'[1]Taux émission CO2e'!$A$5:$D$16,4,0),0)</f>
        <v>0.16</v>
      </c>
      <c r="Y88" s="24">
        <f>IFERROR(VLOOKUP(Data_Set[[#This Row],[Type Transport]],'[1]Taux émission CO2e'!$A$20:$B$31,2,0),0)</f>
        <v>0.7</v>
      </c>
      <c r="Z88" s="6">
        <f>IFERROR(VLOOKUP(Data_Set[[#This Row],[Type Transport]],'[1]Taux émission CO2e'!$A$20:$D$31,4,0),0)</f>
        <v>6.7400000000000002E-2</v>
      </c>
      <c r="AA88" s="30">
        <f>Data_Set[[#This Row],[Repartition Segment 1]]*Data_Set[[#This Row],[Coefficient CO2 Segment 1]]*Data_Set[[#This Row],[Poids OT (T)]]*Data_Set[[#This Row],[Distance (KM)]]</f>
        <v>5.4150624000000001</v>
      </c>
      <c r="AB88" s="30">
        <f>Data_Set[[#This Row],[Repartition Segment 2]]*Data_Set[[#This Row],[Coefficient CO2 Segment 2]]*Data_Set[[#This Row],[Poids OT (T)]]*Data_Set[[#This Row],[Distance (KM)]]</f>
        <v>5.3225550840000002</v>
      </c>
      <c r="AC88" s="30">
        <f>Data_Set[[#This Row],[Bilan CO2 Segment 1 (Kg CO2)]]+Data_Set[[#This Row],[Bilan CO2 Segment 2 (Kg CO2)]]</f>
        <v>10.737617484000001</v>
      </c>
      <c r="AD88" s="1"/>
    </row>
    <row r="89" spans="1:30" ht="12.5" x14ac:dyDescent="0.25">
      <c r="A89" s="7">
        <v>20220800118</v>
      </c>
      <c r="B89" s="18">
        <v>44774</v>
      </c>
      <c r="C89" s="18" t="str">
        <f>TEXT(B89, "mmmm")</f>
        <v>août</v>
      </c>
      <c r="D89" s="18" t="str">
        <f>TEXT(B89,"aaaa")</f>
        <v>2022</v>
      </c>
      <c r="E89" s="7">
        <v>1537805</v>
      </c>
      <c r="F89" s="17">
        <v>150</v>
      </c>
      <c r="G89" s="23">
        <f>Data_Set[[#This Row],[Poids OT (kg)]]/1000</f>
        <v>0.15</v>
      </c>
      <c r="H89" s="6" t="s">
        <v>1</v>
      </c>
      <c r="I89" s="7">
        <v>165</v>
      </c>
      <c r="J89" s="6">
        <v>40300</v>
      </c>
      <c r="K89" s="6" t="s">
        <v>26</v>
      </c>
      <c r="L89" s="6">
        <v>91090</v>
      </c>
      <c r="M89" s="6" t="s">
        <v>29</v>
      </c>
      <c r="N89" s="7">
        <v>750.94</v>
      </c>
      <c r="O89" s="6" t="s">
        <v>154</v>
      </c>
      <c r="P89" s="6" t="s">
        <v>155</v>
      </c>
      <c r="Q89" s="11">
        <v>2731140567876</v>
      </c>
      <c r="R89" s="12">
        <v>566980986</v>
      </c>
      <c r="S89" s="6" t="str">
        <f>LEFT(Q89,1)</f>
        <v>2</v>
      </c>
      <c r="T89" s="6" t="str">
        <f>IF(S89="1","Homme",IF(S89="0","Inconnu","Femme"))</f>
        <v>Femme</v>
      </c>
      <c r="U89" s="6" t="str">
        <f>"19"&amp;MID(Q89, SEARCH("", Q89) + 1,2)</f>
        <v>1973</v>
      </c>
      <c r="V89" s="6" t="str">
        <f>FLOOR(U89,5) &amp; "-" &amp; FLOOR(U89,5) + 5</f>
        <v>1970-1975</v>
      </c>
      <c r="W89" s="24">
        <f>IFERROR(VLOOKUP(Data_Set[[#This Row],[Type Transport]],'[1]Taux émission CO2e'!$A$5:$B$16,2,0),0)</f>
        <v>0.3</v>
      </c>
      <c r="X89" s="28">
        <f>IFERROR(VLOOKUP(Data_Set[[#This Row],[Type Transport]],'[1]Taux émission CO2e'!$A$5:$D$16,4,0),0)</f>
        <v>0.16</v>
      </c>
      <c r="Y89" s="24">
        <f>IFERROR(VLOOKUP(Data_Set[[#This Row],[Type Transport]],'[1]Taux émission CO2e'!$A$20:$B$31,2,0),0)</f>
        <v>0.7</v>
      </c>
      <c r="Z89" s="6">
        <f>IFERROR(VLOOKUP(Data_Set[[#This Row],[Type Transport]],'[1]Taux émission CO2e'!$A$20:$D$31,4,0),0)</f>
        <v>6.7400000000000002E-2</v>
      </c>
      <c r="AA89" s="30">
        <f>Data_Set[[#This Row],[Repartition Segment 1]]*Data_Set[[#This Row],[Coefficient CO2 Segment 1]]*Data_Set[[#This Row],[Poids OT (T)]]*Data_Set[[#This Row],[Distance (KM)]]</f>
        <v>5.4067680000000005</v>
      </c>
      <c r="AB89" s="30">
        <f>Data_Set[[#This Row],[Repartition Segment 2]]*Data_Set[[#This Row],[Coefficient CO2 Segment 2]]*Data_Set[[#This Row],[Poids OT (T)]]*Data_Set[[#This Row],[Distance (KM)]]</f>
        <v>5.3144023800000006</v>
      </c>
      <c r="AC89" s="30">
        <f>Data_Set[[#This Row],[Bilan CO2 Segment 1 (Kg CO2)]]+Data_Set[[#This Row],[Bilan CO2 Segment 2 (Kg CO2)]]</f>
        <v>10.72117038</v>
      </c>
      <c r="AD89" s="1"/>
    </row>
    <row r="90" spans="1:30" ht="12.5" x14ac:dyDescent="0.25">
      <c r="A90" s="7">
        <v>2022070063</v>
      </c>
      <c r="B90" s="18">
        <v>44764</v>
      </c>
      <c r="C90" s="18" t="str">
        <f>TEXT(B90, "mmmm")</f>
        <v>juillet</v>
      </c>
      <c r="D90" s="18" t="str">
        <f>TEXT(B90,"aaaa")</f>
        <v>2022</v>
      </c>
      <c r="E90" s="7">
        <v>1534576</v>
      </c>
      <c r="F90" s="17">
        <v>650</v>
      </c>
      <c r="G90" s="23">
        <f>Data_Set[[#This Row],[Poids OT (kg)]]/1000</f>
        <v>0.65</v>
      </c>
      <c r="H90" s="6" t="s">
        <v>1</v>
      </c>
      <c r="I90" s="7">
        <v>385</v>
      </c>
      <c r="J90" s="6">
        <v>13010</v>
      </c>
      <c r="K90" s="6" t="s">
        <v>45</v>
      </c>
      <c r="L90" s="6">
        <v>91090</v>
      </c>
      <c r="M90" s="6" t="s">
        <v>29</v>
      </c>
      <c r="N90" s="7">
        <v>747.69799999999998</v>
      </c>
      <c r="O90" s="6" t="s">
        <v>194</v>
      </c>
      <c r="P90" s="6" t="s">
        <v>195</v>
      </c>
      <c r="Q90" s="11">
        <v>2800213654789</v>
      </c>
      <c r="R90" s="12">
        <v>256989545</v>
      </c>
      <c r="S90" s="6" t="str">
        <f>LEFT(Q90,1)</f>
        <v>2</v>
      </c>
      <c r="T90" s="6" t="str">
        <f>IF(S90="1","Homme",IF(S90="0","Inconnu","Femme"))</f>
        <v>Femme</v>
      </c>
      <c r="U90" s="6" t="str">
        <f>"19"&amp;MID(Q90, SEARCH("", Q90) + 1,2)</f>
        <v>1980</v>
      </c>
      <c r="V90" s="6" t="str">
        <f>FLOOR(U90,5) &amp; "-" &amp; FLOOR(U90,5) + 5</f>
        <v>1980-1985</v>
      </c>
      <c r="W90" s="24">
        <f>IFERROR(VLOOKUP(Data_Set[[#This Row],[Type Transport]],'[1]Taux émission CO2e'!$A$5:$B$16,2,0),0)</f>
        <v>0.3</v>
      </c>
      <c r="X90" s="28">
        <f>IFERROR(VLOOKUP(Data_Set[[#This Row],[Type Transport]],'[1]Taux émission CO2e'!$A$5:$D$16,4,0),0)</f>
        <v>0.16</v>
      </c>
      <c r="Y90" s="24">
        <f>IFERROR(VLOOKUP(Data_Set[[#This Row],[Type Transport]],'[1]Taux émission CO2e'!$A$20:$B$31,2,0),0)</f>
        <v>0.7</v>
      </c>
      <c r="Z90" s="6">
        <f>IFERROR(VLOOKUP(Data_Set[[#This Row],[Type Transport]],'[1]Taux émission CO2e'!$A$20:$D$31,4,0),0)</f>
        <v>6.7400000000000002E-2</v>
      </c>
      <c r="AA90" s="30">
        <f>Data_Set[[#This Row],[Repartition Segment 1]]*Data_Set[[#This Row],[Coefficient CO2 Segment 1]]*Data_Set[[#This Row],[Poids OT (T)]]*Data_Set[[#This Row],[Distance (KM)]]</f>
        <v>23.3281776</v>
      </c>
      <c r="AB90" s="30">
        <f>Data_Set[[#This Row],[Repartition Segment 2]]*Data_Set[[#This Row],[Coefficient CO2 Segment 2]]*Data_Set[[#This Row],[Poids OT (T)]]*Data_Set[[#This Row],[Distance (KM)]]</f>
        <v>22.929654566</v>
      </c>
      <c r="AC90" s="30">
        <f>Data_Set[[#This Row],[Bilan CO2 Segment 1 (Kg CO2)]]+Data_Set[[#This Row],[Bilan CO2 Segment 2 (Kg CO2)]]</f>
        <v>46.257832166</v>
      </c>
      <c r="AD90" s="1"/>
    </row>
    <row r="91" spans="1:30" ht="12.5" x14ac:dyDescent="0.25">
      <c r="A91" s="7">
        <v>20220300099</v>
      </c>
      <c r="B91" s="18">
        <v>44624</v>
      </c>
      <c r="C91" s="18" t="str">
        <f>TEXT(B91, "mmmm")</f>
        <v>mars</v>
      </c>
      <c r="D91" s="18" t="str">
        <f>TEXT(B91,"aaaa")</f>
        <v>2022</v>
      </c>
      <c r="E91" s="7">
        <v>1475340</v>
      </c>
      <c r="F91" s="17">
        <v>300</v>
      </c>
      <c r="G91" s="23">
        <f>Data_Set[[#This Row],[Poids OT (kg)]]/1000</f>
        <v>0.3</v>
      </c>
      <c r="H91" s="6" t="s">
        <v>1</v>
      </c>
      <c r="I91" s="7">
        <v>175</v>
      </c>
      <c r="J91" s="6">
        <v>13010</v>
      </c>
      <c r="K91" s="6" t="s">
        <v>45</v>
      </c>
      <c r="L91" s="6">
        <v>91100</v>
      </c>
      <c r="M91" s="6" t="s">
        <v>22</v>
      </c>
      <c r="N91" s="7">
        <v>746.41700000000003</v>
      </c>
      <c r="O91" s="6" t="s">
        <v>194</v>
      </c>
      <c r="P91" s="6" t="s">
        <v>195</v>
      </c>
      <c r="Q91" s="11">
        <v>2800213654789</v>
      </c>
      <c r="R91" s="12">
        <v>256989545</v>
      </c>
      <c r="S91" s="6" t="str">
        <f>LEFT(Q91,1)</f>
        <v>2</v>
      </c>
      <c r="T91" s="6" t="str">
        <f>IF(S91="1","Homme",IF(S91="0","Inconnu","Femme"))</f>
        <v>Femme</v>
      </c>
      <c r="U91" s="6" t="str">
        <f>"19"&amp;MID(Q91, SEARCH("", Q91) + 1,2)</f>
        <v>1980</v>
      </c>
      <c r="V91" s="6" t="str">
        <f>FLOOR(U91,5) &amp; "-" &amp; FLOOR(U91,5) + 5</f>
        <v>1980-1985</v>
      </c>
      <c r="W91" s="24">
        <f>IFERROR(VLOOKUP(Data_Set[[#This Row],[Type Transport]],'[1]Taux émission CO2e'!$A$5:$B$16,2,0),0)</f>
        <v>0.3</v>
      </c>
      <c r="X91" s="28">
        <f>IFERROR(VLOOKUP(Data_Set[[#This Row],[Type Transport]],'[1]Taux émission CO2e'!$A$5:$D$16,4,0),0)</f>
        <v>0.16</v>
      </c>
      <c r="Y91" s="24">
        <f>IFERROR(VLOOKUP(Data_Set[[#This Row],[Type Transport]],'[1]Taux émission CO2e'!$A$20:$B$31,2,0),0)</f>
        <v>0.7</v>
      </c>
      <c r="Z91" s="6">
        <f>IFERROR(VLOOKUP(Data_Set[[#This Row],[Type Transport]],'[1]Taux émission CO2e'!$A$20:$D$31,4,0),0)</f>
        <v>6.7400000000000002E-2</v>
      </c>
      <c r="AA91" s="30">
        <f>Data_Set[[#This Row],[Repartition Segment 1]]*Data_Set[[#This Row],[Coefficient CO2 Segment 1]]*Data_Set[[#This Row],[Poids OT (T)]]*Data_Set[[#This Row],[Distance (KM)]]</f>
        <v>10.748404799999999</v>
      </c>
      <c r="AB91" s="30">
        <f>Data_Set[[#This Row],[Repartition Segment 2]]*Data_Set[[#This Row],[Coefficient CO2 Segment 2]]*Data_Set[[#This Row],[Poids OT (T)]]*Data_Set[[#This Row],[Distance (KM)]]</f>
        <v>10.564786218</v>
      </c>
      <c r="AC91" s="30">
        <f>Data_Set[[#This Row],[Bilan CO2 Segment 1 (Kg CO2)]]+Data_Set[[#This Row],[Bilan CO2 Segment 2 (Kg CO2)]]</f>
        <v>21.313191017999998</v>
      </c>
      <c r="AD91" s="1"/>
    </row>
    <row r="92" spans="1:30" ht="12.5" x14ac:dyDescent="0.25">
      <c r="A92" s="7">
        <v>202203000165</v>
      </c>
      <c r="B92" s="18">
        <v>44631</v>
      </c>
      <c r="C92" s="18" t="str">
        <f>TEXT(B92, "mmmm")</f>
        <v>mars</v>
      </c>
      <c r="D92" s="18" t="str">
        <f>TEXT(B92,"aaaa")</f>
        <v>2022</v>
      </c>
      <c r="E92" s="7">
        <v>1478323</v>
      </c>
      <c r="F92" s="17">
        <v>300</v>
      </c>
      <c r="G92" s="23">
        <f>Data_Set[[#This Row],[Poids OT (kg)]]/1000</f>
        <v>0.3</v>
      </c>
      <c r="H92" s="6" t="s">
        <v>1</v>
      </c>
      <c r="I92" s="7">
        <v>220</v>
      </c>
      <c r="J92" s="6">
        <v>13010</v>
      </c>
      <c r="K92" s="6" t="s">
        <v>45</v>
      </c>
      <c r="L92" s="6">
        <v>91100</v>
      </c>
      <c r="M92" s="6" t="s">
        <v>22</v>
      </c>
      <c r="N92" s="7">
        <v>746.41700000000003</v>
      </c>
      <c r="O92" s="6" t="s">
        <v>194</v>
      </c>
      <c r="P92" s="6" t="s">
        <v>195</v>
      </c>
      <c r="Q92" s="11">
        <v>2800213654789</v>
      </c>
      <c r="R92" s="12">
        <v>256989545</v>
      </c>
      <c r="S92" s="6" t="str">
        <f>LEFT(Q92,1)</f>
        <v>2</v>
      </c>
      <c r="T92" s="6" t="str">
        <f>IF(S92="1","Homme",IF(S92="0","Inconnu","Femme"))</f>
        <v>Femme</v>
      </c>
      <c r="U92" s="6" t="str">
        <f>"19"&amp;MID(Q92, SEARCH("", Q92) + 1,2)</f>
        <v>1980</v>
      </c>
      <c r="V92" s="6" t="str">
        <f>FLOOR(U92,5) &amp; "-" &amp; FLOOR(U92,5) + 5</f>
        <v>1980-1985</v>
      </c>
      <c r="W92" s="24">
        <f>IFERROR(VLOOKUP(Data_Set[[#This Row],[Type Transport]],'[1]Taux émission CO2e'!$A$5:$B$16,2,0),0)</f>
        <v>0.3</v>
      </c>
      <c r="X92" s="28">
        <f>IFERROR(VLOOKUP(Data_Set[[#This Row],[Type Transport]],'[1]Taux émission CO2e'!$A$5:$D$16,4,0),0)</f>
        <v>0.16</v>
      </c>
      <c r="Y92" s="24">
        <f>IFERROR(VLOOKUP(Data_Set[[#This Row],[Type Transport]],'[1]Taux émission CO2e'!$A$20:$B$31,2,0),0)</f>
        <v>0.7</v>
      </c>
      <c r="Z92" s="6">
        <f>IFERROR(VLOOKUP(Data_Set[[#This Row],[Type Transport]],'[1]Taux émission CO2e'!$A$20:$D$31,4,0),0)</f>
        <v>6.7400000000000002E-2</v>
      </c>
      <c r="AA92" s="30">
        <f>Data_Set[[#This Row],[Repartition Segment 1]]*Data_Set[[#This Row],[Coefficient CO2 Segment 1]]*Data_Set[[#This Row],[Poids OT (T)]]*Data_Set[[#This Row],[Distance (KM)]]</f>
        <v>10.748404799999999</v>
      </c>
      <c r="AB92" s="30">
        <f>Data_Set[[#This Row],[Repartition Segment 2]]*Data_Set[[#This Row],[Coefficient CO2 Segment 2]]*Data_Set[[#This Row],[Poids OT (T)]]*Data_Set[[#This Row],[Distance (KM)]]</f>
        <v>10.564786218</v>
      </c>
      <c r="AC92" s="30">
        <f>Data_Set[[#This Row],[Bilan CO2 Segment 1 (Kg CO2)]]+Data_Set[[#This Row],[Bilan CO2 Segment 2 (Kg CO2)]]</f>
        <v>21.313191017999998</v>
      </c>
      <c r="AD92" s="1"/>
    </row>
    <row r="93" spans="1:30" ht="12.5" x14ac:dyDescent="0.25">
      <c r="A93" s="7">
        <v>20220800118</v>
      </c>
      <c r="B93" s="18">
        <v>44771</v>
      </c>
      <c r="C93" s="18" t="str">
        <f>TEXT(B93, "mmmm")</f>
        <v>juillet</v>
      </c>
      <c r="D93" s="18" t="str">
        <f>TEXT(B93,"aaaa")</f>
        <v>2022</v>
      </c>
      <c r="E93" s="7">
        <v>1537449</v>
      </c>
      <c r="F93" s="17">
        <v>150</v>
      </c>
      <c r="G93" s="23">
        <f>Data_Set[[#This Row],[Poids OT (kg)]]/1000</f>
        <v>0.15</v>
      </c>
      <c r="H93" s="6" t="s">
        <v>1</v>
      </c>
      <c r="I93" s="7">
        <v>470</v>
      </c>
      <c r="J93" s="6">
        <v>13000</v>
      </c>
      <c r="K93" s="6" t="s">
        <v>45</v>
      </c>
      <c r="L93" s="6">
        <v>91090</v>
      </c>
      <c r="M93" s="6" t="s">
        <v>29</v>
      </c>
      <c r="N93" s="7">
        <v>741.37900000000002</v>
      </c>
      <c r="O93" s="6" t="s">
        <v>192</v>
      </c>
      <c r="P93" s="6" t="s">
        <v>193</v>
      </c>
      <c r="Q93" s="11">
        <v>1760113765897</v>
      </c>
      <c r="R93" s="12">
        <v>523356798</v>
      </c>
      <c r="S93" s="6" t="str">
        <f>LEFT(Q93,1)</f>
        <v>1</v>
      </c>
      <c r="T93" s="6" t="str">
        <f>IF(S93="1","Homme",IF(S93="0","Inconnu","Femme"))</f>
        <v>Homme</v>
      </c>
      <c r="U93" s="6" t="str">
        <f>"19"&amp;MID(Q93, SEARCH("", Q93) + 1,2)</f>
        <v>1976</v>
      </c>
      <c r="V93" s="6" t="str">
        <f>FLOOR(U93,5) &amp; "-" &amp; FLOOR(U93,5) + 5</f>
        <v>1975-1980</v>
      </c>
      <c r="W93" s="24">
        <f>IFERROR(VLOOKUP(Data_Set[[#This Row],[Type Transport]],'[1]Taux émission CO2e'!$A$5:$B$16,2,0),0)</f>
        <v>0.3</v>
      </c>
      <c r="X93" s="28">
        <f>IFERROR(VLOOKUP(Data_Set[[#This Row],[Type Transport]],'[1]Taux émission CO2e'!$A$5:$D$16,4,0),0)</f>
        <v>0.16</v>
      </c>
      <c r="Y93" s="24">
        <f>IFERROR(VLOOKUP(Data_Set[[#This Row],[Type Transport]],'[1]Taux émission CO2e'!$A$20:$B$31,2,0),0)</f>
        <v>0.7</v>
      </c>
      <c r="Z93" s="6">
        <f>IFERROR(VLOOKUP(Data_Set[[#This Row],[Type Transport]],'[1]Taux émission CO2e'!$A$20:$D$31,4,0),0)</f>
        <v>6.7400000000000002E-2</v>
      </c>
      <c r="AA93" s="30">
        <f>Data_Set[[#This Row],[Repartition Segment 1]]*Data_Set[[#This Row],[Coefficient CO2 Segment 1]]*Data_Set[[#This Row],[Poids OT (T)]]*Data_Set[[#This Row],[Distance (KM)]]</f>
        <v>5.3379288000000003</v>
      </c>
      <c r="AB93" s="30">
        <f>Data_Set[[#This Row],[Repartition Segment 2]]*Data_Set[[#This Row],[Coefficient CO2 Segment 2]]*Data_Set[[#This Row],[Poids OT (T)]]*Data_Set[[#This Row],[Distance (KM)]]</f>
        <v>5.2467391829999999</v>
      </c>
      <c r="AC93" s="30">
        <f>Data_Set[[#This Row],[Bilan CO2 Segment 1 (Kg CO2)]]+Data_Set[[#This Row],[Bilan CO2 Segment 2 (Kg CO2)]]</f>
        <v>10.584667982999999</v>
      </c>
      <c r="AD93" s="1"/>
    </row>
    <row r="94" spans="1:30" ht="12.5" x14ac:dyDescent="0.25">
      <c r="A94" s="7">
        <v>20210100041</v>
      </c>
      <c r="B94" s="18">
        <v>44201</v>
      </c>
      <c r="C94" s="18" t="str">
        <f>TEXT(B94, "mmmm")</f>
        <v>janvier</v>
      </c>
      <c r="D94" s="18" t="str">
        <f>TEXT(B94,"aaaa")</f>
        <v>2021</v>
      </c>
      <c r="E94" s="7">
        <v>1309250</v>
      </c>
      <c r="F94" s="17">
        <v>500</v>
      </c>
      <c r="G94" s="23">
        <f>Data_Set[[#This Row],[Poids OT (kg)]]/1000</f>
        <v>0.5</v>
      </c>
      <c r="H94" s="6" t="s">
        <v>0</v>
      </c>
      <c r="I94" s="7">
        <v>345</v>
      </c>
      <c r="J94" s="6">
        <v>91100</v>
      </c>
      <c r="K94" s="6" t="s">
        <v>22</v>
      </c>
      <c r="L94" s="6">
        <v>13000</v>
      </c>
      <c r="M94" s="6" t="s">
        <v>45</v>
      </c>
      <c r="N94" s="7">
        <v>740.44500000000005</v>
      </c>
      <c r="O94" s="6" t="s">
        <v>145</v>
      </c>
      <c r="P94" s="6" t="s">
        <v>146</v>
      </c>
      <c r="Q94" s="11">
        <v>1690891543678</v>
      </c>
      <c r="R94" s="12">
        <v>154098765</v>
      </c>
      <c r="S94" s="6" t="str">
        <f>LEFT(Q94,1)</f>
        <v>1</v>
      </c>
      <c r="T94" s="6" t="str">
        <f>IF(S94="1","Homme",IF(S94="0","Inconnu","Femme"))</f>
        <v>Homme</v>
      </c>
      <c r="U94" s="6" t="str">
        <f>"19"&amp;MID(Q94, SEARCH("", Q94) + 1,2)</f>
        <v>1969</v>
      </c>
      <c r="V94" s="6" t="str">
        <f>FLOOR(U94,5) &amp; "-" &amp; FLOOR(U94,5) + 5</f>
        <v>1965-1970</v>
      </c>
      <c r="W94" s="24">
        <f>IFERROR(VLOOKUP(Data_Set[[#This Row],[Type Transport]],'[1]Taux émission CO2e'!$A$5:$B$16,2,0),0)</f>
        <v>0.3</v>
      </c>
      <c r="X94" s="28">
        <f>IFERROR(VLOOKUP(Data_Set[[#This Row],[Type Transport]],'[1]Taux émission CO2e'!$A$5:$D$16,4,0),0)</f>
        <v>0.16</v>
      </c>
      <c r="Y94" s="24">
        <f>IFERROR(VLOOKUP(Data_Set[[#This Row],[Type Transport]],'[1]Taux émission CO2e'!$A$20:$B$31,2,0),0)</f>
        <v>0.7</v>
      </c>
      <c r="Z94" s="6">
        <f>IFERROR(VLOOKUP(Data_Set[[#This Row],[Type Transport]],'[1]Taux émission CO2e'!$A$20:$D$31,4,0),0)</f>
        <v>6.7400000000000002E-2</v>
      </c>
      <c r="AA94" s="30">
        <f>Data_Set[[#This Row],[Repartition Segment 1]]*Data_Set[[#This Row],[Coefficient CO2 Segment 1]]*Data_Set[[#This Row],[Poids OT (T)]]*Data_Set[[#This Row],[Distance (KM)]]</f>
        <v>17.770680000000002</v>
      </c>
      <c r="AB94" s="30">
        <f>Data_Set[[#This Row],[Repartition Segment 2]]*Data_Set[[#This Row],[Coefficient CO2 Segment 2]]*Data_Set[[#This Row],[Poids OT (T)]]*Data_Set[[#This Row],[Distance (KM)]]</f>
        <v>17.467097550000002</v>
      </c>
      <c r="AC94" s="30">
        <f>Data_Set[[#This Row],[Bilan CO2 Segment 1 (Kg CO2)]]+Data_Set[[#This Row],[Bilan CO2 Segment 2 (Kg CO2)]]</f>
        <v>35.237777550000004</v>
      </c>
      <c r="AD94" s="1"/>
    </row>
    <row r="95" spans="1:30" ht="12.5" x14ac:dyDescent="0.25">
      <c r="A95" s="7">
        <v>20210300043</v>
      </c>
      <c r="B95" s="18">
        <v>44279</v>
      </c>
      <c r="C95" s="18" t="str">
        <f>TEXT(B95, "mmmm")</f>
        <v>mars</v>
      </c>
      <c r="D95" s="18" t="str">
        <f>TEXT(B95,"aaaa")</f>
        <v>2021</v>
      </c>
      <c r="E95" s="7">
        <v>1341121</v>
      </c>
      <c r="F95" s="17">
        <v>100</v>
      </c>
      <c r="G95" s="23">
        <f>Data_Set[[#This Row],[Poids OT (kg)]]/1000</f>
        <v>0.1</v>
      </c>
      <c r="H95" s="6" t="s">
        <v>1</v>
      </c>
      <c r="I95" s="7">
        <v>150</v>
      </c>
      <c r="J95" s="6">
        <v>91100</v>
      </c>
      <c r="K95" s="6" t="s">
        <v>22</v>
      </c>
      <c r="L95" s="6">
        <v>13000</v>
      </c>
      <c r="M95" s="6" t="s">
        <v>45</v>
      </c>
      <c r="N95" s="7">
        <v>740.44500000000005</v>
      </c>
      <c r="O95" s="6" t="s">
        <v>145</v>
      </c>
      <c r="P95" s="6" t="s">
        <v>146</v>
      </c>
      <c r="Q95" s="11">
        <v>1690891543678</v>
      </c>
      <c r="R95" s="12">
        <v>154098765</v>
      </c>
      <c r="S95" s="6" t="str">
        <f>LEFT(Q95,1)</f>
        <v>1</v>
      </c>
      <c r="T95" s="6" t="str">
        <f>IF(S95="1","Homme",IF(S95="0","Inconnu","Femme"))</f>
        <v>Homme</v>
      </c>
      <c r="U95" s="6" t="str">
        <f>"19"&amp;MID(Q95, SEARCH("", Q95) + 1,2)</f>
        <v>1969</v>
      </c>
      <c r="V95" s="6" t="str">
        <f>FLOOR(U95,5) &amp; "-" &amp; FLOOR(U95,5) + 5</f>
        <v>1965-1970</v>
      </c>
      <c r="W95" s="24">
        <f>IFERROR(VLOOKUP(Data_Set[[#This Row],[Type Transport]],'[1]Taux émission CO2e'!$A$5:$B$16,2,0),0)</f>
        <v>0.3</v>
      </c>
      <c r="X95" s="28">
        <f>IFERROR(VLOOKUP(Data_Set[[#This Row],[Type Transport]],'[1]Taux émission CO2e'!$A$5:$D$16,4,0),0)</f>
        <v>0.16</v>
      </c>
      <c r="Y95" s="24">
        <f>IFERROR(VLOOKUP(Data_Set[[#This Row],[Type Transport]],'[1]Taux émission CO2e'!$A$20:$B$31,2,0),0)</f>
        <v>0.7</v>
      </c>
      <c r="Z95" s="6">
        <f>IFERROR(VLOOKUP(Data_Set[[#This Row],[Type Transport]],'[1]Taux émission CO2e'!$A$20:$D$31,4,0),0)</f>
        <v>6.7400000000000002E-2</v>
      </c>
      <c r="AA95" s="30">
        <f>Data_Set[[#This Row],[Repartition Segment 1]]*Data_Set[[#This Row],[Coefficient CO2 Segment 1]]*Data_Set[[#This Row],[Poids OT (T)]]*Data_Set[[#This Row],[Distance (KM)]]</f>
        <v>3.5541360000000006</v>
      </c>
      <c r="AB95" s="30">
        <f>Data_Set[[#This Row],[Repartition Segment 2]]*Data_Set[[#This Row],[Coefficient CO2 Segment 2]]*Data_Set[[#This Row],[Poids OT (T)]]*Data_Set[[#This Row],[Distance (KM)]]</f>
        <v>3.4934195100000003</v>
      </c>
      <c r="AC95" s="30">
        <f>Data_Set[[#This Row],[Bilan CO2 Segment 1 (Kg CO2)]]+Data_Set[[#This Row],[Bilan CO2 Segment 2 (Kg CO2)]]</f>
        <v>7.0475555100000005</v>
      </c>
      <c r="AD95" s="1"/>
    </row>
    <row r="96" spans="1:30" ht="12.5" x14ac:dyDescent="0.25">
      <c r="A96" s="7">
        <v>20210400066</v>
      </c>
      <c r="B96" s="18">
        <v>44313</v>
      </c>
      <c r="C96" s="18" t="str">
        <f>TEXT(B96, "mmmm")</f>
        <v>avril</v>
      </c>
      <c r="D96" s="18" t="str">
        <f>TEXT(B96,"aaaa")</f>
        <v>2021</v>
      </c>
      <c r="E96" s="7">
        <v>1352400</v>
      </c>
      <c r="F96" s="17">
        <v>100</v>
      </c>
      <c r="G96" s="23">
        <f>Data_Set[[#This Row],[Poids OT (kg)]]/1000</f>
        <v>0.1</v>
      </c>
      <c r="H96" s="6" t="s">
        <v>1</v>
      </c>
      <c r="I96" s="7">
        <v>150</v>
      </c>
      <c r="J96" s="6">
        <v>91100</v>
      </c>
      <c r="K96" s="6" t="s">
        <v>22</v>
      </c>
      <c r="L96" s="6">
        <v>13000</v>
      </c>
      <c r="M96" s="6" t="s">
        <v>45</v>
      </c>
      <c r="N96" s="7">
        <v>740.44500000000005</v>
      </c>
      <c r="O96" s="6" t="s">
        <v>145</v>
      </c>
      <c r="P96" s="6" t="s">
        <v>146</v>
      </c>
      <c r="Q96" s="11">
        <v>1690891543678</v>
      </c>
      <c r="R96" s="12">
        <v>154098765</v>
      </c>
      <c r="S96" s="6" t="str">
        <f>LEFT(Q96,1)</f>
        <v>1</v>
      </c>
      <c r="T96" s="6" t="str">
        <f>IF(S96="1","Homme",IF(S96="0","Inconnu","Femme"))</f>
        <v>Homme</v>
      </c>
      <c r="U96" s="6" t="str">
        <f>"19"&amp;MID(Q96, SEARCH("", Q96) + 1,2)</f>
        <v>1969</v>
      </c>
      <c r="V96" s="6" t="str">
        <f>FLOOR(U96,5) &amp; "-" &amp; FLOOR(U96,5) + 5</f>
        <v>1965-1970</v>
      </c>
      <c r="W96" s="24">
        <f>IFERROR(VLOOKUP(Data_Set[[#This Row],[Type Transport]],'[1]Taux émission CO2e'!$A$5:$B$16,2,0),0)</f>
        <v>0.3</v>
      </c>
      <c r="X96" s="28">
        <f>IFERROR(VLOOKUP(Data_Set[[#This Row],[Type Transport]],'[1]Taux émission CO2e'!$A$5:$D$16,4,0),0)</f>
        <v>0.16</v>
      </c>
      <c r="Y96" s="24">
        <f>IFERROR(VLOOKUP(Data_Set[[#This Row],[Type Transport]],'[1]Taux émission CO2e'!$A$20:$B$31,2,0),0)</f>
        <v>0.7</v>
      </c>
      <c r="Z96" s="6">
        <f>IFERROR(VLOOKUP(Data_Set[[#This Row],[Type Transport]],'[1]Taux émission CO2e'!$A$20:$D$31,4,0),0)</f>
        <v>6.7400000000000002E-2</v>
      </c>
      <c r="AA96" s="30">
        <f>Data_Set[[#This Row],[Repartition Segment 1]]*Data_Set[[#This Row],[Coefficient CO2 Segment 1]]*Data_Set[[#This Row],[Poids OT (T)]]*Data_Set[[#This Row],[Distance (KM)]]</f>
        <v>3.5541360000000006</v>
      </c>
      <c r="AB96" s="30">
        <f>Data_Set[[#This Row],[Repartition Segment 2]]*Data_Set[[#This Row],[Coefficient CO2 Segment 2]]*Data_Set[[#This Row],[Poids OT (T)]]*Data_Set[[#This Row],[Distance (KM)]]</f>
        <v>3.4934195100000003</v>
      </c>
      <c r="AC96" s="30">
        <f>Data_Set[[#This Row],[Bilan CO2 Segment 1 (Kg CO2)]]+Data_Set[[#This Row],[Bilan CO2 Segment 2 (Kg CO2)]]</f>
        <v>7.0475555100000005</v>
      </c>
      <c r="AD96" s="1"/>
    </row>
    <row r="97" spans="1:30" ht="12.5" x14ac:dyDescent="0.25">
      <c r="A97" s="7">
        <v>20210700031</v>
      </c>
      <c r="B97" s="18">
        <v>44379</v>
      </c>
      <c r="C97" s="18" t="str">
        <f>TEXT(B97, "mmmm")</f>
        <v>juillet</v>
      </c>
      <c r="D97" s="18" t="str">
        <f>TEXT(B97,"aaaa")</f>
        <v>2021</v>
      </c>
      <c r="E97" s="7">
        <v>1382822</v>
      </c>
      <c r="F97" s="17">
        <v>200</v>
      </c>
      <c r="G97" s="23">
        <f>Data_Set[[#This Row],[Poids OT (kg)]]/1000</f>
        <v>0.2</v>
      </c>
      <c r="H97" s="6" t="s">
        <v>1</v>
      </c>
      <c r="I97" s="7">
        <v>159</v>
      </c>
      <c r="J97" s="6">
        <v>91100</v>
      </c>
      <c r="K97" s="6" t="s">
        <v>22</v>
      </c>
      <c r="L97" s="6">
        <v>13000</v>
      </c>
      <c r="M97" s="6" t="s">
        <v>45</v>
      </c>
      <c r="N97" s="7">
        <v>740.44500000000005</v>
      </c>
      <c r="O97" s="6" t="s">
        <v>145</v>
      </c>
      <c r="P97" s="6" t="s">
        <v>146</v>
      </c>
      <c r="Q97" s="11">
        <v>1690891543678</v>
      </c>
      <c r="R97" s="12">
        <v>154098765</v>
      </c>
      <c r="S97" s="6" t="str">
        <f>LEFT(Q97,1)</f>
        <v>1</v>
      </c>
      <c r="T97" s="6" t="str">
        <f>IF(S97="1","Homme",IF(S97="0","Inconnu","Femme"))</f>
        <v>Homme</v>
      </c>
      <c r="U97" s="6" t="str">
        <f>"19"&amp;MID(Q97, SEARCH("", Q97) + 1,2)</f>
        <v>1969</v>
      </c>
      <c r="V97" s="6" t="str">
        <f>FLOOR(U97,5) &amp; "-" &amp; FLOOR(U97,5) + 5</f>
        <v>1965-1970</v>
      </c>
      <c r="W97" s="24">
        <f>IFERROR(VLOOKUP(Data_Set[[#This Row],[Type Transport]],'[1]Taux émission CO2e'!$A$5:$B$16,2,0),0)</f>
        <v>0.3</v>
      </c>
      <c r="X97" s="28">
        <f>IFERROR(VLOOKUP(Data_Set[[#This Row],[Type Transport]],'[1]Taux émission CO2e'!$A$5:$D$16,4,0),0)</f>
        <v>0.16</v>
      </c>
      <c r="Y97" s="24">
        <f>IFERROR(VLOOKUP(Data_Set[[#This Row],[Type Transport]],'[1]Taux émission CO2e'!$A$20:$B$31,2,0),0)</f>
        <v>0.7</v>
      </c>
      <c r="Z97" s="6">
        <f>IFERROR(VLOOKUP(Data_Set[[#This Row],[Type Transport]],'[1]Taux émission CO2e'!$A$20:$D$31,4,0),0)</f>
        <v>6.7400000000000002E-2</v>
      </c>
      <c r="AA97" s="30">
        <f>Data_Set[[#This Row],[Repartition Segment 1]]*Data_Set[[#This Row],[Coefficient CO2 Segment 1]]*Data_Set[[#This Row],[Poids OT (T)]]*Data_Set[[#This Row],[Distance (KM)]]</f>
        <v>7.1082720000000013</v>
      </c>
      <c r="AB97" s="30">
        <f>Data_Set[[#This Row],[Repartition Segment 2]]*Data_Set[[#This Row],[Coefficient CO2 Segment 2]]*Data_Set[[#This Row],[Poids OT (T)]]*Data_Set[[#This Row],[Distance (KM)]]</f>
        <v>6.9868390200000006</v>
      </c>
      <c r="AC97" s="30">
        <f>Data_Set[[#This Row],[Bilan CO2 Segment 1 (Kg CO2)]]+Data_Set[[#This Row],[Bilan CO2 Segment 2 (Kg CO2)]]</f>
        <v>14.095111020000001</v>
      </c>
      <c r="AD97" s="1"/>
    </row>
    <row r="98" spans="1:30" ht="12.5" x14ac:dyDescent="0.25">
      <c r="A98" s="7">
        <v>20210700031</v>
      </c>
      <c r="B98" s="18">
        <v>44389</v>
      </c>
      <c r="C98" s="18" t="str">
        <f>TEXT(B98, "mmmm")</f>
        <v>juillet</v>
      </c>
      <c r="D98" s="18" t="str">
        <f>TEXT(B98,"aaaa")</f>
        <v>2021</v>
      </c>
      <c r="E98" s="7">
        <v>1386243</v>
      </c>
      <c r="F98" s="17">
        <v>200</v>
      </c>
      <c r="G98" s="23">
        <f>Data_Set[[#This Row],[Poids OT (kg)]]/1000</f>
        <v>0.2</v>
      </c>
      <c r="H98" s="6" t="s">
        <v>1</v>
      </c>
      <c r="I98" s="7">
        <v>159</v>
      </c>
      <c r="J98" s="6">
        <v>91100</v>
      </c>
      <c r="K98" s="6" t="s">
        <v>22</v>
      </c>
      <c r="L98" s="6">
        <v>13000</v>
      </c>
      <c r="M98" s="6" t="s">
        <v>45</v>
      </c>
      <c r="N98" s="7">
        <v>740.44500000000005</v>
      </c>
      <c r="O98" s="6" t="s">
        <v>145</v>
      </c>
      <c r="P98" s="6" t="s">
        <v>146</v>
      </c>
      <c r="Q98" s="11">
        <v>1690891543678</v>
      </c>
      <c r="R98" s="12">
        <v>154098765</v>
      </c>
      <c r="S98" s="6" t="str">
        <f>LEFT(Q98,1)</f>
        <v>1</v>
      </c>
      <c r="T98" s="6" t="str">
        <f>IF(S98="1","Homme",IF(S98="0","Inconnu","Femme"))</f>
        <v>Homme</v>
      </c>
      <c r="U98" s="6" t="str">
        <f>"19"&amp;MID(Q98, SEARCH("", Q98) + 1,2)</f>
        <v>1969</v>
      </c>
      <c r="V98" s="6" t="str">
        <f>FLOOR(U98,5) &amp; "-" &amp; FLOOR(U98,5) + 5</f>
        <v>1965-1970</v>
      </c>
      <c r="W98" s="24">
        <f>IFERROR(VLOOKUP(Data_Set[[#This Row],[Type Transport]],'[1]Taux émission CO2e'!$A$5:$B$16,2,0),0)</f>
        <v>0.3</v>
      </c>
      <c r="X98" s="28">
        <f>IFERROR(VLOOKUP(Data_Set[[#This Row],[Type Transport]],'[1]Taux émission CO2e'!$A$5:$D$16,4,0),0)</f>
        <v>0.16</v>
      </c>
      <c r="Y98" s="24">
        <f>IFERROR(VLOOKUP(Data_Set[[#This Row],[Type Transport]],'[1]Taux émission CO2e'!$A$20:$B$31,2,0),0)</f>
        <v>0.7</v>
      </c>
      <c r="Z98" s="6">
        <f>IFERROR(VLOOKUP(Data_Set[[#This Row],[Type Transport]],'[1]Taux émission CO2e'!$A$20:$D$31,4,0),0)</f>
        <v>6.7400000000000002E-2</v>
      </c>
      <c r="AA98" s="30">
        <f>Data_Set[[#This Row],[Repartition Segment 1]]*Data_Set[[#This Row],[Coefficient CO2 Segment 1]]*Data_Set[[#This Row],[Poids OT (T)]]*Data_Set[[#This Row],[Distance (KM)]]</f>
        <v>7.1082720000000013</v>
      </c>
      <c r="AB98" s="30">
        <f>Data_Set[[#This Row],[Repartition Segment 2]]*Data_Set[[#This Row],[Coefficient CO2 Segment 2]]*Data_Set[[#This Row],[Poids OT (T)]]*Data_Set[[#This Row],[Distance (KM)]]</f>
        <v>6.9868390200000006</v>
      </c>
      <c r="AC98" s="30">
        <f>Data_Set[[#This Row],[Bilan CO2 Segment 1 (Kg CO2)]]+Data_Set[[#This Row],[Bilan CO2 Segment 2 (Kg CO2)]]</f>
        <v>14.095111020000001</v>
      </c>
      <c r="AD98" s="1"/>
    </row>
    <row r="99" spans="1:30" ht="12.5" x14ac:dyDescent="0.25">
      <c r="A99" s="7">
        <v>20220200006</v>
      </c>
      <c r="B99" s="18">
        <v>44600</v>
      </c>
      <c r="C99" s="18" t="str">
        <f>TEXT(B99, "mmmm")</f>
        <v>février</v>
      </c>
      <c r="D99" s="18" t="str">
        <f>TEXT(B99,"aaaa")</f>
        <v>2022</v>
      </c>
      <c r="E99" s="7">
        <v>1464666</v>
      </c>
      <c r="F99" s="17">
        <v>80</v>
      </c>
      <c r="G99" s="23">
        <f>Data_Set[[#This Row],[Poids OT (kg)]]/1000</f>
        <v>0.08</v>
      </c>
      <c r="H99" s="6" t="s">
        <v>1</v>
      </c>
      <c r="I99" s="7">
        <v>159</v>
      </c>
      <c r="J99" s="6">
        <v>91100</v>
      </c>
      <c r="K99" s="6" t="s">
        <v>22</v>
      </c>
      <c r="L99" s="6">
        <v>13000</v>
      </c>
      <c r="M99" s="6" t="s">
        <v>45</v>
      </c>
      <c r="N99" s="7">
        <v>740.44500000000005</v>
      </c>
      <c r="O99" s="6" t="s">
        <v>145</v>
      </c>
      <c r="P99" s="6" t="s">
        <v>146</v>
      </c>
      <c r="Q99" s="11">
        <v>1690891543678</v>
      </c>
      <c r="R99" s="12">
        <v>154098765</v>
      </c>
      <c r="S99" s="6" t="str">
        <f>LEFT(Q99,1)</f>
        <v>1</v>
      </c>
      <c r="T99" s="6" t="str">
        <f>IF(S99="1","Homme",IF(S99="0","Inconnu","Femme"))</f>
        <v>Homme</v>
      </c>
      <c r="U99" s="6" t="str">
        <f>"19"&amp;MID(Q99, SEARCH("", Q99) + 1,2)</f>
        <v>1969</v>
      </c>
      <c r="V99" s="6" t="str">
        <f>FLOOR(U99,5) &amp; "-" &amp; FLOOR(U99,5) + 5</f>
        <v>1965-1970</v>
      </c>
      <c r="W99" s="24">
        <f>IFERROR(VLOOKUP(Data_Set[[#This Row],[Type Transport]],'[1]Taux émission CO2e'!$A$5:$B$16,2,0),0)</f>
        <v>0.3</v>
      </c>
      <c r="X99" s="28">
        <f>IFERROR(VLOOKUP(Data_Set[[#This Row],[Type Transport]],'[1]Taux émission CO2e'!$A$5:$D$16,4,0),0)</f>
        <v>0.16</v>
      </c>
      <c r="Y99" s="24">
        <f>IFERROR(VLOOKUP(Data_Set[[#This Row],[Type Transport]],'[1]Taux émission CO2e'!$A$20:$B$31,2,0),0)</f>
        <v>0.7</v>
      </c>
      <c r="Z99" s="6">
        <f>IFERROR(VLOOKUP(Data_Set[[#This Row],[Type Transport]],'[1]Taux émission CO2e'!$A$20:$D$31,4,0),0)</f>
        <v>6.7400000000000002E-2</v>
      </c>
      <c r="AA99" s="30">
        <f>Data_Set[[#This Row],[Repartition Segment 1]]*Data_Set[[#This Row],[Coefficient CO2 Segment 1]]*Data_Set[[#This Row],[Poids OT (T)]]*Data_Set[[#This Row],[Distance (KM)]]</f>
        <v>2.8433088000000004</v>
      </c>
      <c r="AB99" s="30">
        <f>Data_Set[[#This Row],[Repartition Segment 2]]*Data_Set[[#This Row],[Coefficient CO2 Segment 2]]*Data_Set[[#This Row],[Poids OT (T)]]*Data_Set[[#This Row],[Distance (KM)]]</f>
        <v>2.7947356080000003</v>
      </c>
      <c r="AC99" s="30">
        <f>Data_Set[[#This Row],[Bilan CO2 Segment 1 (Kg CO2)]]+Data_Set[[#This Row],[Bilan CO2 Segment 2 (Kg CO2)]]</f>
        <v>5.6380444080000007</v>
      </c>
      <c r="AD99" s="1"/>
    </row>
    <row r="100" spans="1:30" ht="12.5" x14ac:dyDescent="0.25">
      <c r="A100" s="7">
        <v>20220300036</v>
      </c>
      <c r="B100" s="18">
        <v>44606</v>
      </c>
      <c r="C100" s="18" t="str">
        <f>TEXT(B100, "mmmm")</f>
        <v>février</v>
      </c>
      <c r="D100" s="18" t="str">
        <f>TEXT(B100,"aaaa")</f>
        <v>2022</v>
      </c>
      <c r="E100" s="7">
        <v>1467155</v>
      </c>
      <c r="F100" s="17">
        <v>160</v>
      </c>
      <c r="G100" s="23">
        <f>Data_Set[[#This Row],[Poids OT (kg)]]/1000</f>
        <v>0.16</v>
      </c>
      <c r="H100" s="6" t="s">
        <v>1</v>
      </c>
      <c r="I100" s="7">
        <v>210</v>
      </c>
      <c r="J100" s="6">
        <v>91100</v>
      </c>
      <c r="K100" s="6" t="s">
        <v>22</v>
      </c>
      <c r="L100" s="6">
        <v>13000</v>
      </c>
      <c r="M100" s="6" t="s">
        <v>45</v>
      </c>
      <c r="N100" s="7">
        <v>740.44500000000005</v>
      </c>
      <c r="O100" s="6" t="s">
        <v>145</v>
      </c>
      <c r="P100" s="6" t="s">
        <v>146</v>
      </c>
      <c r="Q100" s="11">
        <v>1690891543678</v>
      </c>
      <c r="R100" s="12">
        <v>154098765</v>
      </c>
      <c r="S100" s="6" t="str">
        <f>LEFT(Q100,1)</f>
        <v>1</v>
      </c>
      <c r="T100" s="6" t="str">
        <f>IF(S100="1","Homme",IF(S100="0","Inconnu","Femme"))</f>
        <v>Homme</v>
      </c>
      <c r="U100" s="6" t="str">
        <f>"19"&amp;MID(Q100, SEARCH("", Q100) + 1,2)</f>
        <v>1969</v>
      </c>
      <c r="V100" s="6" t="str">
        <f>FLOOR(U100,5) &amp; "-" &amp; FLOOR(U100,5) + 5</f>
        <v>1965-1970</v>
      </c>
      <c r="W100" s="24">
        <f>IFERROR(VLOOKUP(Data_Set[[#This Row],[Type Transport]],'[1]Taux émission CO2e'!$A$5:$B$16,2,0),0)</f>
        <v>0.3</v>
      </c>
      <c r="X100" s="28">
        <f>IFERROR(VLOOKUP(Data_Set[[#This Row],[Type Transport]],'[1]Taux émission CO2e'!$A$5:$D$16,4,0),0)</f>
        <v>0.16</v>
      </c>
      <c r="Y100" s="24">
        <f>IFERROR(VLOOKUP(Data_Set[[#This Row],[Type Transport]],'[1]Taux émission CO2e'!$A$20:$B$31,2,0),0)</f>
        <v>0.7</v>
      </c>
      <c r="Z100" s="6">
        <f>IFERROR(VLOOKUP(Data_Set[[#This Row],[Type Transport]],'[1]Taux émission CO2e'!$A$20:$D$31,4,0),0)</f>
        <v>6.7400000000000002E-2</v>
      </c>
      <c r="AA100" s="30">
        <f>Data_Set[[#This Row],[Repartition Segment 1]]*Data_Set[[#This Row],[Coefficient CO2 Segment 1]]*Data_Set[[#This Row],[Poids OT (T)]]*Data_Set[[#This Row],[Distance (KM)]]</f>
        <v>5.6866176000000008</v>
      </c>
      <c r="AB100" s="30">
        <f>Data_Set[[#This Row],[Repartition Segment 2]]*Data_Set[[#This Row],[Coefficient CO2 Segment 2]]*Data_Set[[#This Row],[Poids OT (T)]]*Data_Set[[#This Row],[Distance (KM)]]</f>
        <v>5.5894712160000006</v>
      </c>
      <c r="AC100" s="30">
        <f>Data_Set[[#This Row],[Bilan CO2 Segment 1 (Kg CO2)]]+Data_Set[[#This Row],[Bilan CO2 Segment 2 (Kg CO2)]]</f>
        <v>11.276088816000001</v>
      </c>
      <c r="AD100" s="1"/>
    </row>
    <row r="101" spans="1:30" ht="12.5" x14ac:dyDescent="0.25">
      <c r="A101" s="7">
        <v>20220300036</v>
      </c>
      <c r="B101" s="18">
        <v>44610</v>
      </c>
      <c r="C101" s="18" t="str">
        <f>TEXT(B101, "mmmm")</f>
        <v>février</v>
      </c>
      <c r="D101" s="18" t="str">
        <f>TEXT(B101,"aaaa")</f>
        <v>2022</v>
      </c>
      <c r="E101" s="7">
        <v>1469441</v>
      </c>
      <c r="F101" s="17">
        <v>100</v>
      </c>
      <c r="G101" s="23">
        <f>Data_Set[[#This Row],[Poids OT (kg)]]/1000</f>
        <v>0.1</v>
      </c>
      <c r="H101" s="6" t="s">
        <v>1</v>
      </c>
      <c r="I101" s="7">
        <v>159</v>
      </c>
      <c r="J101" s="6">
        <v>91100</v>
      </c>
      <c r="K101" s="6" t="s">
        <v>22</v>
      </c>
      <c r="L101" s="6">
        <v>13000</v>
      </c>
      <c r="M101" s="6" t="s">
        <v>45</v>
      </c>
      <c r="N101" s="7">
        <v>740.44500000000005</v>
      </c>
      <c r="O101" s="6" t="s">
        <v>145</v>
      </c>
      <c r="P101" s="6" t="s">
        <v>146</v>
      </c>
      <c r="Q101" s="11">
        <v>1690891543678</v>
      </c>
      <c r="R101" s="12">
        <v>154098765</v>
      </c>
      <c r="S101" s="6" t="str">
        <f>LEFT(Q101,1)</f>
        <v>1</v>
      </c>
      <c r="T101" s="6" t="str">
        <f>IF(S101="1","Homme",IF(S101="0","Inconnu","Femme"))</f>
        <v>Homme</v>
      </c>
      <c r="U101" s="6" t="str">
        <f>"19"&amp;MID(Q101, SEARCH("", Q101) + 1,2)</f>
        <v>1969</v>
      </c>
      <c r="V101" s="6" t="str">
        <f>FLOOR(U101,5) &amp; "-" &amp; FLOOR(U101,5) + 5</f>
        <v>1965-1970</v>
      </c>
      <c r="W101" s="24">
        <f>IFERROR(VLOOKUP(Data_Set[[#This Row],[Type Transport]],'[1]Taux émission CO2e'!$A$5:$B$16,2,0),0)</f>
        <v>0.3</v>
      </c>
      <c r="X101" s="28">
        <f>IFERROR(VLOOKUP(Data_Set[[#This Row],[Type Transport]],'[1]Taux émission CO2e'!$A$5:$D$16,4,0),0)</f>
        <v>0.16</v>
      </c>
      <c r="Y101" s="24">
        <f>IFERROR(VLOOKUP(Data_Set[[#This Row],[Type Transport]],'[1]Taux émission CO2e'!$A$20:$B$31,2,0),0)</f>
        <v>0.7</v>
      </c>
      <c r="Z101" s="6">
        <f>IFERROR(VLOOKUP(Data_Set[[#This Row],[Type Transport]],'[1]Taux émission CO2e'!$A$20:$D$31,4,0),0)</f>
        <v>6.7400000000000002E-2</v>
      </c>
      <c r="AA101" s="30">
        <f>Data_Set[[#This Row],[Repartition Segment 1]]*Data_Set[[#This Row],[Coefficient CO2 Segment 1]]*Data_Set[[#This Row],[Poids OT (T)]]*Data_Set[[#This Row],[Distance (KM)]]</f>
        <v>3.5541360000000006</v>
      </c>
      <c r="AB101" s="30">
        <f>Data_Set[[#This Row],[Repartition Segment 2]]*Data_Set[[#This Row],[Coefficient CO2 Segment 2]]*Data_Set[[#This Row],[Poids OT (T)]]*Data_Set[[#This Row],[Distance (KM)]]</f>
        <v>3.4934195100000003</v>
      </c>
      <c r="AC101" s="30">
        <f>Data_Set[[#This Row],[Bilan CO2 Segment 1 (Kg CO2)]]+Data_Set[[#This Row],[Bilan CO2 Segment 2 (Kg CO2)]]</f>
        <v>7.0475555100000005</v>
      </c>
      <c r="AD101" s="1"/>
    </row>
    <row r="102" spans="1:30" ht="12.5" x14ac:dyDescent="0.25">
      <c r="A102" s="7">
        <v>20220300036</v>
      </c>
      <c r="B102" s="18">
        <v>44613</v>
      </c>
      <c r="C102" s="18" t="str">
        <f>TEXT(B102, "mmmm")</f>
        <v>février</v>
      </c>
      <c r="D102" s="18" t="str">
        <f>TEXT(B102,"aaaa")</f>
        <v>2022</v>
      </c>
      <c r="E102" s="7">
        <v>1470078</v>
      </c>
      <c r="F102" s="17">
        <v>340</v>
      </c>
      <c r="G102" s="23">
        <f>Data_Set[[#This Row],[Poids OT (kg)]]/1000</f>
        <v>0.34</v>
      </c>
      <c r="H102" s="6" t="s">
        <v>1</v>
      </c>
      <c r="I102" s="7">
        <v>285</v>
      </c>
      <c r="J102" s="6">
        <v>91100</v>
      </c>
      <c r="K102" s="6" t="s">
        <v>22</v>
      </c>
      <c r="L102" s="6">
        <v>13000</v>
      </c>
      <c r="M102" s="6" t="s">
        <v>45</v>
      </c>
      <c r="N102" s="7">
        <v>740.44500000000005</v>
      </c>
      <c r="O102" s="6" t="s">
        <v>145</v>
      </c>
      <c r="P102" s="6" t="s">
        <v>146</v>
      </c>
      <c r="Q102" s="11">
        <v>1690891543678</v>
      </c>
      <c r="R102" s="12">
        <v>154098765</v>
      </c>
      <c r="S102" s="6" t="str">
        <f>LEFT(Q102,1)</f>
        <v>1</v>
      </c>
      <c r="T102" s="6" t="str">
        <f>IF(S102="1","Homme",IF(S102="0","Inconnu","Femme"))</f>
        <v>Homme</v>
      </c>
      <c r="U102" s="6" t="str">
        <f>"19"&amp;MID(Q102, SEARCH("", Q102) + 1,2)</f>
        <v>1969</v>
      </c>
      <c r="V102" s="6" t="str">
        <f>FLOOR(U102,5) &amp; "-" &amp; FLOOR(U102,5) + 5</f>
        <v>1965-1970</v>
      </c>
      <c r="W102" s="24">
        <f>IFERROR(VLOOKUP(Data_Set[[#This Row],[Type Transport]],'[1]Taux émission CO2e'!$A$5:$B$16,2,0),0)</f>
        <v>0.3</v>
      </c>
      <c r="X102" s="28">
        <f>IFERROR(VLOOKUP(Data_Set[[#This Row],[Type Transport]],'[1]Taux émission CO2e'!$A$5:$D$16,4,0),0)</f>
        <v>0.16</v>
      </c>
      <c r="Y102" s="24">
        <f>IFERROR(VLOOKUP(Data_Set[[#This Row],[Type Transport]],'[1]Taux émission CO2e'!$A$20:$B$31,2,0),0)</f>
        <v>0.7</v>
      </c>
      <c r="Z102" s="6">
        <f>IFERROR(VLOOKUP(Data_Set[[#This Row],[Type Transport]],'[1]Taux émission CO2e'!$A$20:$D$31,4,0),0)</f>
        <v>6.7400000000000002E-2</v>
      </c>
      <c r="AA102" s="30">
        <f>Data_Set[[#This Row],[Repartition Segment 1]]*Data_Set[[#This Row],[Coefficient CO2 Segment 1]]*Data_Set[[#This Row],[Poids OT (T)]]*Data_Set[[#This Row],[Distance (KM)]]</f>
        <v>12.084062400000002</v>
      </c>
      <c r="AB102" s="30">
        <f>Data_Set[[#This Row],[Repartition Segment 2]]*Data_Set[[#This Row],[Coefficient CO2 Segment 2]]*Data_Set[[#This Row],[Poids OT (T)]]*Data_Set[[#This Row],[Distance (KM)]]</f>
        <v>11.877626334000002</v>
      </c>
      <c r="AC102" s="30">
        <f>Data_Set[[#This Row],[Bilan CO2 Segment 1 (Kg CO2)]]+Data_Set[[#This Row],[Bilan CO2 Segment 2 (Kg CO2)]]</f>
        <v>23.961688734000006</v>
      </c>
      <c r="AD102" s="1"/>
    </row>
    <row r="103" spans="1:30" ht="12.5" x14ac:dyDescent="0.25">
      <c r="A103" s="7">
        <v>20220300099</v>
      </c>
      <c r="B103" s="18">
        <v>44621</v>
      </c>
      <c r="C103" s="18" t="str">
        <f>TEXT(B103, "mmmm")</f>
        <v>mars</v>
      </c>
      <c r="D103" s="18" t="str">
        <f>TEXT(B103,"aaaa")</f>
        <v>2022</v>
      </c>
      <c r="E103" s="7">
        <v>1473585</v>
      </c>
      <c r="F103" s="17">
        <v>600</v>
      </c>
      <c r="G103" s="23">
        <f>Data_Set[[#This Row],[Poids OT (kg)]]/1000</f>
        <v>0.6</v>
      </c>
      <c r="H103" s="6" t="s">
        <v>1</v>
      </c>
      <c r="I103" s="7">
        <v>444.15</v>
      </c>
      <c r="J103" s="6">
        <v>91100</v>
      </c>
      <c r="K103" s="6" t="s">
        <v>22</v>
      </c>
      <c r="L103" s="6">
        <v>13000</v>
      </c>
      <c r="M103" s="6" t="s">
        <v>45</v>
      </c>
      <c r="N103" s="7">
        <v>740.44500000000005</v>
      </c>
      <c r="O103" s="6" t="s">
        <v>145</v>
      </c>
      <c r="P103" s="6" t="s">
        <v>146</v>
      </c>
      <c r="Q103" s="11">
        <v>1690891543678</v>
      </c>
      <c r="R103" s="12">
        <v>154098765</v>
      </c>
      <c r="S103" s="6" t="str">
        <f>LEFT(Q103,1)</f>
        <v>1</v>
      </c>
      <c r="T103" s="6" t="str">
        <f>IF(S103="1","Homme",IF(S103="0","Inconnu","Femme"))</f>
        <v>Homme</v>
      </c>
      <c r="U103" s="6" t="str">
        <f>"19"&amp;MID(Q103, SEARCH("", Q103) + 1,2)</f>
        <v>1969</v>
      </c>
      <c r="V103" s="6" t="str">
        <f>FLOOR(U103,5) &amp; "-" &amp; FLOOR(U103,5) + 5</f>
        <v>1965-1970</v>
      </c>
      <c r="W103" s="24">
        <f>IFERROR(VLOOKUP(Data_Set[[#This Row],[Type Transport]],'[1]Taux émission CO2e'!$A$5:$B$16,2,0),0)</f>
        <v>0.3</v>
      </c>
      <c r="X103" s="28">
        <f>IFERROR(VLOOKUP(Data_Set[[#This Row],[Type Transport]],'[1]Taux émission CO2e'!$A$5:$D$16,4,0),0)</f>
        <v>0.16</v>
      </c>
      <c r="Y103" s="24">
        <f>IFERROR(VLOOKUP(Data_Set[[#This Row],[Type Transport]],'[1]Taux émission CO2e'!$A$20:$B$31,2,0),0)</f>
        <v>0.7</v>
      </c>
      <c r="Z103" s="6">
        <f>IFERROR(VLOOKUP(Data_Set[[#This Row],[Type Transport]],'[1]Taux émission CO2e'!$A$20:$D$31,4,0),0)</f>
        <v>6.7400000000000002E-2</v>
      </c>
      <c r="AA103" s="30">
        <f>Data_Set[[#This Row],[Repartition Segment 1]]*Data_Set[[#This Row],[Coefficient CO2 Segment 1]]*Data_Set[[#This Row],[Poids OT (T)]]*Data_Set[[#This Row],[Distance (KM)]]</f>
        <v>21.324816000000002</v>
      </c>
      <c r="AB103" s="30">
        <f>Data_Set[[#This Row],[Repartition Segment 2]]*Data_Set[[#This Row],[Coefficient CO2 Segment 2]]*Data_Set[[#This Row],[Poids OT (T)]]*Data_Set[[#This Row],[Distance (KM)]]</f>
        <v>20.960517060000001</v>
      </c>
      <c r="AC103" s="30">
        <f>Data_Set[[#This Row],[Bilan CO2 Segment 1 (Kg CO2)]]+Data_Set[[#This Row],[Bilan CO2 Segment 2 (Kg CO2)]]</f>
        <v>42.285333059999999</v>
      </c>
      <c r="AD103" s="1"/>
    </row>
    <row r="104" spans="1:30" ht="12.5" x14ac:dyDescent="0.25">
      <c r="A104" s="7">
        <v>20220300099</v>
      </c>
      <c r="B104" s="18">
        <v>44629</v>
      </c>
      <c r="C104" s="18" t="str">
        <f>TEXT(B104, "mmmm")</f>
        <v>mars</v>
      </c>
      <c r="D104" s="18" t="str">
        <f>TEXT(B104,"aaaa")</f>
        <v>2022</v>
      </c>
      <c r="E104" s="7">
        <v>1476581</v>
      </c>
      <c r="F104" s="17">
        <v>600</v>
      </c>
      <c r="G104" s="23">
        <f>Data_Set[[#This Row],[Poids OT (kg)]]/1000</f>
        <v>0.6</v>
      </c>
      <c r="H104" s="6" t="s">
        <v>1</v>
      </c>
      <c r="I104" s="7">
        <v>444.15</v>
      </c>
      <c r="J104" s="6">
        <v>91100</v>
      </c>
      <c r="K104" s="6" t="s">
        <v>22</v>
      </c>
      <c r="L104" s="6">
        <v>13000</v>
      </c>
      <c r="M104" s="6" t="s">
        <v>45</v>
      </c>
      <c r="N104" s="7">
        <v>740.44500000000005</v>
      </c>
      <c r="O104" s="6" t="s">
        <v>145</v>
      </c>
      <c r="P104" s="6" t="s">
        <v>146</v>
      </c>
      <c r="Q104" s="11">
        <v>1690891543678</v>
      </c>
      <c r="R104" s="12">
        <v>154098765</v>
      </c>
      <c r="S104" s="6" t="str">
        <f>LEFT(Q104,1)</f>
        <v>1</v>
      </c>
      <c r="T104" s="6" t="str">
        <f>IF(S104="1","Homme",IF(S104="0","Inconnu","Femme"))</f>
        <v>Homme</v>
      </c>
      <c r="U104" s="6" t="str">
        <f>"19"&amp;MID(Q104, SEARCH("", Q104) + 1,2)</f>
        <v>1969</v>
      </c>
      <c r="V104" s="6" t="str">
        <f>FLOOR(U104,5) &amp; "-" &amp; FLOOR(U104,5) + 5</f>
        <v>1965-1970</v>
      </c>
      <c r="W104" s="24">
        <f>IFERROR(VLOOKUP(Data_Set[[#This Row],[Type Transport]],'[1]Taux émission CO2e'!$A$5:$B$16,2,0),0)</f>
        <v>0.3</v>
      </c>
      <c r="X104" s="28">
        <f>IFERROR(VLOOKUP(Data_Set[[#This Row],[Type Transport]],'[1]Taux émission CO2e'!$A$5:$D$16,4,0),0)</f>
        <v>0.16</v>
      </c>
      <c r="Y104" s="24">
        <f>IFERROR(VLOOKUP(Data_Set[[#This Row],[Type Transport]],'[1]Taux émission CO2e'!$A$20:$B$31,2,0),0)</f>
        <v>0.7</v>
      </c>
      <c r="Z104" s="6">
        <f>IFERROR(VLOOKUP(Data_Set[[#This Row],[Type Transport]],'[1]Taux émission CO2e'!$A$20:$D$31,4,0),0)</f>
        <v>6.7400000000000002E-2</v>
      </c>
      <c r="AA104" s="30">
        <f>Data_Set[[#This Row],[Repartition Segment 1]]*Data_Set[[#This Row],[Coefficient CO2 Segment 1]]*Data_Set[[#This Row],[Poids OT (T)]]*Data_Set[[#This Row],[Distance (KM)]]</f>
        <v>21.324816000000002</v>
      </c>
      <c r="AB104" s="30">
        <f>Data_Set[[#This Row],[Repartition Segment 2]]*Data_Set[[#This Row],[Coefficient CO2 Segment 2]]*Data_Set[[#This Row],[Poids OT (T)]]*Data_Set[[#This Row],[Distance (KM)]]</f>
        <v>20.960517060000001</v>
      </c>
      <c r="AC104" s="30">
        <f>Data_Set[[#This Row],[Bilan CO2 Segment 1 (Kg CO2)]]+Data_Set[[#This Row],[Bilan CO2 Segment 2 (Kg CO2)]]</f>
        <v>42.285333059999999</v>
      </c>
      <c r="AD104" s="1"/>
    </row>
    <row r="105" spans="1:30" ht="12.5" x14ac:dyDescent="0.25">
      <c r="A105" s="7">
        <v>202203000165</v>
      </c>
      <c r="B105" s="18">
        <v>44636</v>
      </c>
      <c r="C105" s="18" t="str">
        <f>TEXT(B105, "mmmm")</f>
        <v>mars</v>
      </c>
      <c r="D105" s="18" t="str">
        <f>TEXT(B105,"aaaa")</f>
        <v>2022</v>
      </c>
      <c r="E105" s="7">
        <v>1480275</v>
      </c>
      <c r="F105" s="17">
        <v>693</v>
      </c>
      <c r="G105" s="23">
        <f>Data_Set[[#This Row],[Poids OT (kg)]]/1000</f>
        <v>0.69299999999999995</v>
      </c>
      <c r="H105" s="6" t="s">
        <v>1</v>
      </c>
      <c r="I105" s="7">
        <v>444.15</v>
      </c>
      <c r="J105" s="6">
        <v>91100</v>
      </c>
      <c r="K105" s="6" t="s">
        <v>22</v>
      </c>
      <c r="L105" s="6">
        <v>13000</v>
      </c>
      <c r="M105" s="6" t="s">
        <v>45</v>
      </c>
      <c r="N105" s="7">
        <v>740.44500000000005</v>
      </c>
      <c r="O105" s="6" t="s">
        <v>145</v>
      </c>
      <c r="P105" s="6" t="s">
        <v>146</v>
      </c>
      <c r="Q105" s="11">
        <v>1690891543678</v>
      </c>
      <c r="R105" s="12">
        <v>154098765</v>
      </c>
      <c r="S105" s="6" t="str">
        <f>LEFT(Q105,1)</f>
        <v>1</v>
      </c>
      <c r="T105" s="6" t="str">
        <f>IF(S105="1","Homme",IF(S105="0","Inconnu","Femme"))</f>
        <v>Homme</v>
      </c>
      <c r="U105" s="6" t="str">
        <f>"19"&amp;MID(Q105, SEARCH("", Q105) + 1,2)</f>
        <v>1969</v>
      </c>
      <c r="V105" s="6" t="str">
        <f>FLOOR(U105,5) &amp; "-" &amp; FLOOR(U105,5) + 5</f>
        <v>1965-1970</v>
      </c>
      <c r="W105" s="24">
        <f>IFERROR(VLOOKUP(Data_Set[[#This Row],[Type Transport]],'[1]Taux émission CO2e'!$A$5:$B$16,2,0),0)</f>
        <v>0.3</v>
      </c>
      <c r="X105" s="28">
        <f>IFERROR(VLOOKUP(Data_Set[[#This Row],[Type Transport]],'[1]Taux émission CO2e'!$A$5:$D$16,4,0),0)</f>
        <v>0.16</v>
      </c>
      <c r="Y105" s="24">
        <f>IFERROR(VLOOKUP(Data_Set[[#This Row],[Type Transport]],'[1]Taux émission CO2e'!$A$20:$B$31,2,0),0)</f>
        <v>0.7</v>
      </c>
      <c r="Z105" s="6">
        <f>IFERROR(VLOOKUP(Data_Set[[#This Row],[Type Transport]],'[1]Taux émission CO2e'!$A$20:$D$31,4,0),0)</f>
        <v>6.7400000000000002E-2</v>
      </c>
      <c r="AA105" s="30">
        <f>Data_Set[[#This Row],[Repartition Segment 1]]*Data_Set[[#This Row],[Coefficient CO2 Segment 1]]*Data_Set[[#This Row],[Poids OT (T)]]*Data_Set[[#This Row],[Distance (KM)]]</f>
        <v>24.630162479999999</v>
      </c>
      <c r="AB105" s="30">
        <f>Data_Set[[#This Row],[Repartition Segment 2]]*Data_Set[[#This Row],[Coefficient CO2 Segment 2]]*Data_Set[[#This Row],[Poids OT (T)]]*Data_Set[[#This Row],[Distance (KM)]]</f>
        <v>24.209397204299997</v>
      </c>
      <c r="AC105" s="30">
        <f>Data_Set[[#This Row],[Bilan CO2 Segment 1 (Kg CO2)]]+Data_Set[[#This Row],[Bilan CO2 Segment 2 (Kg CO2)]]</f>
        <v>48.839559684299999</v>
      </c>
      <c r="AD105" s="1"/>
    </row>
    <row r="106" spans="1:30" ht="12.5" x14ac:dyDescent="0.25">
      <c r="A106" s="7">
        <v>20220400055</v>
      </c>
      <c r="B106" s="18">
        <v>44671</v>
      </c>
      <c r="C106" s="18" t="str">
        <f>TEXT(B106, "mmmm")</f>
        <v>avril</v>
      </c>
      <c r="D106" s="18" t="str">
        <f>TEXT(B106,"aaaa")</f>
        <v>2022</v>
      </c>
      <c r="E106" s="7">
        <v>1495546</v>
      </c>
      <c r="F106" s="17">
        <v>800</v>
      </c>
      <c r="G106" s="23">
        <f>Data_Set[[#This Row],[Poids OT (kg)]]/1000</f>
        <v>0.8</v>
      </c>
      <c r="H106" s="6" t="s">
        <v>1</v>
      </c>
      <c r="I106" s="7">
        <v>380</v>
      </c>
      <c r="J106" s="6">
        <v>91100</v>
      </c>
      <c r="K106" s="6" t="s">
        <v>22</v>
      </c>
      <c r="L106" s="6">
        <v>13000</v>
      </c>
      <c r="M106" s="6" t="s">
        <v>45</v>
      </c>
      <c r="N106" s="7">
        <v>740.44500000000005</v>
      </c>
      <c r="O106" s="6" t="s">
        <v>145</v>
      </c>
      <c r="P106" s="6" t="s">
        <v>146</v>
      </c>
      <c r="Q106" s="11">
        <v>1690891543678</v>
      </c>
      <c r="R106" s="12">
        <v>154098765</v>
      </c>
      <c r="S106" s="6" t="str">
        <f>LEFT(Q106,1)</f>
        <v>1</v>
      </c>
      <c r="T106" s="6" t="str">
        <f>IF(S106="1","Homme",IF(S106="0","Inconnu","Femme"))</f>
        <v>Homme</v>
      </c>
      <c r="U106" s="6" t="str">
        <f>"19"&amp;MID(Q106, SEARCH("", Q106) + 1,2)</f>
        <v>1969</v>
      </c>
      <c r="V106" s="6" t="str">
        <f>FLOOR(U106,5) &amp; "-" &amp; FLOOR(U106,5) + 5</f>
        <v>1965-1970</v>
      </c>
      <c r="W106" s="24">
        <f>IFERROR(VLOOKUP(Data_Set[[#This Row],[Type Transport]],'[1]Taux émission CO2e'!$A$5:$B$16,2,0),0)</f>
        <v>0.3</v>
      </c>
      <c r="X106" s="28">
        <f>IFERROR(VLOOKUP(Data_Set[[#This Row],[Type Transport]],'[1]Taux émission CO2e'!$A$5:$D$16,4,0),0)</f>
        <v>0.16</v>
      </c>
      <c r="Y106" s="24">
        <f>IFERROR(VLOOKUP(Data_Set[[#This Row],[Type Transport]],'[1]Taux émission CO2e'!$A$20:$B$31,2,0),0)</f>
        <v>0.7</v>
      </c>
      <c r="Z106" s="6">
        <f>IFERROR(VLOOKUP(Data_Set[[#This Row],[Type Transport]],'[1]Taux émission CO2e'!$A$20:$D$31,4,0),0)</f>
        <v>6.7400000000000002E-2</v>
      </c>
      <c r="AA106" s="30">
        <f>Data_Set[[#This Row],[Repartition Segment 1]]*Data_Set[[#This Row],[Coefficient CO2 Segment 1]]*Data_Set[[#This Row],[Poids OT (T)]]*Data_Set[[#This Row],[Distance (KM)]]</f>
        <v>28.433088000000005</v>
      </c>
      <c r="AB106" s="30">
        <f>Data_Set[[#This Row],[Repartition Segment 2]]*Data_Set[[#This Row],[Coefficient CO2 Segment 2]]*Data_Set[[#This Row],[Poids OT (T)]]*Data_Set[[#This Row],[Distance (KM)]]</f>
        <v>27.947356080000002</v>
      </c>
      <c r="AC106" s="30">
        <f>Data_Set[[#This Row],[Bilan CO2 Segment 1 (Kg CO2)]]+Data_Set[[#This Row],[Bilan CO2 Segment 2 (Kg CO2)]]</f>
        <v>56.380444080000004</v>
      </c>
      <c r="AD106" s="1"/>
    </row>
    <row r="107" spans="1:30" ht="12.5" x14ac:dyDescent="0.25">
      <c r="A107" s="7">
        <v>20220400055</v>
      </c>
      <c r="B107" s="18">
        <v>44673</v>
      </c>
      <c r="C107" s="18" t="str">
        <f>TEXT(B107, "mmmm")</f>
        <v>avril</v>
      </c>
      <c r="D107" s="18" t="str">
        <f>TEXT(B107,"aaaa")</f>
        <v>2022</v>
      </c>
      <c r="E107" s="7">
        <v>1496539</v>
      </c>
      <c r="F107" s="17">
        <v>700</v>
      </c>
      <c r="G107" s="23">
        <f>Data_Set[[#This Row],[Poids OT (kg)]]/1000</f>
        <v>0.7</v>
      </c>
      <c r="H107" s="6" t="s">
        <v>1</v>
      </c>
      <c r="I107" s="7">
        <v>380</v>
      </c>
      <c r="J107" s="6">
        <v>91100</v>
      </c>
      <c r="K107" s="6" t="s">
        <v>22</v>
      </c>
      <c r="L107" s="6">
        <v>13000</v>
      </c>
      <c r="M107" s="6" t="s">
        <v>45</v>
      </c>
      <c r="N107" s="7">
        <v>740.44500000000005</v>
      </c>
      <c r="O107" s="6" t="s">
        <v>145</v>
      </c>
      <c r="P107" s="6" t="s">
        <v>146</v>
      </c>
      <c r="Q107" s="11">
        <v>1690891543678</v>
      </c>
      <c r="R107" s="12">
        <v>154098765</v>
      </c>
      <c r="S107" s="6" t="str">
        <f>LEFT(Q107,1)</f>
        <v>1</v>
      </c>
      <c r="T107" s="6" t="str">
        <f>IF(S107="1","Homme",IF(S107="0","Inconnu","Femme"))</f>
        <v>Homme</v>
      </c>
      <c r="U107" s="6" t="str">
        <f>"19"&amp;MID(Q107, SEARCH("", Q107) + 1,2)</f>
        <v>1969</v>
      </c>
      <c r="V107" s="6" t="str">
        <f>FLOOR(U107,5) &amp; "-" &amp; FLOOR(U107,5) + 5</f>
        <v>1965-1970</v>
      </c>
      <c r="W107" s="24">
        <f>IFERROR(VLOOKUP(Data_Set[[#This Row],[Type Transport]],'[1]Taux émission CO2e'!$A$5:$B$16,2,0),0)</f>
        <v>0.3</v>
      </c>
      <c r="X107" s="28">
        <f>IFERROR(VLOOKUP(Data_Set[[#This Row],[Type Transport]],'[1]Taux émission CO2e'!$A$5:$D$16,4,0),0)</f>
        <v>0.16</v>
      </c>
      <c r="Y107" s="24">
        <f>IFERROR(VLOOKUP(Data_Set[[#This Row],[Type Transport]],'[1]Taux émission CO2e'!$A$20:$B$31,2,0),0)</f>
        <v>0.7</v>
      </c>
      <c r="Z107" s="6">
        <f>IFERROR(VLOOKUP(Data_Set[[#This Row],[Type Transport]],'[1]Taux émission CO2e'!$A$20:$D$31,4,0),0)</f>
        <v>6.7400000000000002E-2</v>
      </c>
      <c r="AA107" s="30">
        <f>Data_Set[[#This Row],[Repartition Segment 1]]*Data_Set[[#This Row],[Coefficient CO2 Segment 1]]*Data_Set[[#This Row],[Poids OT (T)]]*Data_Set[[#This Row],[Distance (KM)]]</f>
        <v>24.878952000000002</v>
      </c>
      <c r="AB107" s="30">
        <f>Data_Set[[#This Row],[Repartition Segment 2]]*Data_Set[[#This Row],[Coefficient CO2 Segment 2]]*Data_Set[[#This Row],[Poids OT (T)]]*Data_Set[[#This Row],[Distance (KM)]]</f>
        <v>24.45393657</v>
      </c>
      <c r="AC107" s="30">
        <f>Data_Set[[#This Row],[Bilan CO2 Segment 1 (Kg CO2)]]+Data_Set[[#This Row],[Bilan CO2 Segment 2 (Kg CO2)]]</f>
        <v>49.332888570000001</v>
      </c>
      <c r="AD107" s="1"/>
    </row>
    <row r="108" spans="1:30" ht="12.5" x14ac:dyDescent="0.25">
      <c r="A108" s="7">
        <v>20220400055</v>
      </c>
      <c r="B108" s="18">
        <v>44679</v>
      </c>
      <c r="C108" s="18" t="str">
        <f>TEXT(B108, "mmmm")</f>
        <v>avril</v>
      </c>
      <c r="D108" s="18" t="str">
        <f>TEXT(B108,"aaaa")</f>
        <v>2022</v>
      </c>
      <c r="E108" s="7">
        <v>1499138</v>
      </c>
      <c r="F108" s="17">
        <v>100</v>
      </c>
      <c r="G108" s="23">
        <f>Data_Set[[#This Row],[Poids OT (kg)]]/1000</f>
        <v>0.1</v>
      </c>
      <c r="H108" s="6" t="s">
        <v>1</v>
      </c>
      <c r="I108" s="7">
        <v>159</v>
      </c>
      <c r="J108" s="6">
        <v>91100</v>
      </c>
      <c r="K108" s="6" t="s">
        <v>22</v>
      </c>
      <c r="L108" s="6">
        <v>13000</v>
      </c>
      <c r="M108" s="6" t="s">
        <v>45</v>
      </c>
      <c r="N108" s="7">
        <v>740.44500000000005</v>
      </c>
      <c r="O108" s="6" t="s">
        <v>145</v>
      </c>
      <c r="P108" s="6" t="s">
        <v>146</v>
      </c>
      <c r="Q108" s="11">
        <v>1690891543678</v>
      </c>
      <c r="R108" s="12">
        <v>154098765</v>
      </c>
      <c r="S108" s="6" t="str">
        <f>LEFT(Q108,1)</f>
        <v>1</v>
      </c>
      <c r="T108" s="6" t="str">
        <f>IF(S108="1","Homme",IF(S108="0","Inconnu","Femme"))</f>
        <v>Homme</v>
      </c>
      <c r="U108" s="6" t="str">
        <f>"19"&amp;MID(Q108, SEARCH("", Q108) + 1,2)</f>
        <v>1969</v>
      </c>
      <c r="V108" s="6" t="str">
        <f>FLOOR(U108,5) &amp; "-" &amp; FLOOR(U108,5) + 5</f>
        <v>1965-1970</v>
      </c>
      <c r="W108" s="24">
        <f>IFERROR(VLOOKUP(Data_Set[[#This Row],[Type Transport]],'[1]Taux émission CO2e'!$A$5:$B$16,2,0),0)</f>
        <v>0.3</v>
      </c>
      <c r="X108" s="28">
        <f>IFERROR(VLOOKUP(Data_Set[[#This Row],[Type Transport]],'[1]Taux émission CO2e'!$A$5:$D$16,4,0),0)</f>
        <v>0.16</v>
      </c>
      <c r="Y108" s="24">
        <f>IFERROR(VLOOKUP(Data_Set[[#This Row],[Type Transport]],'[1]Taux émission CO2e'!$A$20:$B$31,2,0),0)</f>
        <v>0.7</v>
      </c>
      <c r="Z108" s="6">
        <f>IFERROR(VLOOKUP(Data_Set[[#This Row],[Type Transport]],'[1]Taux émission CO2e'!$A$20:$D$31,4,0),0)</f>
        <v>6.7400000000000002E-2</v>
      </c>
      <c r="AA108" s="30">
        <f>Data_Set[[#This Row],[Repartition Segment 1]]*Data_Set[[#This Row],[Coefficient CO2 Segment 1]]*Data_Set[[#This Row],[Poids OT (T)]]*Data_Set[[#This Row],[Distance (KM)]]</f>
        <v>3.5541360000000006</v>
      </c>
      <c r="AB108" s="30">
        <f>Data_Set[[#This Row],[Repartition Segment 2]]*Data_Set[[#This Row],[Coefficient CO2 Segment 2]]*Data_Set[[#This Row],[Poids OT (T)]]*Data_Set[[#This Row],[Distance (KM)]]</f>
        <v>3.4934195100000003</v>
      </c>
      <c r="AC108" s="30">
        <f>Data_Set[[#This Row],[Bilan CO2 Segment 1 (Kg CO2)]]+Data_Set[[#This Row],[Bilan CO2 Segment 2 (Kg CO2)]]</f>
        <v>7.0475555100000005</v>
      </c>
      <c r="AD108" s="1"/>
    </row>
    <row r="109" spans="1:30" ht="12.5" x14ac:dyDescent="0.25">
      <c r="A109" s="7">
        <v>2022050075</v>
      </c>
      <c r="B109" s="18">
        <v>44701</v>
      </c>
      <c r="C109" s="18" t="str">
        <f>TEXT(B109, "mmmm")</f>
        <v>mai</v>
      </c>
      <c r="D109" s="18" t="str">
        <f>TEXT(B109,"aaaa")</f>
        <v>2022</v>
      </c>
      <c r="E109" s="7">
        <v>1508952</v>
      </c>
      <c r="F109" s="17">
        <v>345</v>
      </c>
      <c r="G109" s="23">
        <f>Data_Set[[#This Row],[Poids OT (kg)]]/1000</f>
        <v>0.34499999999999997</v>
      </c>
      <c r="H109" s="6" t="s">
        <v>1</v>
      </c>
      <c r="I109" s="7">
        <v>585</v>
      </c>
      <c r="J109" s="6">
        <v>91100</v>
      </c>
      <c r="K109" s="6" t="s">
        <v>22</v>
      </c>
      <c r="L109" s="6">
        <v>13000</v>
      </c>
      <c r="M109" s="6" t="s">
        <v>45</v>
      </c>
      <c r="N109" s="7">
        <v>740.44500000000005</v>
      </c>
      <c r="O109" s="6" t="s">
        <v>145</v>
      </c>
      <c r="P109" s="6" t="s">
        <v>146</v>
      </c>
      <c r="Q109" s="11">
        <v>1690891543678</v>
      </c>
      <c r="R109" s="12">
        <v>154098765</v>
      </c>
      <c r="S109" s="6" t="str">
        <f>LEFT(Q109,1)</f>
        <v>1</v>
      </c>
      <c r="T109" s="6" t="str">
        <f>IF(S109="1","Homme",IF(S109="0","Inconnu","Femme"))</f>
        <v>Homme</v>
      </c>
      <c r="U109" s="6" t="str">
        <f>"19"&amp;MID(Q109, SEARCH("", Q109) + 1,2)</f>
        <v>1969</v>
      </c>
      <c r="V109" s="6" t="str">
        <f>FLOOR(U109,5) &amp; "-" &amp; FLOOR(U109,5) + 5</f>
        <v>1965-1970</v>
      </c>
      <c r="W109" s="24">
        <f>IFERROR(VLOOKUP(Data_Set[[#This Row],[Type Transport]],'[1]Taux émission CO2e'!$A$5:$B$16,2,0),0)</f>
        <v>0.3</v>
      </c>
      <c r="X109" s="28">
        <f>IFERROR(VLOOKUP(Data_Set[[#This Row],[Type Transport]],'[1]Taux émission CO2e'!$A$5:$D$16,4,0),0)</f>
        <v>0.16</v>
      </c>
      <c r="Y109" s="24">
        <f>IFERROR(VLOOKUP(Data_Set[[#This Row],[Type Transport]],'[1]Taux émission CO2e'!$A$20:$B$31,2,0),0)</f>
        <v>0.7</v>
      </c>
      <c r="Z109" s="6">
        <f>IFERROR(VLOOKUP(Data_Set[[#This Row],[Type Transport]],'[1]Taux émission CO2e'!$A$20:$D$31,4,0),0)</f>
        <v>6.7400000000000002E-2</v>
      </c>
      <c r="AA109" s="30">
        <f>Data_Set[[#This Row],[Repartition Segment 1]]*Data_Set[[#This Row],[Coefficient CO2 Segment 1]]*Data_Set[[#This Row],[Poids OT (T)]]*Data_Set[[#This Row],[Distance (KM)]]</f>
        <v>12.2617692</v>
      </c>
      <c r="AB109" s="30">
        <f>Data_Set[[#This Row],[Repartition Segment 2]]*Data_Set[[#This Row],[Coefficient CO2 Segment 2]]*Data_Set[[#This Row],[Poids OT (T)]]*Data_Set[[#This Row],[Distance (KM)]]</f>
        <v>12.0522973095</v>
      </c>
      <c r="AC109" s="30">
        <f>Data_Set[[#This Row],[Bilan CO2 Segment 1 (Kg CO2)]]+Data_Set[[#This Row],[Bilan CO2 Segment 2 (Kg CO2)]]</f>
        <v>24.314066509500002</v>
      </c>
      <c r="AD109" s="1"/>
    </row>
    <row r="110" spans="1:30" ht="12.5" x14ac:dyDescent="0.25">
      <c r="A110" s="7">
        <v>2022050075</v>
      </c>
      <c r="B110" s="18">
        <v>44706</v>
      </c>
      <c r="C110" s="18" t="str">
        <f>TEXT(B110, "mmmm")</f>
        <v>mai</v>
      </c>
      <c r="D110" s="18" t="str">
        <f>TEXT(B110,"aaaa")</f>
        <v>2022</v>
      </c>
      <c r="E110" s="7">
        <v>1511085</v>
      </c>
      <c r="F110" s="17">
        <v>99</v>
      </c>
      <c r="G110" s="23">
        <f>Data_Set[[#This Row],[Poids OT (kg)]]/1000</f>
        <v>9.9000000000000005E-2</v>
      </c>
      <c r="H110" s="6" t="s">
        <v>1</v>
      </c>
      <c r="I110" s="7">
        <v>159</v>
      </c>
      <c r="J110" s="6">
        <v>91100</v>
      </c>
      <c r="K110" s="6" t="s">
        <v>22</v>
      </c>
      <c r="L110" s="6">
        <v>13000</v>
      </c>
      <c r="M110" s="6" t="s">
        <v>45</v>
      </c>
      <c r="N110" s="7">
        <v>740.44500000000005</v>
      </c>
      <c r="O110" s="6" t="s">
        <v>145</v>
      </c>
      <c r="P110" s="6" t="s">
        <v>146</v>
      </c>
      <c r="Q110" s="11">
        <v>1690891543678</v>
      </c>
      <c r="R110" s="12">
        <v>154098765</v>
      </c>
      <c r="S110" s="6" t="str">
        <f>LEFT(Q110,1)</f>
        <v>1</v>
      </c>
      <c r="T110" s="6" t="str">
        <f>IF(S110="1","Homme",IF(S110="0","Inconnu","Femme"))</f>
        <v>Homme</v>
      </c>
      <c r="U110" s="6" t="str">
        <f>"19"&amp;MID(Q110, SEARCH("", Q110) + 1,2)</f>
        <v>1969</v>
      </c>
      <c r="V110" s="6" t="str">
        <f>FLOOR(U110,5) &amp; "-" &amp; FLOOR(U110,5) + 5</f>
        <v>1965-1970</v>
      </c>
      <c r="W110" s="24">
        <f>IFERROR(VLOOKUP(Data_Set[[#This Row],[Type Transport]],'[1]Taux émission CO2e'!$A$5:$B$16,2,0),0)</f>
        <v>0.3</v>
      </c>
      <c r="X110" s="28">
        <f>IFERROR(VLOOKUP(Data_Set[[#This Row],[Type Transport]],'[1]Taux émission CO2e'!$A$5:$D$16,4,0),0)</f>
        <v>0.16</v>
      </c>
      <c r="Y110" s="24">
        <f>IFERROR(VLOOKUP(Data_Set[[#This Row],[Type Transport]],'[1]Taux émission CO2e'!$A$20:$B$31,2,0),0)</f>
        <v>0.7</v>
      </c>
      <c r="Z110" s="6">
        <f>IFERROR(VLOOKUP(Data_Set[[#This Row],[Type Transport]],'[1]Taux émission CO2e'!$A$20:$D$31,4,0),0)</f>
        <v>6.7400000000000002E-2</v>
      </c>
      <c r="AA110" s="30">
        <f>Data_Set[[#This Row],[Repartition Segment 1]]*Data_Set[[#This Row],[Coefficient CO2 Segment 1]]*Data_Set[[#This Row],[Poids OT (T)]]*Data_Set[[#This Row],[Distance (KM)]]</f>
        <v>3.5185946400000003</v>
      </c>
      <c r="AB110" s="30">
        <f>Data_Set[[#This Row],[Repartition Segment 2]]*Data_Set[[#This Row],[Coefficient CO2 Segment 2]]*Data_Set[[#This Row],[Poids OT (T)]]*Data_Set[[#This Row],[Distance (KM)]]</f>
        <v>3.4584853149000003</v>
      </c>
      <c r="AC110" s="30">
        <f>Data_Set[[#This Row],[Bilan CO2 Segment 1 (Kg CO2)]]+Data_Set[[#This Row],[Bilan CO2 Segment 2 (Kg CO2)]]</f>
        <v>6.9770799549000007</v>
      </c>
      <c r="AD110" s="1"/>
    </row>
    <row r="111" spans="1:30" ht="12.5" x14ac:dyDescent="0.25">
      <c r="A111" s="7">
        <v>20220600077</v>
      </c>
      <c r="B111" s="18">
        <v>44735</v>
      </c>
      <c r="C111" s="18" t="str">
        <f>TEXT(B111, "mmmm")</f>
        <v>juin</v>
      </c>
      <c r="D111" s="18" t="str">
        <f>TEXT(B111,"aaaa")</f>
        <v>2022</v>
      </c>
      <c r="E111" s="7">
        <v>1523115</v>
      </c>
      <c r="F111" s="17">
        <v>1115</v>
      </c>
      <c r="G111" s="23">
        <f>Data_Set[[#This Row],[Poids OT (kg)]]/1000</f>
        <v>1.115</v>
      </c>
      <c r="H111" s="6" t="s">
        <v>1</v>
      </c>
      <c r="I111" s="7">
        <v>615</v>
      </c>
      <c r="J111" s="6">
        <v>91100</v>
      </c>
      <c r="K111" s="6" t="s">
        <v>22</v>
      </c>
      <c r="L111" s="6">
        <v>13000</v>
      </c>
      <c r="M111" s="6" t="s">
        <v>45</v>
      </c>
      <c r="N111" s="7">
        <v>740.44500000000005</v>
      </c>
      <c r="O111" s="6" t="s">
        <v>145</v>
      </c>
      <c r="P111" s="6" t="s">
        <v>146</v>
      </c>
      <c r="Q111" s="11">
        <v>1690891543678</v>
      </c>
      <c r="R111" s="12">
        <v>154098765</v>
      </c>
      <c r="S111" s="6" t="str">
        <f>LEFT(Q111,1)</f>
        <v>1</v>
      </c>
      <c r="T111" s="6" t="str">
        <f>IF(S111="1","Homme",IF(S111="0","Inconnu","Femme"))</f>
        <v>Homme</v>
      </c>
      <c r="U111" s="6" t="str">
        <f>"19"&amp;MID(Q111, SEARCH("", Q111) + 1,2)</f>
        <v>1969</v>
      </c>
      <c r="V111" s="6" t="str">
        <f>FLOOR(U111,5) &amp; "-" &amp; FLOOR(U111,5) + 5</f>
        <v>1965-1970</v>
      </c>
      <c r="W111" s="24">
        <f>IFERROR(VLOOKUP(Data_Set[[#This Row],[Type Transport]],'[1]Taux émission CO2e'!$A$5:$B$16,2,0),0)</f>
        <v>0.3</v>
      </c>
      <c r="X111" s="28">
        <f>IFERROR(VLOOKUP(Data_Set[[#This Row],[Type Transport]],'[1]Taux émission CO2e'!$A$5:$D$16,4,0),0)</f>
        <v>0.16</v>
      </c>
      <c r="Y111" s="24">
        <f>IFERROR(VLOOKUP(Data_Set[[#This Row],[Type Transport]],'[1]Taux émission CO2e'!$A$20:$B$31,2,0),0)</f>
        <v>0.7</v>
      </c>
      <c r="Z111" s="6">
        <f>IFERROR(VLOOKUP(Data_Set[[#This Row],[Type Transport]],'[1]Taux émission CO2e'!$A$20:$D$31,4,0),0)</f>
        <v>6.7400000000000002E-2</v>
      </c>
      <c r="AA111" s="30">
        <f>Data_Set[[#This Row],[Repartition Segment 1]]*Data_Set[[#This Row],[Coefficient CO2 Segment 1]]*Data_Set[[#This Row],[Poids OT (T)]]*Data_Set[[#This Row],[Distance (KM)]]</f>
        <v>39.628616399999999</v>
      </c>
      <c r="AB111" s="30">
        <f>Data_Set[[#This Row],[Repartition Segment 2]]*Data_Set[[#This Row],[Coefficient CO2 Segment 2]]*Data_Set[[#This Row],[Poids OT (T)]]*Data_Set[[#This Row],[Distance (KM)]]</f>
        <v>38.951627536499998</v>
      </c>
      <c r="AC111" s="30">
        <f>Data_Set[[#This Row],[Bilan CO2 Segment 1 (Kg CO2)]]+Data_Set[[#This Row],[Bilan CO2 Segment 2 (Kg CO2)]]</f>
        <v>78.580243936499997</v>
      </c>
      <c r="AD111" s="1"/>
    </row>
    <row r="112" spans="1:30" ht="12.5" x14ac:dyDescent="0.25">
      <c r="A112" s="7">
        <v>20220600077</v>
      </c>
      <c r="B112" s="18">
        <v>44742</v>
      </c>
      <c r="C112" s="18" t="str">
        <f>TEXT(B112, "mmmm")</f>
        <v>juin</v>
      </c>
      <c r="D112" s="18" t="str">
        <f>TEXT(B112,"aaaa")</f>
        <v>2022</v>
      </c>
      <c r="E112" s="7">
        <v>1525892</v>
      </c>
      <c r="F112" s="17">
        <v>882</v>
      </c>
      <c r="G112" s="23">
        <f>Data_Set[[#This Row],[Poids OT (kg)]]/1000</f>
        <v>0.88200000000000001</v>
      </c>
      <c r="H112" s="6" t="s">
        <v>1</v>
      </c>
      <c r="I112" s="7">
        <v>585</v>
      </c>
      <c r="J112" s="6">
        <v>91100</v>
      </c>
      <c r="K112" s="6" t="s">
        <v>22</v>
      </c>
      <c r="L112" s="6">
        <v>13000</v>
      </c>
      <c r="M112" s="6" t="s">
        <v>45</v>
      </c>
      <c r="N112" s="7">
        <v>740.44500000000005</v>
      </c>
      <c r="O112" s="6" t="s">
        <v>145</v>
      </c>
      <c r="P112" s="6" t="s">
        <v>146</v>
      </c>
      <c r="Q112" s="11">
        <v>1690891543678</v>
      </c>
      <c r="R112" s="12">
        <v>154098765</v>
      </c>
      <c r="S112" s="6" t="str">
        <f>LEFT(Q112,1)</f>
        <v>1</v>
      </c>
      <c r="T112" s="6" t="str">
        <f>IF(S112="1","Homme",IF(S112="0","Inconnu","Femme"))</f>
        <v>Homme</v>
      </c>
      <c r="U112" s="6" t="str">
        <f>"19"&amp;MID(Q112, SEARCH("", Q112) + 1,2)</f>
        <v>1969</v>
      </c>
      <c r="V112" s="6" t="str">
        <f>FLOOR(U112,5) &amp; "-" &amp; FLOOR(U112,5) + 5</f>
        <v>1965-1970</v>
      </c>
      <c r="W112" s="24">
        <f>IFERROR(VLOOKUP(Data_Set[[#This Row],[Type Transport]],'[1]Taux émission CO2e'!$A$5:$B$16,2,0),0)</f>
        <v>0.3</v>
      </c>
      <c r="X112" s="28">
        <f>IFERROR(VLOOKUP(Data_Set[[#This Row],[Type Transport]],'[1]Taux émission CO2e'!$A$5:$D$16,4,0),0)</f>
        <v>0.16</v>
      </c>
      <c r="Y112" s="24">
        <f>IFERROR(VLOOKUP(Data_Set[[#This Row],[Type Transport]],'[1]Taux émission CO2e'!$A$20:$B$31,2,0),0)</f>
        <v>0.7</v>
      </c>
      <c r="Z112" s="6">
        <f>IFERROR(VLOOKUP(Data_Set[[#This Row],[Type Transport]],'[1]Taux émission CO2e'!$A$20:$D$31,4,0),0)</f>
        <v>6.7400000000000002E-2</v>
      </c>
      <c r="AA112" s="30">
        <f>Data_Set[[#This Row],[Repartition Segment 1]]*Data_Set[[#This Row],[Coefficient CO2 Segment 1]]*Data_Set[[#This Row],[Poids OT (T)]]*Data_Set[[#This Row],[Distance (KM)]]</f>
        <v>31.34747952</v>
      </c>
      <c r="AB112" s="30">
        <f>Data_Set[[#This Row],[Repartition Segment 2]]*Data_Set[[#This Row],[Coefficient CO2 Segment 2]]*Data_Set[[#This Row],[Poids OT (T)]]*Data_Set[[#This Row],[Distance (KM)]]</f>
        <v>30.811960078200002</v>
      </c>
      <c r="AC112" s="30">
        <f>Data_Set[[#This Row],[Bilan CO2 Segment 1 (Kg CO2)]]+Data_Set[[#This Row],[Bilan CO2 Segment 2 (Kg CO2)]]</f>
        <v>62.159439598200002</v>
      </c>
      <c r="AD112" s="1"/>
    </row>
    <row r="113" spans="1:30" ht="12.5" x14ac:dyDescent="0.25">
      <c r="A113" s="7">
        <v>2022070063</v>
      </c>
      <c r="B113" s="18">
        <v>44747</v>
      </c>
      <c r="C113" s="18" t="str">
        <f>TEXT(B113, "mmmm")</f>
        <v>juillet</v>
      </c>
      <c r="D113" s="18" t="str">
        <f>TEXT(B113,"aaaa")</f>
        <v>2022</v>
      </c>
      <c r="E113" s="7">
        <v>1527826</v>
      </c>
      <c r="F113" s="17">
        <v>170</v>
      </c>
      <c r="G113" s="23">
        <f>Data_Set[[#This Row],[Poids OT (kg)]]/1000</f>
        <v>0.17</v>
      </c>
      <c r="H113" s="6" t="s">
        <v>1</v>
      </c>
      <c r="I113" s="7">
        <v>159</v>
      </c>
      <c r="J113" s="6">
        <v>91100</v>
      </c>
      <c r="K113" s="6" t="s">
        <v>22</v>
      </c>
      <c r="L113" s="6">
        <v>13000</v>
      </c>
      <c r="M113" s="6" t="s">
        <v>45</v>
      </c>
      <c r="N113" s="7">
        <v>740.44500000000005</v>
      </c>
      <c r="O113" s="6" t="s">
        <v>145</v>
      </c>
      <c r="P113" s="6" t="s">
        <v>146</v>
      </c>
      <c r="Q113" s="11">
        <v>1690891543678</v>
      </c>
      <c r="R113" s="12">
        <v>154098765</v>
      </c>
      <c r="S113" s="6" t="str">
        <f>LEFT(Q113,1)</f>
        <v>1</v>
      </c>
      <c r="T113" s="6" t="str">
        <f>IF(S113="1","Homme",IF(S113="0","Inconnu","Femme"))</f>
        <v>Homme</v>
      </c>
      <c r="U113" s="6" t="str">
        <f>"19"&amp;MID(Q113, SEARCH("", Q113) + 1,2)</f>
        <v>1969</v>
      </c>
      <c r="V113" s="6" t="str">
        <f>FLOOR(U113,5) &amp; "-" &amp; FLOOR(U113,5) + 5</f>
        <v>1965-1970</v>
      </c>
      <c r="W113" s="24">
        <f>IFERROR(VLOOKUP(Data_Set[[#This Row],[Type Transport]],'[1]Taux émission CO2e'!$A$5:$B$16,2,0),0)</f>
        <v>0.3</v>
      </c>
      <c r="X113" s="28">
        <f>IFERROR(VLOOKUP(Data_Set[[#This Row],[Type Transport]],'[1]Taux émission CO2e'!$A$5:$D$16,4,0),0)</f>
        <v>0.16</v>
      </c>
      <c r="Y113" s="24">
        <f>IFERROR(VLOOKUP(Data_Set[[#This Row],[Type Transport]],'[1]Taux émission CO2e'!$A$20:$B$31,2,0),0)</f>
        <v>0.7</v>
      </c>
      <c r="Z113" s="6">
        <f>IFERROR(VLOOKUP(Data_Set[[#This Row],[Type Transport]],'[1]Taux émission CO2e'!$A$20:$D$31,4,0),0)</f>
        <v>6.7400000000000002E-2</v>
      </c>
      <c r="AA113" s="30">
        <f>Data_Set[[#This Row],[Repartition Segment 1]]*Data_Set[[#This Row],[Coefficient CO2 Segment 1]]*Data_Set[[#This Row],[Poids OT (T)]]*Data_Set[[#This Row],[Distance (KM)]]</f>
        <v>6.0420312000000012</v>
      </c>
      <c r="AB113" s="30">
        <f>Data_Set[[#This Row],[Repartition Segment 2]]*Data_Set[[#This Row],[Coefficient CO2 Segment 2]]*Data_Set[[#This Row],[Poids OT (T)]]*Data_Set[[#This Row],[Distance (KM)]]</f>
        <v>5.9388131670000011</v>
      </c>
      <c r="AC113" s="30">
        <f>Data_Set[[#This Row],[Bilan CO2 Segment 1 (Kg CO2)]]+Data_Set[[#This Row],[Bilan CO2 Segment 2 (Kg CO2)]]</f>
        <v>11.980844367000003</v>
      </c>
      <c r="AD113" s="1"/>
    </row>
    <row r="114" spans="1:30" ht="12.5" x14ac:dyDescent="0.25">
      <c r="A114" s="7">
        <v>2022070063</v>
      </c>
      <c r="B114" s="18">
        <v>44749</v>
      </c>
      <c r="C114" s="18" t="str">
        <f>TEXT(B114, "mmmm")</f>
        <v>juillet</v>
      </c>
      <c r="D114" s="18" t="str">
        <f>TEXT(B114,"aaaa")</f>
        <v>2022</v>
      </c>
      <c r="E114" s="7">
        <v>1529667</v>
      </c>
      <c r="F114" s="17">
        <v>300</v>
      </c>
      <c r="G114" s="23">
        <f>Data_Set[[#This Row],[Poids OT (kg)]]/1000</f>
        <v>0.3</v>
      </c>
      <c r="H114" s="6" t="s">
        <v>1</v>
      </c>
      <c r="I114" s="7">
        <v>340</v>
      </c>
      <c r="J114" s="6">
        <v>91100</v>
      </c>
      <c r="K114" s="6" t="s">
        <v>22</v>
      </c>
      <c r="L114" s="6">
        <v>13000</v>
      </c>
      <c r="M114" s="6" t="s">
        <v>45</v>
      </c>
      <c r="N114" s="7">
        <v>740.44500000000005</v>
      </c>
      <c r="O114" s="6" t="s">
        <v>145</v>
      </c>
      <c r="P114" s="6" t="s">
        <v>146</v>
      </c>
      <c r="Q114" s="11">
        <v>1690891543678</v>
      </c>
      <c r="R114" s="12">
        <v>154098765</v>
      </c>
      <c r="S114" s="6" t="str">
        <f>LEFT(Q114,1)</f>
        <v>1</v>
      </c>
      <c r="T114" s="6" t="str">
        <f>IF(S114="1","Homme",IF(S114="0","Inconnu","Femme"))</f>
        <v>Homme</v>
      </c>
      <c r="U114" s="6" t="str">
        <f>"19"&amp;MID(Q114, SEARCH("", Q114) + 1,2)</f>
        <v>1969</v>
      </c>
      <c r="V114" s="6" t="str">
        <f>FLOOR(U114,5) &amp; "-" &amp; FLOOR(U114,5) + 5</f>
        <v>1965-1970</v>
      </c>
      <c r="W114" s="24">
        <f>IFERROR(VLOOKUP(Data_Set[[#This Row],[Type Transport]],'[1]Taux émission CO2e'!$A$5:$B$16,2,0),0)</f>
        <v>0.3</v>
      </c>
      <c r="X114" s="28">
        <f>IFERROR(VLOOKUP(Data_Set[[#This Row],[Type Transport]],'[1]Taux émission CO2e'!$A$5:$D$16,4,0),0)</f>
        <v>0.16</v>
      </c>
      <c r="Y114" s="24">
        <f>IFERROR(VLOOKUP(Data_Set[[#This Row],[Type Transport]],'[1]Taux émission CO2e'!$A$20:$B$31,2,0),0)</f>
        <v>0.7</v>
      </c>
      <c r="Z114" s="6">
        <f>IFERROR(VLOOKUP(Data_Set[[#This Row],[Type Transport]],'[1]Taux émission CO2e'!$A$20:$D$31,4,0),0)</f>
        <v>6.7400000000000002E-2</v>
      </c>
      <c r="AA114" s="30">
        <f>Data_Set[[#This Row],[Repartition Segment 1]]*Data_Set[[#This Row],[Coefficient CO2 Segment 1]]*Data_Set[[#This Row],[Poids OT (T)]]*Data_Set[[#This Row],[Distance (KM)]]</f>
        <v>10.662408000000001</v>
      </c>
      <c r="AB114" s="30">
        <f>Data_Set[[#This Row],[Repartition Segment 2]]*Data_Set[[#This Row],[Coefficient CO2 Segment 2]]*Data_Set[[#This Row],[Poids OT (T)]]*Data_Set[[#This Row],[Distance (KM)]]</f>
        <v>10.48025853</v>
      </c>
      <c r="AC114" s="30">
        <f>Data_Set[[#This Row],[Bilan CO2 Segment 1 (Kg CO2)]]+Data_Set[[#This Row],[Bilan CO2 Segment 2 (Kg CO2)]]</f>
        <v>21.14266653</v>
      </c>
      <c r="AD114" s="1"/>
    </row>
    <row r="115" spans="1:30" ht="12.5" x14ac:dyDescent="0.25">
      <c r="A115" s="7">
        <v>2022070063</v>
      </c>
      <c r="B115" s="18">
        <v>44750</v>
      </c>
      <c r="C115" s="18" t="str">
        <f>TEXT(B115, "mmmm")</f>
        <v>juillet</v>
      </c>
      <c r="D115" s="18" t="str">
        <f>TEXT(B115,"aaaa")</f>
        <v>2022</v>
      </c>
      <c r="E115" s="7">
        <v>1529665</v>
      </c>
      <c r="F115" s="17">
        <v>385</v>
      </c>
      <c r="G115" s="23">
        <f>Data_Set[[#This Row],[Poids OT (kg)]]/1000</f>
        <v>0.38500000000000001</v>
      </c>
      <c r="H115" s="6" t="s">
        <v>1</v>
      </c>
      <c r="I115" s="7">
        <v>444.15</v>
      </c>
      <c r="J115" s="6">
        <v>91100</v>
      </c>
      <c r="K115" s="6" t="s">
        <v>22</v>
      </c>
      <c r="L115" s="6">
        <v>13000</v>
      </c>
      <c r="M115" s="6" t="s">
        <v>45</v>
      </c>
      <c r="N115" s="7">
        <v>740.44500000000005</v>
      </c>
      <c r="O115" s="6" t="s">
        <v>145</v>
      </c>
      <c r="P115" s="6" t="s">
        <v>146</v>
      </c>
      <c r="Q115" s="11">
        <v>1690891543678</v>
      </c>
      <c r="R115" s="12">
        <v>154098765</v>
      </c>
      <c r="S115" s="6" t="str">
        <f>LEFT(Q115,1)</f>
        <v>1</v>
      </c>
      <c r="T115" s="6" t="str">
        <f>IF(S115="1","Homme",IF(S115="0","Inconnu","Femme"))</f>
        <v>Homme</v>
      </c>
      <c r="U115" s="6" t="str">
        <f>"19"&amp;MID(Q115, SEARCH("", Q115) + 1,2)</f>
        <v>1969</v>
      </c>
      <c r="V115" s="6" t="str">
        <f>FLOOR(U115,5) &amp; "-" &amp; FLOOR(U115,5) + 5</f>
        <v>1965-1970</v>
      </c>
      <c r="W115" s="24">
        <f>IFERROR(VLOOKUP(Data_Set[[#This Row],[Type Transport]],'[1]Taux émission CO2e'!$A$5:$B$16,2,0),0)</f>
        <v>0.3</v>
      </c>
      <c r="X115" s="28">
        <f>IFERROR(VLOOKUP(Data_Set[[#This Row],[Type Transport]],'[1]Taux émission CO2e'!$A$5:$D$16,4,0),0)</f>
        <v>0.16</v>
      </c>
      <c r="Y115" s="24">
        <f>IFERROR(VLOOKUP(Data_Set[[#This Row],[Type Transport]],'[1]Taux émission CO2e'!$A$20:$B$31,2,0),0)</f>
        <v>0.7</v>
      </c>
      <c r="Z115" s="6">
        <f>IFERROR(VLOOKUP(Data_Set[[#This Row],[Type Transport]],'[1]Taux émission CO2e'!$A$20:$D$31,4,0),0)</f>
        <v>6.7400000000000002E-2</v>
      </c>
      <c r="AA115" s="30">
        <f>Data_Set[[#This Row],[Repartition Segment 1]]*Data_Set[[#This Row],[Coefficient CO2 Segment 1]]*Data_Set[[#This Row],[Poids OT (T)]]*Data_Set[[#This Row],[Distance (KM)]]</f>
        <v>13.683423600000001</v>
      </c>
      <c r="AB115" s="30">
        <f>Data_Set[[#This Row],[Repartition Segment 2]]*Data_Set[[#This Row],[Coefficient CO2 Segment 2]]*Data_Set[[#This Row],[Poids OT (T)]]*Data_Set[[#This Row],[Distance (KM)]]</f>
        <v>13.449665113500002</v>
      </c>
      <c r="AC115" s="30">
        <f>Data_Set[[#This Row],[Bilan CO2 Segment 1 (Kg CO2)]]+Data_Set[[#This Row],[Bilan CO2 Segment 2 (Kg CO2)]]</f>
        <v>27.133088713500001</v>
      </c>
      <c r="AD115" s="1"/>
    </row>
    <row r="116" spans="1:30" ht="12.5" x14ac:dyDescent="0.25">
      <c r="A116" s="7">
        <v>2022070063</v>
      </c>
      <c r="B116" s="18">
        <v>44750</v>
      </c>
      <c r="C116" s="18" t="str">
        <f>TEXT(B116, "mmmm")</f>
        <v>juillet</v>
      </c>
      <c r="D116" s="18" t="str">
        <f>TEXT(B116,"aaaa")</f>
        <v>2022</v>
      </c>
      <c r="E116" s="7">
        <v>1529666</v>
      </c>
      <c r="F116" s="17">
        <v>385</v>
      </c>
      <c r="G116" s="23">
        <f>Data_Set[[#This Row],[Poids OT (kg)]]/1000</f>
        <v>0.38500000000000001</v>
      </c>
      <c r="H116" s="6" t="s">
        <v>1</v>
      </c>
      <c r="I116" s="7">
        <v>444.15</v>
      </c>
      <c r="J116" s="6">
        <v>91100</v>
      </c>
      <c r="K116" s="6" t="s">
        <v>22</v>
      </c>
      <c r="L116" s="6">
        <v>13000</v>
      </c>
      <c r="M116" s="6" t="s">
        <v>45</v>
      </c>
      <c r="N116" s="7">
        <v>740.44500000000005</v>
      </c>
      <c r="O116" s="6" t="s">
        <v>145</v>
      </c>
      <c r="P116" s="6" t="s">
        <v>146</v>
      </c>
      <c r="Q116" s="11">
        <v>1690891543678</v>
      </c>
      <c r="R116" s="12">
        <v>154098765</v>
      </c>
      <c r="S116" s="6" t="str">
        <f>LEFT(Q116,1)</f>
        <v>1</v>
      </c>
      <c r="T116" s="6" t="str">
        <f>IF(S116="1","Homme",IF(S116="0","Inconnu","Femme"))</f>
        <v>Homme</v>
      </c>
      <c r="U116" s="6" t="str">
        <f>"19"&amp;MID(Q116, SEARCH("", Q116) + 1,2)</f>
        <v>1969</v>
      </c>
      <c r="V116" s="6" t="str">
        <f>FLOOR(U116,5) &amp; "-" &amp; FLOOR(U116,5) + 5</f>
        <v>1965-1970</v>
      </c>
      <c r="W116" s="24">
        <f>IFERROR(VLOOKUP(Data_Set[[#This Row],[Type Transport]],'[1]Taux émission CO2e'!$A$5:$B$16,2,0),0)</f>
        <v>0.3</v>
      </c>
      <c r="X116" s="28">
        <f>IFERROR(VLOOKUP(Data_Set[[#This Row],[Type Transport]],'[1]Taux émission CO2e'!$A$5:$D$16,4,0),0)</f>
        <v>0.16</v>
      </c>
      <c r="Y116" s="24">
        <f>IFERROR(VLOOKUP(Data_Set[[#This Row],[Type Transport]],'[1]Taux émission CO2e'!$A$20:$B$31,2,0),0)</f>
        <v>0.7</v>
      </c>
      <c r="Z116" s="6">
        <f>IFERROR(VLOOKUP(Data_Set[[#This Row],[Type Transport]],'[1]Taux émission CO2e'!$A$20:$D$31,4,0),0)</f>
        <v>6.7400000000000002E-2</v>
      </c>
      <c r="AA116" s="30">
        <f>Data_Set[[#This Row],[Repartition Segment 1]]*Data_Set[[#This Row],[Coefficient CO2 Segment 1]]*Data_Set[[#This Row],[Poids OT (T)]]*Data_Set[[#This Row],[Distance (KM)]]</f>
        <v>13.683423600000001</v>
      </c>
      <c r="AB116" s="30">
        <f>Data_Set[[#This Row],[Repartition Segment 2]]*Data_Set[[#This Row],[Coefficient CO2 Segment 2]]*Data_Set[[#This Row],[Poids OT (T)]]*Data_Set[[#This Row],[Distance (KM)]]</f>
        <v>13.449665113500002</v>
      </c>
      <c r="AC116" s="30">
        <f>Data_Set[[#This Row],[Bilan CO2 Segment 1 (Kg CO2)]]+Data_Set[[#This Row],[Bilan CO2 Segment 2 (Kg CO2)]]</f>
        <v>27.133088713500001</v>
      </c>
      <c r="AD116" s="1"/>
    </row>
    <row r="117" spans="1:30" ht="12.5" x14ac:dyDescent="0.25">
      <c r="A117" s="7">
        <v>20220200014</v>
      </c>
      <c r="B117" s="18">
        <v>44616</v>
      </c>
      <c r="C117" s="18" t="str">
        <f>TEXT(B117, "mmmm")</f>
        <v>février</v>
      </c>
      <c r="D117" s="18" t="str">
        <f>TEXT(B117,"aaaa")</f>
        <v>2022</v>
      </c>
      <c r="E117" s="7">
        <v>1470226</v>
      </c>
      <c r="F117" s="17">
        <v>300</v>
      </c>
      <c r="G117" s="23">
        <f>Data_Set[[#This Row],[Poids OT (kg)]]/1000</f>
        <v>0.3</v>
      </c>
      <c r="H117" s="6" t="s">
        <v>1</v>
      </c>
      <c r="I117" s="7">
        <v>265</v>
      </c>
      <c r="J117" s="6">
        <v>13000</v>
      </c>
      <c r="K117" s="6" t="s">
        <v>45</v>
      </c>
      <c r="L117" s="6">
        <v>91100</v>
      </c>
      <c r="M117" s="6" t="s">
        <v>22</v>
      </c>
      <c r="N117" s="7">
        <v>740.09799999999996</v>
      </c>
      <c r="O117" s="6" t="s">
        <v>192</v>
      </c>
      <c r="P117" s="6" t="s">
        <v>193</v>
      </c>
      <c r="Q117" s="11">
        <v>1760113765897</v>
      </c>
      <c r="R117" s="12">
        <v>523356798</v>
      </c>
      <c r="S117" s="6" t="str">
        <f>LEFT(Q117,1)</f>
        <v>1</v>
      </c>
      <c r="T117" s="6" t="str">
        <f>IF(S117="1","Homme",IF(S117="0","Inconnu","Femme"))</f>
        <v>Homme</v>
      </c>
      <c r="U117" s="6" t="str">
        <f>"19"&amp;MID(Q117, SEARCH("", Q117) + 1,2)</f>
        <v>1976</v>
      </c>
      <c r="V117" s="6" t="str">
        <f>FLOOR(U117,5) &amp; "-" &amp; FLOOR(U117,5) + 5</f>
        <v>1975-1980</v>
      </c>
      <c r="W117" s="24">
        <f>IFERROR(VLOOKUP(Data_Set[[#This Row],[Type Transport]],'[1]Taux émission CO2e'!$A$5:$B$16,2,0),0)</f>
        <v>0.3</v>
      </c>
      <c r="X117" s="28">
        <f>IFERROR(VLOOKUP(Data_Set[[#This Row],[Type Transport]],'[1]Taux émission CO2e'!$A$5:$D$16,4,0),0)</f>
        <v>0.16</v>
      </c>
      <c r="Y117" s="24">
        <f>IFERROR(VLOOKUP(Data_Set[[#This Row],[Type Transport]],'[1]Taux émission CO2e'!$A$20:$B$31,2,0),0)</f>
        <v>0.7</v>
      </c>
      <c r="Z117" s="6">
        <f>IFERROR(VLOOKUP(Data_Set[[#This Row],[Type Transport]],'[1]Taux émission CO2e'!$A$20:$D$31,4,0),0)</f>
        <v>6.7400000000000002E-2</v>
      </c>
      <c r="AA117" s="30">
        <f>Data_Set[[#This Row],[Repartition Segment 1]]*Data_Set[[#This Row],[Coefficient CO2 Segment 1]]*Data_Set[[#This Row],[Poids OT (T)]]*Data_Set[[#This Row],[Distance (KM)]]</f>
        <v>10.657411199999999</v>
      </c>
      <c r="AB117" s="30">
        <f>Data_Set[[#This Row],[Repartition Segment 2]]*Data_Set[[#This Row],[Coefficient CO2 Segment 2]]*Data_Set[[#This Row],[Poids OT (T)]]*Data_Set[[#This Row],[Distance (KM)]]</f>
        <v>10.475347092</v>
      </c>
      <c r="AC117" s="30">
        <f>Data_Set[[#This Row],[Bilan CO2 Segment 1 (Kg CO2)]]+Data_Set[[#This Row],[Bilan CO2 Segment 2 (Kg CO2)]]</f>
        <v>21.132758291999998</v>
      </c>
      <c r="AD117" s="1"/>
    </row>
    <row r="118" spans="1:30" ht="12.5" x14ac:dyDescent="0.25">
      <c r="A118" s="7">
        <v>20220300036</v>
      </c>
      <c r="B118" s="18">
        <v>44617</v>
      </c>
      <c r="C118" s="18" t="str">
        <f>TEXT(B118, "mmmm")</f>
        <v>février</v>
      </c>
      <c r="D118" s="18" t="str">
        <f>TEXT(B118,"aaaa")</f>
        <v>2022</v>
      </c>
      <c r="E118" s="7">
        <v>1470227</v>
      </c>
      <c r="F118" s="17">
        <v>300</v>
      </c>
      <c r="G118" s="23">
        <f>Data_Set[[#This Row],[Poids OT (kg)]]/1000</f>
        <v>0.3</v>
      </c>
      <c r="H118" s="6" t="s">
        <v>1</v>
      </c>
      <c r="I118" s="7">
        <v>175</v>
      </c>
      <c r="J118" s="6">
        <v>13000</v>
      </c>
      <c r="K118" s="6" t="s">
        <v>45</v>
      </c>
      <c r="L118" s="6">
        <v>91100</v>
      </c>
      <c r="M118" s="6" t="s">
        <v>22</v>
      </c>
      <c r="N118" s="7">
        <v>740.09799999999996</v>
      </c>
      <c r="O118" s="6" t="s">
        <v>192</v>
      </c>
      <c r="P118" s="6" t="s">
        <v>193</v>
      </c>
      <c r="Q118" s="11">
        <v>1760113765897</v>
      </c>
      <c r="R118" s="12">
        <v>523356798</v>
      </c>
      <c r="S118" s="6" t="str">
        <f>LEFT(Q118,1)</f>
        <v>1</v>
      </c>
      <c r="T118" s="6" t="str">
        <f>IF(S118="1","Homme",IF(S118="0","Inconnu","Femme"))</f>
        <v>Homme</v>
      </c>
      <c r="U118" s="6" t="str">
        <f>"19"&amp;MID(Q118, SEARCH("", Q118) + 1,2)</f>
        <v>1976</v>
      </c>
      <c r="V118" s="6" t="str">
        <f>FLOOR(U118,5) &amp; "-" &amp; FLOOR(U118,5) + 5</f>
        <v>1975-1980</v>
      </c>
      <c r="W118" s="24">
        <f>IFERROR(VLOOKUP(Data_Set[[#This Row],[Type Transport]],'[1]Taux émission CO2e'!$A$5:$B$16,2,0),0)</f>
        <v>0.3</v>
      </c>
      <c r="X118" s="28">
        <f>IFERROR(VLOOKUP(Data_Set[[#This Row],[Type Transport]],'[1]Taux émission CO2e'!$A$5:$D$16,4,0),0)</f>
        <v>0.16</v>
      </c>
      <c r="Y118" s="24">
        <f>IFERROR(VLOOKUP(Data_Set[[#This Row],[Type Transport]],'[1]Taux émission CO2e'!$A$20:$B$31,2,0),0)</f>
        <v>0.7</v>
      </c>
      <c r="Z118" s="6">
        <f>IFERROR(VLOOKUP(Data_Set[[#This Row],[Type Transport]],'[1]Taux émission CO2e'!$A$20:$D$31,4,0),0)</f>
        <v>6.7400000000000002E-2</v>
      </c>
      <c r="AA118" s="30">
        <f>Data_Set[[#This Row],[Repartition Segment 1]]*Data_Set[[#This Row],[Coefficient CO2 Segment 1]]*Data_Set[[#This Row],[Poids OT (T)]]*Data_Set[[#This Row],[Distance (KM)]]</f>
        <v>10.657411199999999</v>
      </c>
      <c r="AB118" s="30">
        <f>Data_Set[[#This Row],[Repartition Segment 2]]*Data_Set[[#This Row],[Coefficient CO2 Segment 2]]*Data_Set[[#This Row],[Poids OT (T)]]*Data_Set[[#This Row],[Distance (KM)]]</f>
        <v>10.475347092</v>
      </c>
      <c r="AC118" s="30">
        <f>Data_Set[[#This Row],[Bilan CO2 Segment 1 (Kg CO2)]]+Data_Set[[#This Row],[Bilan CO2 Segment 2 (Kg CO2)]]</f>
        <v>21.132758291999998</v>
      </c>
      <c r="AD118" s="1"/>
    </row>
    <row r="119" spans="1:30" ht="12.5" x14ac:dyDescent="0.25">
      <c r="A119" s="7">
        <v>202203000165</v>
      </c>
      <c r="B119" s="18">
        <v>44641</v>
      </c>
      <c r="C119" s="18" t="str">
        <f>TEXT(B119, "mmmm")</f>
        <v>mars</v>
      </c>
      <c r="D119" s="18" t="str">
        <f>TEXT(B119,"aaaa")</f>
        <v>2022</v>
      </c>
      <c r="E119" s="7">
        <v>1481793</v>
      </c>
      <c r="F119" s="17">
        <v>300</v>
      </c>
      <c r="G119" s="23">
        <f>Data_Set[[#This Row],[Poids OT (kg)]]/1000</f>
        <v>0.3</v>
      </c>
      <c r="H119" s="6" t="s">
        <v>1</v>
      </c>
      <c r="I119" s="7">
        <v>220</v>
      </c>
      <c r="J119" s="6">
        <v>13000</v>
      </c>
      <c r="K119" s="6" t="s">
        <v>45</v>
      </c>
      <c r="L119" s="6">
        <v>91100</v>
      </c>
      <c r="M119" s="6" t="s">
        <v>22</v>
      </c>
      <c r="N119" s="7">
        <v>740.09799999999996</v>
      </c>
      <c r="O119" s="6" t="s">
        <v>192</v>
      </c>
      <c r="P119" s="6" t="s">
        <v>193</v>
      </c>
      <c r="Q119" s="11">
        <v>1760113765897</v>
      </c>
      <c r="R119" s="12">
        <v>523356798</v>
      </c>
      <c r="S119" s="6" t="str">
        <f>LEFT(Q119,1)</f>
        <v>1</v>
      </c>
      <c r="T119" s="6" t="str">
        <f>IF(S119="1","Homme",IF(S119="0","Inconnu","Femme"))</f>
        <v>Homme</v>
      </c>
      <c r="U119" s="6" t="str">
        <f>"19"&amp;MID(Q119, SEARCH("", Q119) + 1,2)</f>
        <v>1976</v>
      </c>
      <c r="V119" s="6" t="str">
        <f>FLOOR(U119,5) &amp; "-" &amp; FLOOR(U119,5) + 5</f>
        <v>1975-1980</v>
      </c>
      <c r="W119" s="24">
        <f>IFERROR(VLOOKUP(Data_Set[[#This Row],[Type Transport]],'[1]Taux émission CO2e'!$A$5:$B$16,2,0),0)</f>
        <v>0.3</v>
      </c>
      <c r="X119" s="28">
        <f>IFERROR(VLOOKUP(Data_Set[[#This Row],[Type Transport]],'[1]Taux émission CO2e'!$A$5:$D$16,4,0),0)</f>
        <v>0.16</v>
      </c>
      <c r="Y119" s="24">
        <f>IFERROR(VLOOKUP(Data_Set[[#This Row],[Type Transport]],'[1]Taux émission CO2e'!$A$20:$B$31,2,0),0)</f>
        <v>0.7</v>
      </c>
      <c r="Z119" s="6">
        <f>IFERROR(VLOOKUP(Data_Set[[#This Row],[Type Transport]],'[1]Taux émission CO2e'!$A$20:$D$31,4,0),0)</f>
        <v>6.7400000000000002E-2</v>
      </c>
      <c r="AA119" s="30">
        <f>Data_Set[[#This Row],[Repartition Segment 1]]*Data_Set[[#This Row],[Coefficient CO2 Segment 1]]*Data_Set[[#This Row],[Poids OT (T)]]*Data_Set[[#This Row],[Distance (KM)]]</f>
        <v>10.657411199999999</v>
      </c>
      <c r="AB119" s="30">
        <f>Data_Set[[#This Row],[Repartition Segment 2]]*Data_Set[[#This Row],[Coefficient CO2 Segment 2]]*Data_Set[[#This Row],[Poids OT (T)]]*Data_Set[[#This Row],[Distance (KM)]]</f>
        <v>10.475347092</v>
      </c>
      <c r="AC119" s="30">
        <f>Data_Set[[#This Row],[Bilan CO2 Segment 1 (Kg CO2)]]+Data_Set[[#This Row],[Bilan CO2 Segment 2 (Kg CO2)]]</f>
        <v>21.132758291999998</v>
      </c>
      <c r="AD119" s="1"/>
    </row>
    <row r="120" spans="1:30" ht="12.5" x14ac:dyDescent="0.25">
      <c r="A120" s="7">
        <v>202203000165</v>
      </c>
      <c r="B120" s="18">
        <v>44649</v>
      </c>
      <c r="C120" s="18" t="str">
        <f>TEXT(B120, "mmmm")</f>
        <v>mars</v>
      </c>
      <c r="D120" s="18" t="str">
        <f>TEXT(B120,"aaaa")</f>
        <v>2022</v>
      </c>
      <c r="E120" s="7">
        <v>1484684</v>
      </c>
      <c r="F120" s="17">
        <v>300</v>
      </c>
      <c r="G120" s="23">
        <f>Data_Set[[#This Row],[Poids OT (kg)]]/1000</f>
        <v>0.3</v>
      </c>
      <c r="H120" s="6" t="s">
        <v>1</v>
      </c>
      <c r="I120" s="7">
        <v>280</v>
      </c>
      <c r="J120" s="6">
        <v>13000</v>
      </c>
      <c r="K120" s="6" t="s">
        <v>45</v>
      </c>
      <c r="L120" s="6">
        <v>91100</v>
      </c>
      <c r="M120" s="6" t="s">
        <v>22</v>
      </c>
      <c r="N120" s="7">
        <v>740.09799999999996</v>
      </c>
      <c r="O120" s="6" t="s">
        <v>192</v>
      </c>
      <c r="P120" s="6" t="s">
        <v>193</v>
      </c>
      <c r="Q120" s="11">
        <v>1760113765897</v>
      </c>
      <c r="R120" s="12">
        <v>523356798</v>
      </c>
      <c r="S120" s="6" t="str">
        <f>LEFT(Q120,1)</f>
        <v>1</v>
      </c>
      <c r="T120" s="6" t="str">
        <f>IF(S120="1","Homme",IF(S120="0","Inconnu","Femme"))</f>
        <v>Homme</v>
      </c>
      <c r="U120" s="6" t="str">
        <f>"19"&amp;MID(Q120, SEARCH("", Q120) + 1,2)</f>
        <v>1976</v>
      </c>
      <c r="V120" s="6" t="str">
        <f>FLOOR(U120,5) &amp; "-" &amp; FLOOR(U120,5) + 5</f>
        <v>1975-1980</v>
      </c>
      <c r="W120" s="24">
        <f>IFERROR(VLOOKUP(Data_Set[[#This Row],[Type Transport]],'[1]Taux émission CO2e'!$A$5:$B$16,2,0),0)</f>
        <v>0.3</v>
      </c>
      <c r="X120" s="28">
        <f>IFERROR(VLOOKUP(Data_Set[[#This Row],[Type Transport]],'[1]Taux émission CO2e'!$A$5:$D$16,4,0),0)</f>
        <v>0.16</v>
      </c>
      <c r="Y120" s="24">
        <f>IFERROR(VLOOKUP(Data_Set[[#This Row],[Type Transport]],'[1]Taux émission CO2e'!$A$20:$B$31,2,0),0)</f>
        <v>0.7</v>
      </c>
      <c r="Z120" s="6">
        <f>IFERROR(VLOOKUP(Data_Set[[#This Row],[Type Transport]],'[1]Taux émission CO2e'!$A$20:$D$31,4,0),0)</f>
        <v>6.7400000000000002E-2</v>
      </c>
      <c r="AA120" s="30">
        <f>Data_Set[[#This Row],[Repartition Segment 1]]*Data_Set[[#This Row],[Coefficient CO2 Segment 1]]*Data_Set[[#This Row],[Poids OT (T)]]*Data_Set[[#This Row],[Distance (KM)]]</f>
        <v>10.657411199999999</v>
      </c>
      <c r="AB120" s="30">
        <f>Data_Set[[#This Row],[Repartition Segment 2]]*Data_Set[[#This Row],[Coefficient CO2 Segment 2]]*Data_Set[[#This Row],[Poids OT (T)]]*Data_Set[[#This Row],[Distance (KM)]]</f>
        <v>10.475347092</v>
      </c>
      <c r="AC120" s="30">
        <f>Data_Set[[#This Row],[Bilan CO2 Segment 1 (Kg CO2)]]+Data_Set[[#This Row],[Bilan CO2 Segment 2 (Kg CO2)]]</f>
        <v>21.132758291999998</v>
      </c>
      <c r="AD120" s="1"/>
    </row>
    <row r="121" spans="1:30" ht="12.5" x14ac:dyDescent="0.25">
      <c r="A121" s="7">
        <v>2022050075</v>
      </c>
      <c r="B121" s="18">
        <v>44693</v>
      </c>
      <c r="C121" s="18" t="str">
        <f>TEXT(B121, "mmmm")</f>
        <v>mai</v>
      </c>
      <c r="D121" s="18" t="str">
        <f>TEXT(B121,"aaaa")</f>
        <v>2022</v>
      </c>
      <c r="E121" s="7">
        <v>1504126</v>
      </c>
      <c r="F121" s="17">
        <v>300</v>
      </c>
      <c r="G121" s="23">
        <f>Data_Set[[#This Row],[Poids OT (kg)]]/1000</f>
        <v>0.3</v>
      </c>
      <c r="H121" s="6" t="s">
        <v>3</v>
      </c>
      <c r="I121" s="7">
        <v>75</v>
      </c>
      <c r="J121" s="6">
        <v>13000</v>
      </c>
      <c r="K121" s="6" t="s">
        <v>45</v>
      </c>
      <c r="L121" s="6">
        <v>91100</v>
      </c>
      <c r="M121" s="6" t="s">
        <v>22</v>
      </c>
      <c r="N121" s="7">
        <v>740.09799999999996</v>
      </c>
      <c r="O121" s="6" t="s">
        <v>192</v>
      </c>
      <c r="P121" s="6" t="s">
        <v>193</v>
      </c>
      <c r="Q121" s="11">
        <v>1760113765897</v>
      </c>
      <c r="R121" s="12">
        <v>523356798</v>
      </c>
      <c r="S121" s="6" t="str">
        <f>LEFT(Q121,1)</f>
        <v>1</v>
      </c>
      <c r="T121" s="6" t="str">
        <f>IF(S121="1","Homme",IF(S121="0","Inconnu","Femme"))</f>
        <v>Homme</v>
      </c>
      <c r="U121" s="6" t="str">
        <f>"19"&amp;MID(Q121, SEARCH("", Q121) + 1,2)</f>
        <v>1976</v>
      </c>
      <c r="V121" s="6" t="str">
        <f>FLOOR(U121,5) &amp; "-" &amp; FLOOR(U121,5) + 5</f>
        <v>1975-1980</v>
      </c>
      <c r="W121" s="24">
        <f>IFERROR(VLOOKUP(Data_Set[[#This Row],[Type Transport]],'[1]Taux émission CO2e'!$A$5:$B$16,2,0),0)</f>
        <v>1</v>
      </c>
      <c r="X121" s="28">
        <f>IFERROR(VLOOKUP(Data_Set[[#This Row],[Type Transport]],'[1]Taux émission CO2e'!$A$5:$D$16,4,0),0)</f>
        <v>0.24099999999999999</v>
      </c>
      <c r="Y121" s="24">
        <f>IFERROR(VLOOKUP(Data_Set[[#This Row],[Type Transport]],'[1]Taux émission CO2e'!$A$20:$B$31,2,0),0)</f>
        <v>0</v>
      </c>
      <c r="Z121" s="6">
        <f>IFERROR(VLOOKUP(Data_Set[[#This Row],[Type Transport]],'[1]Taux émission CO2e'!$A$20:$D$31,4,0),0)</f>
        <v>0</v>
      </c>
      <c r="AA121" s="30">
        <f>Data_Set[[#This Row],[Repartition Segment 1]]*Data_Set[[#This Row],[Coefficient CO2 Segment 1]]*Data_Set[[#This Row],[Poids OT (T)]]*Data_Set[[#This Row],[Distance (KM)]]</f>
        <v>53.509085399999989</v>
      </c>
      <c r="AB121" s="30">
        <f>Data_Set[[#This Row],[Repartition Segment 2]]*Data_Set[[#This Row],[Coefficient CO2 Segment 2]]*Data_Set[[#This Row],[Poids OT (T)]]*Data_Set[[#This Row],[Distance (KM)]]</f>
        <v>0</v>
      </c>
      <c r="AC121" s="30">
        <f>Data_Set[[#This Row],[Bilan CO2 Segment 1 (Kg CO2)]]+Data_Set[[#This Row],[Bilan CO2 Segment 2 (Kg CO2)]]</f>
        <v>53.509085399999989</v>
      </c>
      <c r="AD121" s="1"/>
    </row>
    <row r="122" spans="1:30" ht="12.5" x14ac:dyDescent="0.25">
      <c r="A122" s="7">
        <v>2022050075</v>
      </c>
      <c r="B122" s="18">
        <v>44701</v>
      </c>
      <c r="C122" s="18" t="str">
        <f>TEXT(B122, "mmmm")</f>
        <v>mai</v>
      </c>
      <c r="D122" s="18" t="str">
        <f>TEXT(B122,"aaaa")</f>
        <v>2022</v>
      </c>
      <c r="E122" s="7">
        <v>1507492</v>
      </c>
      <c r="F122" s="17">
        <v>300</v>
      </c>
      <c r="G122" s="23">
        <f>Data_Set[[#This Row],[Poids OT (kg)]]/1000</f>
        <v>0.3</v>
      </c>
      <c r="H122" s="6" t="s">
        <v>1</v>
      </c>
      <c r="I122" s="7">
        <v>235</v>
      </c>
      <c r="J122" s="6">
        <v>13000</v>
      </c>
      <c r="K122" s="6" t="s">
        <v>45</v>
      </c>
      <c r="L122" s="6">
        <v>91100</v>
      </c>
      <c r="M122" s="6" t="s">
        <v>22</v>
      </c>
      <c r="N122" s="7">
        <v>740.09799999999996</v>
      </c>
      <c r="O122" s="6" t="s">
        <v>192</v>
      </c>
      <c r="P122" s="6" t="s">
        <v>193</v>
      </c>
      <c r="Q122" s="11">
        <v>1760113765897</v>
      </c>
      <c r="R122" s="12">
        <v>523356798</v>
      </c>
      <c r="S122" s="6" t="str">
        <f>LEFT(Q122,1)</f>
        <v>1</v>
      </c>
      <c r="T122" s="6" t="str">
        <f>IF(S122="1","Homme",IF(S122="0","Inconnu","Femme"))</f>
        <v>Homme</v>
      </c>
      <c r="U122" s="6" t="str">
        <f>"19"&amp;MID(Q122, SEARCH("", Q122) + 1,2)</f>
        <v>1976</v>
      </c>
      <c r="V122" s="6" t="str">
        <f>FLOOR(U122,5) &amp; "-" &amp; FLOOR(U122,5) + 5</f>
        <v>1975-1980</v>
      </c>
      <c r="W122" s="24">
        <f>IFERROR(VLOOKUP(Data_Set[[#This Row],[Type Transport]],'[1]Taux émission CO2e'!$A$5:$B$16,2,0),0)</f>
        <v>0.3</v>
      </c>
      <c r="X122" s="28">
        <f>IFERROR(VLOOKUP(Data_Set[[#This Row],[Type Transport]],'[1]Taux émission CO2e'!$A$5:$D$16,4,0),0)</f>
        <v>0.16</v>
      </c>
      <c r="Y122" s="24">
        <f>IFERROR(VLOOKUP(Data_Set[[#This Row],[Type Transport]],'[1]Taux émission CO2e'!$A$20:$B$31,2,0),0)</f>
        <v>0.7</v>
      </c>
      <c r="Z122" s="6">
        <f>IFERROR(VLOOKUP(Data_Set[[#This Row],[Type Transport]],'[1]Taux émission CO2e'!$A$20:$D$31,4,0),0)</f>
        <v>6.7400000000000002E-2</v>
      </c>
      <c r="AA122" s="30">
        <f>Data_Set[[#This Row],[Repartition Segment 1]]*Data_Set[[#This Row],[Coefficient CO2 Segment 1]]*Data_Set[[#This Row],[Poids OT (T)]]*Data_Set[[#This Row],[Distance (KM)]]</f>
        <v>10.657411199999999</v>
      </c>
      <c r="AB122" s="30">
        <f>Data_Set[[#This Row],[Repartition Segment 2]]*Data_Set[[#This Row],[Coefficient CO2 Segment 2]]*Data_Set[[#This Row],[Poids OT (T)]]*Data_Set[[#This Row],[Distance (KM)]]</f>
        <v>10.475347092</v>
      </c>
      <c r="AC122" s="30">
        <f>Data_Set[[#This Row],[Bilan CO2 Segment 1 (Kg CO2)]]+Data_Set[[#This Row],[Bilan CO2 Segment 2 (Kg CO2)]]</f>
        <v>21.132758291999998</v>
      </c>
      <c r="AD122" s="1"/>
    </row>
    <row r="123" spans="1:30" ht="12.5" x14ac:dyDescent="0.25">
      <c r="A123" s="7">
        <v>20220600077</v>
      </c>
      <c r="B123" s="18">
        <v>44711</v>
      </c>
      <c r="C123" s="18" t="str">
        <f>TEXT(B123, "mmmm")</f>
        <v>mai</v>
      </c>
      <c r="D123" s="18" t="str">
        <f>TEXT(B123,"aaaa")</f>
        <v>2022</v>
      </c>
      <c r="E123" s="7">
        <v>1510635</v>
      </c>
      <c r="F123" s="17">
        <v>300</v>
      </c>
      <c r="G123" s="23">
        <f>Data_Set[[#This Row],[Poids OT (kg)]]/1000</f>
        <v>0.3</v>
      </c>
      <c r="H123" s="6" t="s">
        <v>1</v>
      </c>
      <c r="I123" s="7">
        <v>235</v>
      </c>
      <c r="J123" s="6">
        <v>13000</v>
      </c>
      <c r="K123" s="6" t="s">
        <v>45</v>
      </c>
      <c r="L123" s="6">
        <v>91100</v>
      </c>
      <c r="M123" s="6" t="s">
        <v>22</v>
      </c>
      <c r="N123" s="7">
        <v>740.09799999999996</v>
      </c>
      <c r="O123" s="6" t="s">
        <v>192</v>
      </c>
      <c r="P123" s="6" t="s">
        <v>193</v>
      </c>
      <c r="Q123" s="11">
        <v>1760113765897</v>
      </c>
      <c r="R123" s="12">
        <v>523356798</v>
      </c>
      <c r="S123" s="6" t="str">
        <f>LEFT(Q123,1)</f>
        <v>1</v>
      </c>
      <c r="T123" s="6" t="str">
        <f>IF(S123="1","Homme",IF(S123="0","Inconnu","Femme"))</f>
        <v>Homme</v>
      </c>
      <c r="U123" s="6" t="str">
        <f>"19"&amp;MID(Q123, SEARCH("", Q123) + 1,2)</f>
        <v>1976</v>
      </c>
      <c r="V123" s="6" t="str">
        <f>FLOOR(U123,5) &amp; "-" &amp; FLOOR(U123,5) + 5</f>
        <v>1975-1980</v>
      </c>
      <c r="W123" s="24">
        <f>IFERROR(VLOOKUP(Data_Set[[#This Row],[Type Transport]],'[1]Taux émission CO2e'!$A$5:$B$16,2,0),0)</f>
        <v>0.3</v>
      </c>
      <c r="X123" s="28">
        <f>IFERROR(VLOOKUP(Data_Set[[#This Row],[Type Transport]],'[1]Taux émission CO2e'!$A$5:$D$16,4,0),0)</f>
        <v>0.16</v>
      </c>
      <c r="Y123" s="24">
        <f>IFERROR(VLOOKUP(Data_Set[[#This Row],[Type Transport]],'[1]Taux émission CO2e'!$A$20:$B$31,2,0),0)</f>
        <v>0.7</v>
      </c>
      <c r="Z123" s="6">
        <f>IFERROR(VLOOKUP(Data_Set[[#This Row],[Type Transport]],'[1]Taux émission CO2e'!$A$20:$D$31,4,0),0)</f>
        <v>6.7400000000000002E-2</v>
      </c>
      <c r="AA123" s="30">
        <f>Data_Set[[#This Row],[Repartition Segment 1]]*Data_Set[[#This Row],[Coefficient CO2 Segment 1]]*Data_Set[[#This Row],[Poids OT (T)]]*Data_Set[[#This Row],[Distance (KM)]]</f>
        <v>10.657411199999999</v>
      </c>
      <c r="AB123" s="30">
        <f>Data_Set[[#This Row],[Repartition Segment 2]]*Data_Set[[#This Row],[Coefficient CO2 Segment 2]]*Data_Set[[#This Row],[Poids OT (T)]]*Data_Set[[#This Row],[Distance (KM)]]</f>
        <v>10.475347092</v>
      </c>
      <c r="AC123" s="30">
        <f>Data_Set[[#This Row],[Bilan CO2 Segment 1 (Kg CO2)]]+Data_Set[[#This Row],[Bilan CO2 Segment 2 (Kg CO2)]]</f>
        <v>21.132758291999998</v>
      </c>
      <c r="AD123" s="1"/>
    </row>
    <row r="124" spans="1:30" ht="12.5" x14ac:dyDescent="0.25">
      <c r="A124" s="7">
        <v>20220600077</v>
      </c>
      <c r="B124" s="18">
        <v>44713</v>
      </c>
      <c r="C124" s="18" t="str">
        <f>TEXT(B124, "mmmm")</f>
        <v>juin</v>
      </c>
      <c r="D124" s="18" t="str">
        <f>TEXT(B124,"aaaa")</f>
        <v>2022</v>
      </c>
      <c r="E124" s="7">
        <v>1513159</v>
      </c>
      <c r="F124" s="17">
        <v>750</v>
      </c>
      <c r="G124" s="23">
        <f>Data_Set[[#This Row],[Poids OT (kg)]]/1000</f>
        <v>0.75</v>
      </c>
      <c r="H124" s="6" t="s">
        <v>1</v>
      </c>
      <c r="I124" s="7">
        <v>551</v>
      </c>
      <c r="J124" s="6">
        <v>13000</v>
      </c>
      <c r="K124" s="6" t="s">
        <v>45</v>
      </c>
      <c r="L124" s="6">
        <v>91100</v>
      </c>
      <c r="M124" s="6" t="s">
        <v>22</v>
      </c>
      <c r="N124" s="7">
        <v>740.09799999999996</v>
      </c>
      <c r="O124" s="6" t="s">
        <v>192</v>
      </c>
      <c r="P124" s="6" t="s">
        <v>193</v>
      </c>
      <c r="Q124" s="11">
        <v>1760113765897</v>
      </c>
      <c r="R124" s="12">
        <v>523356798</v>
      </c>
      <c r="S124" s="6" t="str">
        <f>LEFT(Q124,1)</f>
        <v>1</v>
      </c>
      <c r="T124" s="6" t="str">
        <f>IF(S124="1","Homme",IF(S124="0","Inconnu","Femme"))</f>
        <v>Homme</v>
      </c>
      <c r="U124" s="6" t="str">
        <f>"19"&amp;MID(Q124, SEARCH("", Q124) + 1,2)</f>
        <v>1976</v>
      </c>
      <c r="V124" s="6" t="str">
        <f>FLOOR(U124,5) &amp; "-" &amp; FLOOR(U124,5) + 5</f>
        <v>1975-1980</v>
      </c>
      <c r="W124" s="24">
        <f>IFERROR(VLOOKUP(Data_Set[[#This Row],[Type Transport]],'[1]Taux émission CO2e'!$A$5:$B$16,2,0),0)</f>
        <v>0.3</v>
      </c>
      <c r="X124" s="28">
        <f>IFERROR(VLOOKUP(Data_Set[[#This Row],[Type Transport]],'[1]Taux émission CO2e'!$A$5:$D$16,4,0),0)</f>
        <v>0.16</v>
      </c>
      <c r="Y124" s="24">
        <f>IFERROR(VLOOKUP(Data_Set[[#This Row],[Type Transport]],'[1]Taux émission CO2e'!$A$20:$B$31,2,0),0)</f>
        <v>0.7</v>
      </c>
      <c r="Z124" s="6">
        <f>IFERROR(VLOOKUP(Data_Set[[#This Row],[Type Transport]],'[1]Taux émission CO2e'!$A$20:$D$31,4,0),0)</f>
        <v>6.7400000000000002E-2</v>
      </c>
      <c r="AA124" s="30">
        <f>Data_Set[[#This Row],[Repartition Segment 1]]*Data_Set[[#This Row],[Coefficient CO2 Segment 1]]*Data_Set[[#This Row],[Poids OT (T)]]*Data_Set[[#This Row],[Distance (KM)]]</f>
        <v>26.643528</v>
      </c>
      <c r="AB124" s="30">
        <f>Data_Set[[#This Row],[Repartition Segment 2]]*Data_Set[[#This Row],[Coefficient CO2 Segment 2]]*Data_Set[[#This Row],[Poids OT (T)]]*Data_Set[[#This Row],[Distance (KM)]]</f>
        <v>26.18836773</v>
      </c>
      <c r="AC124" s="30">
        <f>Data_Set[[#This Row],[Bilan CO2 Segment 1 (Kg CO2)]]+Data_Set[[#This Row],[Bilan CO2 Segment 2 (Kg CO2)]]</f>
        <v>52.831895729999999</v>
      </c>
      <c r="AD124" s="1"/>
    </row>
    <row r="125" spans="1:30" ht="12.5" x14ac:dyDescent="0.25">
      <c r="A125" s="7">
        <v>20220600077</v>
      </c>
      <c r="B125" s="18">
        <v>44722</v>
      </c>
      <c r="C125" s="18" t="str">
        <f>TEXT(B125, "mmmm")</f>
        <v>juin</v>
      </c>
      <c r="D125" s="18" t="str">
        <f>TEXT(B125,"aaaa")</f>
        <v>2022</v>
      </c>
      <c r="E125" s="7">
        <v>1515554</v>
      </c>
      <c r="F125" s="17">
        <v>1000</v>
      </c>
      <c r="G125" s="23">
        <f>Data_Set[[#This Row],[Poids OT (kg)]]/1000</f>
        <v>1</v>
      </c>
      <c r="H125" s="6" t="s">
        <v>1</v>
      </c>
      <c r="I125" s="7">
        <v>470</v>
      </c>
      <c r="J125" s="6">
        <v>13000</v>
      </c>
      <c r="K125" s="6" t="s">
        <v>45</v>
      </c>
      <c r="L125" s="6">
        <v>91100</v>
      </c>
      <c r="M125" s="6" t="s">
        <v>22</v>
      </c>
      <c r="N125" s="7">
        <v>740.09799999999996</v>
      </c>
      <c r="O125" s="6" t="s">
        <v>192</v>
      </c>
      <c r="P125" s="6" t="s">
        <v>193</v>
      </c>
      <c r="Q125" s="11">
        <v>1760113765897</v>
      </c>
      <c r="R125" s="12">
        <v>523356798</v>
      </c>
      <c r="S125" s="6" t="str">
        <f>LEFT(Q125,1)</f>
        <v>1</v>
      </c>
      <c r="T125" s="6" t="str">
        <f>IF(S125="1","Homme",IF(S125="0","Inconnu","Femme"))</f>
        <v>Homme</v>
      </c>
      <c r="U125" s="6" t="str">
        <f>"19"&amp;MID(Q125, SEARCH("", Q125) + 1,2)</f>
        <v>1976</v>
      </c>
      <c r="V125" s="6" t="str">
        <f>FLOOR(U125,5) &amp; "-" &amp; FLOOR(U125,5) + 5</f>
        <v>1975-1980</v>
      </c>
      <c r="W125" s="24">
        <f>IFERROR(VLOOKUP(Data_Set[[#This Row],[Type Transport]],'[1]Taux émission CO2e'!$A$5:$B$16,2,0),0)</f>
        <v>0.3</v>
      </c>
      <c r="X125" s="28">
        <f>IFERROR(VLOOKUP(Data_Set[[#This Row],[Type Transport]],'[1]Taux émission CO2e'!$A$5:$D$16,4,0),0)</f>
        <v>0.16</v>
      </c>
      <c r="Y125" s="24">
        <f>IFERROR(VLOOKUP(Data_Set[[#This Row],[Type Transport]],'[1]Taux émission CO2e'!$A$20:$B$31,2,0),0)</f>
        <v>0.7</v>
      </c>
      <c r="Z125" s="6">
        <f>IFERROR(VLOOKUP(Data_Set[[#This Row],[Type Transport]],'[1]Taux émission CO2e'!$A$20:$D$31,4,0),0)</f>
        <v>6.7400000000000002E-2</v>
      </c>
      <c r="AA125" s="30">
        <f>Data_Set[[#This Row],[Repartition Segment 1]]*Data_Set[[#This Row],[Coefficient CO2 Segment 1]]*Data_Set[[#This Row],[Poids OT (T)]]*Data_Set[[#This Row],[Distance (KM)]]</f>
        <v>35.524704</v>
      </c>
      <c r="AB125" s="30">
        <f>Data_Set[[#This Row],[Repartition Segment 2]]*Data_Set[[#This Row],[Coefficient CO2 Segment 2]]*Data_Set[[#This Row],[Poids OT (T)]]*Data_Set[[#This Row],[Distance (KM)]]</f>
        <v>34.917823639999995</v>
      </c>
      <c r="AC125" s="30">
        <f>Data_Set[[#This Row],[Bilan CO2 Segment 1 (Kg CO2)]]+Data_Set[[#This Row],[Bilan CO2 Segment 2 (Kg CO2)]]</f>
        <v>70.442527639999994</v>
      </c>
      <c r="AD125" s="1"/>
    </row>
    <row r="126" spans="1:30" ht="12.5" x14ac:dyDescent="0.25">
      <c r="A126" s="7">
        <v>20220600077</v>
      </c>
      <c r="B126" s="18">
        <v>44729</v>
      </c>
      <c r="C126" s="18" t="str">
        <f>TEXT(B126, "mmmm")</f>
        <v>juin</v>
      </c>
      <c r="D126" s="18" t="str">
        <f>TEXT(B126,"aaaa")</f>
        <v>2022</v>
      </c>
      <c r="E126" s="7">
        <v>1518974</v>
      </c>
      <c r="F126" s="17">
        <v>1000</v>
      </c>
      <c r="G126" s="23">
        <f>Data_Set[[#This Row],[Poids OT (kg)]]/1000</f>
        <v>1</v>
      </c>
      <c r="H126" s="6" t="s">
        <v>1</v>
      </c>
      <c r="I126" s="7">
        <v>470</v>
      </c>
      <c r="J126" s="6">
        <v>13000</v>
      </c>
      <c r="K126" s="6" t="s">
        <v>45</v>
      </c>
      <c r="L126" s="6">
        <v>91100</v>
      </c>
      <c r="M126" s="6" t="s">
        <v>22</v>
      </c>
      <c r="N126" s="7">
        <v>740.09799999999996</v>
      </c>
      <c r="O126" s="6" t="s">
        <v>192</v>
      </c>
      <c r="P126" s="6" t="s">
        <v>193</v>
      </c>
      <c r="Q126" s="11">
        <v>1760113765897</v>
      </c>
      <c r="R126" s="12">
        <v>523356798</v>
      </c>
      <c r="S126" s="6" t="str">
        <f>LEFT(Q126,1)</f>
        <v>1</v>
      </c>
      <c r="T126" s="6" t="str">
        <f>IF(S126="1","Homme",IF(S126="0","Inconnu","Femme"))</f>
        <v>Homme</v>
      </c>
      <c r="U126" s="6" t="str">
        <f>"19"&amp;MID(Q126, SEARCH("", Q126) + 1,2)</f>
        <v>1976</v>
      </c>
      <c r="V126" s="6" t="str">
        <f>FLOOR(U126,5) &amp; "-" &amp; FLOOR(U126,5) + 5</f>
        <v>1975-1980</v>
      </c>
      <c r="W126" s="24">
        <f>IFERROR(VLOOKUP(Data_Set[[#This Row],[Type Transport]],'[1]Taux émission CO2e'!$A$5:$B$16,2,0),0)</f>
        <v>0.3</v>
      </c>
      <c r="X126" s="28">
        <f>IFERROR(VLOOKUP(Data_Set[[#This Row],[Type Transport]],'[1]Taux émission CO2e'!$A$5:$D$16,4,0),0)</f>
        <v>0.16</v>
      </c>
      <c r="Y126" s="24">
        <f>IFERROR(VLOOKUP(Data_Set[[#This Row],[Type Transport]],'[1]Taux émission CO2e'!$A$20:$B$31,2,0),0)</f>
        <v>0.7</v>
      </c>
      <c r="Z126" s="6">
        <f>IFERROR(VLOOKUP(Data_Set[[#This Row],[Type Transport]],'[1]Taux émission CO2e'!$A$20:$D$31,4,0),0)</f>
        <v>6.7400000000000002E-2</v>
      </c>
      <c r="AA126" s="30">
        <f>Data_Set[[#This Row],[Repartition Segment 1]]*Data_Set[[#This Row],[Coefficient CO2 Segment 1]]*Data_Set[[#This Row],[Poids OT (T)]]*Data_Set[[#This Row],[Distance (KM)]]</f>
        <v>35.524704</v>
      </c>
      <c r="AB126" s="30">
        <f>Data_Set[[#This Row],[Repartition Segment 2]]*Data_Set[[#This Row],[Coefficient CO2 Segment 2]]*Data_Set[[#This Row],[Poids OT (T)]]*Data_Set[[#This Row],[Distance (KM)]]</f>
        <v>34.917823639999995</v>
      </c>
      <c r="AC126" s="30">
        <f>Data_Set[[#This Row],[Bilan CO2 Segment 1 (Kg CO2)]]+Data_Set[[#This Row],[Bilan CO2 Segment 2 (Kg CO2)]]</f>
        <v>70.442527639999994</v>
      </c>
      <c r="AD126" s="1"/>
    </row>
    <row r="127" spans="1:30" ht="12.5" x14ac:dyDescent="0.25">
      <c r="A127" s="7">
        <v>20220600077</v>
      </c>
      <c r="B127" s="18">
        <v>44733</v>
      </c>
      <c r="C127" s="18" t="str">
        <f>TEXT(B127, "mmmm")</f>
        <v>juin</v>
      </c>
      <c r="D127" s="18" t="str">
        <f>TEXT(B127,"aaaa")</f>
        <v>2022</v>
      </c>
      <c r="E127" s="7">
        <v>1521189</v>
      </c>
      <c r="F127" s="17">
        <v>450</v>
      </c>
      <c r="G127" s="23">
        <f>Data_Set[[#This Row],[Poids OT (kg)]]/1000</f>
        <v>0.45</v>
      </c>
      <c r="H127" s="6" t="s">
        <v>1</v>
      </c>
      <c r="I127" s="7">
        <v>280</v>
      </c>
      <c r="J127" s="6">
        <v>13000</v>
      </c>
      <c r="K127" s="6" t="s">
        <v>45</v>
      </c>
      <c r="L127" s="6">
        <v>91100</v>
      </c>
      <c r="M127" s="6" t="s">
        <v>22</v>
      </c>
      <c r="N127" s="7">
        <v>740.09799999999996</v>
      </c>
      <c r="O127" s="6" t="s">
        <v>192</v>
      </c>
      <c r="P127" s="6" t="s">
        <v>193</v>
      </c>
      <c r="Q127" s="11">
        <v>1760113765897</v>
      </c>
      <c r="R127" s="12">
        <v>523356798</v>
      </c>
      <c r="S127" s="6" t="str">
        <f>LEFT(Q127,1)</f>
        <v>1</v>
      </c>
      <c r="T127" s="6" t="str">
        <f>IF(S127="1","Homme",IF(S127="0","Inconnu","Femme"))</f>
        <v>Homme</v>
      </c>
      <c r="U127" s="6" t="str">
        <f>"19"&amp;MID(Q127, SEARCH("", Q127) + 1,2)</f>
        <v>1976</v>
      </c>
      <c r="V127" s="6" t="str">
        <f>FLOOR(U127,5) &amp; "-" &amp; FLOOR(U127,5) + 5</f>
        <v>1975-1980</v>
      </c>
      <c r="W127" s="24">
        <f>IFERROR(VLOOKUP(Data_Set[[#This Row],[Type Transport]],'[1]Taux émission CO2e'!$A$5:$B$16,2,0),0)</f>
        <v>0.3</v>
      </c>
      <c r="X127" s="28">
        <f>IFERROR(VLOOKUP(Data_Set[[#This Row],[Type Transport]],'[1]Taux émission CO2e'!$A$5:$D$16,4,0),0)</f>
        <v>0.16</v>
      </c>
      <c r="Y127" s="24">
        <f>IFERROR(VLOOKUP(Data_Set[[#This Row],[Type Transport]],'[1]Taux émission CO2e'!$A$20:$B$31,2,0),0)</f>
        <v>0.7</v>
      </c>
      <c r="Z127" s="6">
        <f>IFERROR(VLOOKUP(Data_Set[[#This Row],[Type Transport]],'[1]Taux émission CO2e'!$A$20:$D$31,4,0),0)</f>
        <v>6.7400000000000002E-2</v>
      </c>
      <c r="AA127" s="30">
        <f>Data_Set[[#This Row],[Repartition Segment 1]]*Data_Set[[#This Row],[Coefficient CO2 Segment 1]]*Data_Set[[#This Row],[Poids OT (T)]]*Data_Set[[#This Row],[Distance (KM)]]</f>
        <v>15.9861168</v>
      </c>
      <c r="AB127" s="30">
        <f>Data_Set[[#This Row],[Repartition Segment 2]]*Data_Set[[#This Row],[Coefficient CO2 Segment 2]]*Data_Set[[#This Row],[Poids OT (T)]]*Data_Set[[#This Row],[Distance (KM)]]</f>
        <v>15.713020638</v>
      </c>
      <c r="AC127" s="30">
        <f>Data_Set[[#This Row],[Bilan CO2 Segment 1 (Kg CO2)]]+Data_Set[[#This Row],[Bilan CO2 Segment 2 (Kg CO2)]]</f>
        <v>31.699137438000001</v>
      </c>
      <c r="AD127" s="1"/>
    </row>
    <row r="128" spans="1:30" ht="12.5" x14ac:dyDescent="0.25">
      <c r="A128" s="7">
        <v>20220600077</v>
      </c>
      <c r="B128" s="18">
        <v>44739</v>
      </c>
      <c r="C128" s="18" t="str">
        <f>TEXT(B128, "mmmm")</f>
        <v>juin</v>
      </c>
      <c r="D128" s="18" t="str">
        <f>TEXT(B128,"aaaa")</f>
        <v>2022</v>
      </c>
      <c r="E128" s="7">
        <v>1522813</v>
      </c>
      <c r="F128" s="17">
        <v>750</v>
      </c>
      <c r="G128" s="23">
        <f>Data_Set[[#This Row],[Poids OT (kg)]]/1000</f>
        <v>0.75</v>
      </c>
      <c r="H128" s="6" t="s">
        <v>1</v>
      </c>
      <c r="I128" s="7">
        <v>470</v>
      </c>
      <c r="J128" s="6">
        <v>13000</v>
      </c>
      <c r="K128" s="6" t="s">
        <v>45</v>
      </c>
      <c r="L128" s="6">
        <v>91100</v>
      </c>
      <c r="M128" s="6" t="s">
        <v>22</v>
      </c>
      <c r="N128" s="7">
        <v>740.09799999999996</v>
      </c>
      <c r="O128" s="6" t="s">
        <v>192</v>
      </c>
      <c r="P128" s="6" t="s">
        <v>193</v>
      </c>
      <c r="Q128" s="11">
        <v>1760113765897</v>
      </c>
      <c r="R128" s="12">
        <v>523356798</v>
      </c>
      <c r="S128" s="6" t="str">
        <f>LEFT(Q128,1)</f>
        <v>1</v>
      </c>
      <c r="T128" s="6" t="str">
        <f>IF(S128="1","Homme",IF(S128="0","Inconnu","Femme"))</f>
        <v>Homme</v>
      </c>
      <c r="U128" s="6" t="str">
        <f>"19"&amp;MID(Q128, SEARCH("", Q128) + 1,2)</f>
        <v>1976</v>
      </c>
      <c r="V128" s="6" t="str">
        <f>FLOOR(U128,5) &amp; "-" &amp; FLOOR(U128,5) + 5</f>
        <v>1975-1980</v>
      </c>
      <c r="W128" s="24">
        <f>IFERROR(VLOOKUP(Data_Set[[#This Row],[Type Transport]],'[1]Taux émission CO2e'!$A$5:$B$16,2,0),0)</f>
        <v>0.3</v>
      </c>
      <c r="X128" s="28">
        <f>IFERROR(VLOOKUP(Data_Set[[#This Row],[Type Transport]],'[1]Taux émission CO2e'!$A$5:$D$16,4,0),0)</f>
        <v>0.16</v>
      </c>
      <c r="Y128" s="24">
        <f>IFERROR(VLOOKUP(Data_Set[[#This Row],[Type Transport]],'[1]Taux émission CO2e'!$A$20:$B$31,2,0),0)</f>
        <v>0.7</v>
      </c>
      <c r="Z128" s="6">
        <f>IFERROR(VLOOKUP(Data_Set[[#This Row],[Type Transport]],'[1]Taux émission CO2e'!$A$20:$D$31,4,0),0)</f>
        <v>6.7400000000000002E-2</v>
      </c>
      <c r="AA128" s="30">
        <f>Data_Set[[#This Row],[Repartition Segment 1]]*Data_Set[[#This Row],[Coefficient CO2 Segment 1]]*Data_Set[[#This Row],[Poids OT (T)]]*Data_Set[[#This Row],[Distance (KM)]]</f>
        <v>26.643528</v>
      </c>
      <c r="AB128" s="30">
        <f>Data_Set[[#This Row],[Repartition Segment 2]]*Data_Set[[#This Row],[Coefficient CO2 Segment 2]]*Data_Set[[#This Row],[Poids OT (T)]]*Data_Set[[#This Row],[Distance (KM)]]</f>
        <v>26.18836773</v>
      </c>
      <c r="AC128" s="30">
        <f>Data_Set[[#This Row],[Bilan CO2 Segment 1 (Kg CO2)]]+Data_Set[[#This Row],[Bilan CO2 Segment 2 (Kg CO2)]]</f>
        <v>52.831895729999999</v>
      </c>
      <c r="AD128" s="1"/>
    </row>
    <row r="129" spans="1:30" ht="12.5" x14ac:dyDescent="0.25">
      <c r="A129" s="7">
        <v>2022070063</v>
      </c>
      <c r="B129" s="18">
        <v>44743</v>
      </c>
      <c r="C129" s="18" t="str">
        <f>TEXT(B129, "mmmm")</f>
        <v>juillet</v>
      </c>
      <c r="D129" s="18" t="str">
        <f>TEXT(B129,"aaaa")</f>
        <v>2022</v>
      </c>
      <c r="E129" s="7">
        <v>1526002</v>
      </c>
      <c r="F129" s="17">
        <v>600</v>
      </c>
      <c r="G129" s="23">
        <f>Data_Set[[#This Row],[Poids OT (kg)]]/1000</f>
        <v>0.6</v>
      </c>
      <c r="H129" s="6" t="s">
        <v>1</v>
      </c>
      <c r="I129" s="7">
        <v>470</v>
      </c>
      <c r="J129" s="6">
        <v>13000</v>
      </c>
      <c r="K129" s="6" t="s">
        <v>45</v>
      </c>
      <c r="L129" s="6">
        <v>91100</v>
      </c>
      <c r="M129" s="6" t="s">
        <v>22</v>
      </c>
      <c r="N129" s="7">
        <v>740.09799999999996</v>
      </c>
      <c r="O129" s="6" t="s">
        <v>192</v>
      </c>
      <c r="P129" s="6" t="s">
        <v>193</v>
      </c>
      <c r="Q129" s="11">
        <v>1760113765897</v>
      </c>
      <c r="R129" s="12">
        <v>523356798</v>
      </c>
      <c r="S129" s="6" t="str">
        <f>LEFT(Q129,1)</f>
        <v>1</v>
      </c>
      <c r="T129" s="6" t="str">
        <f>IF(S129="1","Homme",IF(S129="0","Inconnu","Femme"))</f>
        <v>Homme</v>
      </c>
      <c r="U129" s="6" t="str">
        <f>"19"&amp;MID(Q129, SEARCH("", Q129) + 1,2)</f>
        <v>1976</v>
      </c>
      <c r="V129" s="6" t="str">
        <f>FLOOR(U129,5) &amp; "-" &amp; FLOOR(U129,5) + 5</f>
        <v>1975-1980</v>
      </c>
      <c r="W129" s="24">
        <f>IFERROR(VLOOKUP(Data_Set[[#This Row],[Type Transport]],'[1]Taux émission CO2e'!$A$5:$B$16,2,0),0)</f>
        <v>0.3</v>
      </c>
      <c r="X129" s="28">
        <f>IFERROR(VLOOKUP(Data_Set[[#This Row],[Type Transport]],'[1]Taux émission CO2e'!$A$5:$D$16,4,0),0)</f>
        <v>0.16</v>
      </c>
      <c r="Y129" s="24">
        <f>IFERROR(VLOOKUP(Data_Set[[#This Row],[Type Transport]],'[1]Taux émission CO2e'!$A$20:$B$31,2,0),0)</f>
        <v>0.7</v>
      </c>
      <c r="Z129" s="6">
        <f>IFERROR(VLOOKUP(Data_Set[[#This Row],[Type Transport]],'[1]Taux émission CO2e'!$A$20:$D$31,4,0),0)</f>
        <v>6.7400000000000002E-2</v>
      </c>
      <c r="AA129" s="30">
        <f>Data_Set[[#This Row],[Repartition Segment 1]]*Data_Set[[#This Row],[Coefficient CO2 Segment 1]]*Data_Set[[#This Row],[Poids OT (T)]]*Data_Set[[#This Row],[Distance (KM)]]</f>
        <v>21.314822399999997</v>
      </c>
      <c r="AB129" s="30">
        <f>Data_Set[[#This Row],[Repartition Segment 2]]*Data_Set[[#This Row],[Coefficient CO2 Segment 2]]*Data_Set[[#This Row],[Poids OT (T)]]*Data_Set[[#This Row],[Distance (KM)]]</f>
        <v>20.950694184</v>
      </c>
      <c r="AC129" s="30">
        <f>Data_Set[[#This Row],[Bilan CO2 Segment 1 (Kg CO2)]]+Data_Set[[#This Row],[Bilan CO2 Segment 2 (Kg CO2)]]</f>
        <v>42.265516583999997</v>
      </c>
      <c r="AD129" s="1"/>
    </row>
    <row r="130" spans="1:30" ht="12.5" x14ac:dyDescent="0.25">
      <c r="A130" s="7">
        <v>2022070063</v>
      </c>
      <c r="B130" s="18">
        <v>44750</v>
      </c>
      <c r="C130" s="18" t="str">
        <f>TEXT(B130, "mmmm")</f>
        <v>juillet</v>
      </c>
      <c r="D130" s="18" t="str">
        <f>TEXT(B130,"aaaa")</f>
        <v>2022</v>
      </c>
      <c r="E130" s="7">
        <v>1529322</v>
      </c>
      <c r="F130" s="17">
        <v>750</v>
      </c>
      <c r="G130" s="23">
        <f>Data_Set[[#This Row],[Poids OT (kg)]]/1000</f>
        <v>0.75</v>
      </c>
      <c r="H130" s="6" t="s">
        <v>1</v>
      </c>
      <c r="I130" s="7">
        <v>470</v>
      </c>
      <c r="J130" s="6">
        <v>13000</v>
      </c>
      <c r="K130" s="6" t="s">
        <v>45</v>
      </c>
      <c r="L130" s="6">
        <v>91100</v>
      </c>
      <c r="M130" s="6" t="s">
        <v>22</v>
      </c>
      <c r="N130" s="7">
        <v>740.09799999999996</v>
      </c>
      <c r="O130" s="6" t="s">
        <v>192</v>
      </c>
      <c r="P130" s="6" t="s">
        <v>193</v>
      </c>
      <c r="Q130" s="11">
        <v>1760113765897</v>
      </c>
      <c r="R130" s="12">
        <v>523356798</v>
      </c>
      <c r="S130" s="6" t="str">
        <f>LEFT(Q130,1)</f>
        <v>1</v>
      </c>
      <c r="T130" s="6" t="str">
        <f>IF(S130="1","Homme",IF(S130="0","Inconnu","Femme"))</f>
        <v>Homme</v>
      </c>
      <c r="U130" s="6" t="str">
        <f>"19"&amp;MID(Q130, SEARCH("", Q130) + 1,2)</f>
        <v>1976</v>
      </c>
      <c r="V130" s="6" t="str">
        <f>FLOOR(U130,5) &amp; "-" &amp; FLOOR(U130,5) + 5</f>
        <v>1975-1980</v>
      </c>
      <c r="W130" s="24">
        <f>IFERROR(VLOOKUP(Data_Set[[#This Row],[Type Transport]],'[1]Taux émission CO2e'!$A$5:$B$16,2,0),0)</f>
        <v>0.3</v>
      </c>
      <c r="X130" s="28">
        <f>IFERROR(VLOOKUP(Data_Set[[#This Row],[Type Transport]],'[1]Taux émission CO2e'!$A$5:$D$16,4,0),0)</f>
        <v>0.16</v>
      </c>
      <c r="Y130" s="24">
        <f>IFERROR(VLOOKUP(Data_Set[[#This Row],[Type Transport]],'[1]Taux émission CO2e'!$A$20:$B$31,2,0),0)</f>
        <v>0.7</v>
      </c>
      <c r="Z130" s="6">
        <f>IFERROR(VLOOKUP(Data_Set[[#This Row],[Type Transport]],'[1]Taux émission CO2e'!$A$20:$D$31,4,0),0)</f>
        <v>6.7400000000000002E-2</v>
      </c>
      <c r="AA130" s="30">
        <f>Data_Set[[#This Row],[Repartition Segment 1]]*Data_Set[[#This Row],[Coefficient CO2 Segment 1]]*Data_Set[[#This Row],[Poids OT (T)]]*Data_Set[[#This Row],[Distance (KM)]]</f>
        <v>26.643528</v>
      </c>
      <c r="AB130" s="30">
        <f>Data_Set[[#This Row],[Repartition Segment 2]]*Data_Set[[#This Row],[Coefficient CO2 Segment 2]]*Data_Set[[#This Row],[Poids OT (T)]]*Data_Set[[#This Row],[Distance (KM)]]</f>
        <v>26.18836773</v>
      </c>
      <c r="AC130" s="30">
        <f>Data_Set[[#This Row],[Bilan CO2 Segment 1 (Kg CO2)]]+Data_Set[[#This Row],[Bilan CO2 Segment 2 (Kg CO2)]]</f>
        <v>52.831895729999999</v>
      </c>
      <c r="AD130" s="1"/>
    </row>
    <row r="131" spans="1:30" ht="12.5" x14ac:dyDescent="0.25">
      <c r="A131" s="7">
        <v>2022070063</v>
      </c>
      <c r="B131" s="18">
        <v>44761</v>
      </c>
      <c r="C131" s="18" t="str">
        <f>TEXT(B131, "mmmm")</f>
        <v>juillet</v>
      </c>
      <c r="D131" s="18" t="str">
        <f>TEXT(B131,"aaaa")</f>
        <v>2022</v>
      </c>
      <c r="E131" s="7">
        <v>1532331</v>
      </c>
      <c r="F131" s="17">
        <v>150</v>
      </c>
      <c r="G131" s="23">
        <f>Data_Set[[#This Row],[Poids OT (kg)]]/1000</f>
        <v>0.15</v>
      </c>
      <c r="H131" s="6" t="s">
        <v>1</v>
      </c>
      <c r="I131" s="7">
        <v>570</v>
      </c>
      <c r="J131" s="6">
        <v>13000</v>
      </c>
      <c r="K131" s="6" t="s">
        <v>45</v>
      </c>
      <c r="L131" s="6">
        <v>91100</v>
      </c>
      <c r="M131" s="6" t="s">
        <v>22</v>
      </c>
      <c r="N131" s="7">
        <v>740.09799999999996</v>
      </c>
      <c r="O131" s="6" t="s">
        <v>192</v>
      </c>
      <c r="P131" s="6" t="s">
        <v>193</v>
      </c>
      <c r="Q131" s="11">
        <v>1760113765897</v>
      </c>
      <c r="R131" s="12">
        <v>523356798</v>
      </c>
      <c r="S131" s="6" t="str">
        <f>LEFT(Q131,1)</f>
        <v>1</v>
      </c>
      <c r="T131" s="6" t="str">
        <f>IF(S131="1","Homme",IF(S131="0","Inconnu","Femme"))</f>
        <v>Homme</v>
      </c>
      <c r="U131" s="6" t="str">
        <f>"19"&amp;MID(Q131, SEARCH("", Q131) + 1,2)</f>
        <v>1976</v>
      </c>
      <c r="V131" s="6" t="str">
        <f>FLOOR(U131,5) &amp; "-" &amp; FLOOR(U131,5) + 5</f>
        <v>1975-1980</v>
      </c>
      <c r="W131" s="24">
        <f>IFERROR(VLOOKUP(Data_Set[[#This Row],[Type Transport]],'[1]Taux émission CO2e'!$A$5:$B$16,2,0),0)</f>
        <v>0.3</v>
      </c>
      <c r="X131" s="28">
        <f>IFERROR(VLOOKUP(Data_Set[[#This Row],[Type Transport]],'[1]Taux émission CO2e'!$A$5:$D$16,4,0),0)</f>
        <v>0.16</v>
      </c>
      <c r="Y131" s="24">
        <f>IFERROR(VLOOKUP(Data_Set[[#This Row],[Type Transport]],'[1]Taux émission CO2e'!$A$20:$B$31,2,0),0)</f>
        <v>0.7</v>
      </c>
      <c r="Z131" s="6">
        <f>IFERROR(VLOOKUP(Data_Set[[#This Row],[Type Transport]],'[1]Taux émission CO2e'!$A$20:$D$31,4,0),0)</f>
        <v>6.7400000000000002E-2</v>
      </c>
      <c r="AA131" s="30">
        <f>Data_Set[[#This Row],[Repartition Segment 1]]*Data_Set[[#This Row],[Coefficient CO2 Segment 1]]*Data_Set[[#This Row],[Poids OT (T)]]*Data_Set[[#This Row],[Distance (KM)]]</f>
        <v>5.3287055999999993</v>
      </c>
      <c r="AB131" s="30">
        <f>Data_Set[[#This Row],[Repartition Segment 2]]*Data_Set[[#This Row],[Coefficient CO2 Segment 2]]*Data_Set[[#This Row],[Poids OT (T)]]*Data_Set[[#This Row],[Distance (KM)]]</f>
        <v>5.2376735459999999</v>
      </c>
      <c r="AC131" s="30">
        <f>Data_Set[[#This Row],[Bilan CO2 Segment 1 (Kg CO2)]]+Data_Set[[#This Row],[Bilan CO2 Segment 2 (Kg CO2)]]</f>
        <v>10.566379145999999</v>
      </c>
      <c r="AD131" s="1"/>
    </row>
    <row r="132" spans="1:30" ht="12.5" x14ac:dyDescent="0.25">
      <c r="A132" s="7">
        <v>20220800118</v>
      </c>
      <c r="B132" s="18">
        <v>44778</v>
      </c>
      <c r="C132" s="18" t="str">
        <f>TEXT(B132, "mmmm")</f>
        <v>août</v>
      </c>
      <c r="D132" s="18" t="str">
        <f>TEXT(B132,"aaaa")</f>
        <v>2022</v>
      </c>
      <c r="E132" s="7">
        <v>1539844</v>
      </c>
      <c r="F132" s="17">
        <v>600</v>
      </c>
      <c r="G132" s="23">
        <f>Data_Set[[#This Row],[Poids OT (kg)]]/1000</f>
        <v>0.6</v>
      </c>
      <c r="H132" s="6" t="s">
        <v>1</v>
      </c>
      <c r="I132" s="7">
        <v>470</v>
      </c>
      <c r="J132" s="6">
        <v>13000</v>
      </c>
      <c r="K132" s="6" t="s">
        <v>45</v>
      </c>
      <c r="L132" s="6">
        <v>91100</v>
      </c>
      <c r="M132" s="6" t="s">
        <v>22</v>
      </c>
      <c r="N132" s="7">
        <v>740.09799999999996</v>
      </c>
      <c r="O132" s="6" t="s">
        <v>192</v>
      </c>
      <c r="P132" s="6" t="s">
        <v>193</v>
      </c>
      <c r="Q132" s="11">
        <v>1760113765897</v>
      </c>
      <c r="R132" s="12">
        <v>523356798</v>
      </c>
      <c r="S132" s="6" t="str">
        <f>LEFT(Q132,1)</f>
        <v>1</v>
      </c>
      <c r="T132" s="6" t="str">
        <f>IF(S132="1","Homme",IF(S132="0","Inconnu","Femme"))</f>
        <v>Homme</v>
      </c>
      <c r="U132" s="6" t="str">
        <f>"19"&amp;MID(Q132, SEARCH("", Q132) + 1,2)</f>
        <v>1976</v>
      </c>
      <c r="V132" s="6" t="str">
        <f>FLOOR(U132,5) &amp; "-" &amp; FLOOR(U132,5) + 5</f>
        <v>1975-1980</v>
      </c>
      <c r="W132" s="24">
        <f>IFERROR(VLOOKUP(Data_Set[[#This Row],[Type Transport]],'[1]Taux émission CO2e'!$A$5:$B$16,2,0),0)</f>
        <v>0.3</v>
      </c>
      <c r="X132" s="28">
        <f>IFERROR(VLOOKUP(Data_Set[[#This Row],[Type Transport]],'[1]Taux émission CO2e'!$A$5:$D$16,4,0),0)</f>
        <v>0.16</v>
      </c>
      <c r="Y132" s="24">
        <f>IFERROR(VLOOKUP(Data_Set[[#This Row],[Type Transport]],'[1]Taux émission CO2e'!$A$20:$B$31,2,0),0)</f>
        <v>0.7</v>
      </c>
      <c r="Z132" s="6">
        <f>IFERROR(VLOOKUP(Data_Set[[#This Row],[Type Transport]],'[1]Taux émission CO2e'!$A$20:$D$31,4,0),0)</f>
        <v>6.7400000000000002E-2</v>
      </c>
      <c r="AA132" s="30">
        <f>Data_Set[[#This Row],[Repartition Segment 1]]*Data_Set[[#This Row],[Coefficient CO2 Segment 1]]*Data_Set[[#This Row],[Poids OT (T)]]*Data_Set[[#This Row],[Distance (KM)]]</f>
        <v>21.314822399999997</v>
      </c>
      <c r="AB132" s="30">
        <f>Data_Set[[#This Row],[Repartition Segment 2]]*Data_Set[[#This Row],[Coefficient CO2 Segment 2]]*Data_Set[[#This Row],[Poids OT (T)]]*Data_Set[[#This Row],[Distance (KM)]]</f>
        <v>20.950694184</v>
      </c>
      <c r="AC132" s="30">
        <f>Data_Set[[#This Row],[Bilan CO2 Segment 1 (Kg CO2)]]+Data_Set[[#This Row],[Bilan CO2 Segment 2 (Kg CO2)]]</f>
        <v>42.265516583999997</v>
      </c>
      <c r="AD132" s="1"/>
    </row>
    <row r="133" spans="1:30" ht="12.5" x14ac:dyDescent="0.25">
      <c r="A133" s="7">
        <v>20220800118</v>
      </c>
      <c r="B133" s="18">
        <v>44785</v>
      </c>
      <c r="C133" s="18" t="str">
        <f>TEXT(B133, "mmmm")</f>
        <v>août</v>
      </c>
      <c r="D133" s="18" t="str">
        <f>TEXT(B133,"aaaa")</f>
        <v>2022</v>
      </c>
      <c r="E133" s="7">
        <v>1541551</v>
      </c>
      <c r="F133" s="17">
        <v>750</v>
      </c>
      <c r="G133" s="23">
        <f>Data_Set[[#This Row],[Poids OT (kg)]]/1000</f>
        <v>0.75</v>
      </c>
      <c r="H133" s="6" t="s">
        <v>1</v>
      </c>
      <c r="I133" s="7">
        <v>470</v>
      </c>
      <c r="J133" s="6">
        <v>13000</v>
      </c>
      <c r="K133" s="6" t="s">
        <v>45</v>
      </c>
      <c r="L133" s="6">
        <v>91100</v>
      </c>
      <c r="M133" s="6" t="s">
        <v>22</v>
      </c>
      <c r="N133" s="7">
        <v>740.09799999999996</v>
      </c>
      <c r="O133" s="6" t="s">
        <v>192</v>
      </c>
      <c r="P133" s="6" t="s">
        <v>193</v>
      </c>
      <c r="Q133" s="11">
        <v>1760113765897</v>
      </c>
      <c r="R133" s="12">
        <v>523356798</v>
      </c>
      <c r="S133" s="6" t="str">
        <f>LEFT(Q133,1)</f>
        <v>1</v>
      </c>
      <c r="T133" s="6" t="str">
        <f>IF(S133="1","Homme",IF(S133="0","Inconnu","Femme"))</f>
        <v>Homme</v>
      </c>
      <c r="U133" s="6" t="str">
        <f>"19"&amp;MID(Q133, SEARCH("", Q133) + 1,2)</f>
        <v>1976</v>
      </c>
      <c r="V133" s="6" t="str">
        <f>FLOOR(U133,5) &amp; "-" &amp; FLOOR(U133,5) + 5</f>
        <v>1975-1980</v>
      </c>
      <c r="W133" s="24">
        <f>IFERROR(VLOOKUP(Data_Set[[#This Row],[Type Transport]],'[1]Taux émission CO2e'!$A$5:$B$16,2,0),0)</f>
        <v>0.3</v>
      </c>
      <c r="X133" s="28">
        <f>IFERROR(VLOOKUP(Data_Set[[#This Row],[Type Transport]],'[1]Taux émission CO2e'!$A$5:$D$16,4,0),0)</f>
        <v>0.16</v>
      </c>
      <c r="Y133" s="24">
        <f>IFERROR(VLOOKUP(Data_Set[[#This Row],[Type Transport]],'[1]Taux émission CO2e'!$A$20:$B$31,2,0),0)</f>
        <v>0.7</v>
      </c>
      <c r="Z133" s="6">
        <f>IFERROR(VLOOKUP(Data_Set[[#This Row],[Type Transport]],'[1]Taux émission CO2e'!$A$20:$D$31,4,0),0)</f>
        <v>6.7400000000000002E-2</v>
      </c>
      <c r="AA133" s="30">
        <f>Data_Set[[#This Row],[Repartition Segment 1]]*Data_Set[[#This Row],[Coefficient CO2 Segment 1]]*Data_Set[[#This Row],[Poids OT (T)]]*Data_Set[[#This Row],[Distance (KM)]]</f>
        <v>26.643528</v>
      </c>
      <c r="AB133" s="30">
        <f>Data_Set[[#This Row],[Repartition Segment 2]]*Data_Set[[#This Row],[Coefficient CO2 Segment 2]]*Data_Set[[#This Row],[Poids OT (T)]]*Data_Set[[#This Row],[Distance (KM)]]</f>
        <v>26.18836773</v>
      </c>
      <c r="AC133" s="30">
        <f>Data_Set[[#This Row],[Bilan CO2 Segment 1 (Kg CO2)]]+Data_Set[[#This Row],[Bilan CO2 Segment 2 (Kg CO2)]]</f>
        <v>52.831895729999999</v>
      </c>
      <c r="AD133" s="1"/>
    </row>
    <row r="134" spans="1:30" ht="12.5" x14ac:dyDescent="0.25">
      <c r="A134" s="7">
        <v>20220800118</v>
      </c>
      <c r="B134" s="18">
        <v>44792</v>
      </c>
      <c r="C134" s="18" t="str">
        <f>TEXT(B134, "mmmm")</f>
        <v>août</v>
      </c>
      <c r="D134" s="18" t="str">
        <f>TEXT(B134,"aaaa")</f>
        <v>2022</v>
      </c>
      <c r="E134" s="7">
        <v>1543061</v>
      </c>
      <c r="F134" s="17">
        <v>600</v>
      </c>
      <c r="G134" s="23">
        <f>Data_Set[[#This Row],[Poids OT (kg)]]/1000</f>
        <v>0.6</v>
      </c>
      <c r="H134" s="6" t="s">
        <v>1</v>
      </c>
      <c r="I134" s="7">
        <v>470</v>
      </c>
      <c r="J134" s="6">
        <v>13000</v>
      </c>
      <c r="K134" s="6" t="s">
        <v>45</v>
      </c>
      <c r="L134" s="6">
        <v>91100</v>
      </c>
      <c r="M134" s="6" t="s">
        <v>22</v>
      </c>
      <c r="N134" s="7">
        <v>740.09799999999996</v>
      </c>
      <c r="O134" s="6" t="s">
        <v>192</v>
      </c>
      <c r="P134" s="6" t="s">
        <v>193</v>
      </c>
      <c r="Q134" s="11">
        <v>1760113765897</v>
      </c>
      <c r="R134" s="12">
        <v>523356798</v>
      </c>
      <c r="S134" s="6" t="str">
        <f>LEFT(Q134,1)</f>
        <v>1</v>
      </c>
      <c r="T134" s="6" t="str">
        <f>IF(S134="1","Homme",IF(S134="0","Inconnu","Femme"))</f>
        <v>Homme</v>
      </c>
      <c r="U134" s="6" t="str">
        <f>"19"&amp;MID(Q134, SEARCH("", Q134) + 1,2)</f>
        <v>1976</v>
      </c>
      <c r="V134" s="6" t="str">
        <f>FLOOR(U134,5) &amp; "-" &amp; FLOOR(U134,5) + 5</f>
        <v>1975-1980</v>
      </c>
      <c r="W134" s="24">
        <f>IFERROR(VLOOKUP(Data_Set[[#This Row],[Type Transport]],'[1]Taux émission CO2e'!$A$5:$B$16,2,0),0)</f>
        <v>0.3</v>
      </c>
      <c r="X134" s="28">
        <f>IFERROR(VLOOKUP(Data_Set[[#This Row],[Type Transport]],'[1]Taux émission CO2e'!$A$5:$D$16,4,0),0)</f>
        <v>0.16</v>
      </c>
      <c r="Y134" s="24">
        <f>IFERROR(VLOOKUP(Data_Set[[#This Row],[Type Transport]],'[1]Taux émission CO2e'!$A$20:$B$31,2,0),0)</f>
        <v>0.7</v>
      </c>
      <c r="Z134" s="6">
        <f>IFERROR(VLOOKUP(Data_Set[[#This Row],[Type Transport]],'[1]Taux émission CO2e'!$A$20:$D$31,4,0),0)</f>
        <v>6.7400000000000002E-2</v>
      </c>
      <c r="AA134" s="30">
        <f>Data_Set[[#This Row],[Repartition Segment 1]]*Data_Set[[#This Row],[Coefficient CO2 Segment 1]]*Data_Set[[#This Row],[Poids OT (T)]]*Data_Set[[#This Row],[Distance (KM)]]</f>
        <v>21.314822399999997</v>
      </c>
      <c r="AB134" s="30">
        <f>Data_Set[[#This Row],[Repartition Segment 2]]*Data_Set[[#This Row],[Coefficient CO2 Segment 2]]*Data_Set[[#This Row],[Poids OT (T)]]*Data_Set[[#This Row],[Distance (KM)]]</f>
        <v>20.950694184</v>
      </c>
      <c r="AC134" s="30">
        <f>Data_Set[[#This Row],[Bilan CO2 Segment 1 (Kg CO2)]]+Data_Set[[#This Row],[Bilan CO2 Segment 2 (Kg CO2)]]</f>
        <v>42.265516583999997</v>
      </c>
      <c r="AD134" s="1"/>
    </row>
    <row r="135" spans="1:30" ht="12.5" x14ac:dyDescent="0.25">
      <c r="A135" s="7">
        <v>20220800118</v>
      </c>
      <c r="B135" s="18">
        <v>44799</v>
      </c>
      <c r="C135" s="18" t="str">
        <f>TEXT(B135, "mmmm")</f>
        <v>août</v>
      </c>
      <c r="D135" s="18" t="str">
        <f>TEXT(B135,"aaaa")</f>
        <v>2022</v>
      </c>
      <c r="E135" s="7">
        <v>1545116</v>
      </c>
      <c r="F135" s="17">
        <v>750</v>
      </c>
      <c r="G135" s="23">
        <f>Data_Set[[#This Row],[Poids OT (kg)]]/1000</f>
        <v>0.75</v>
      </c>
      <c r="H135" s="6" t="s">
        <v>1</v>
      </c>
      <c r="I135" s="7">
        <v>470</v>
      </c>
      <c r="J135" s="6">
        <v>13000</v>
      </c>
      <c r="K135" s="6" t="s">
        <v>45</v>
      </c>
      <c r="L135" s="6">
        <v>91100</v>
      </c>
      <c r="M135" s="6" t="s">
        <v>22</v>
      </c>
      <c r="N135" s="7">
        <v>740.09799999999996</v>
      </c>
      <c r="O135" s="6" t="s">
        <v>192</v>
      </c>
      <c r="P135" s="6" t="s">
        <v>193</v>
      </c>
      <c r="Q135" s="11">
        <v>1760113765897</v>
      </c>
      <c r="R135" s="12">
        <v>523356798</v>
      </c>
      <c r="S135" s="6" t="str">
        <f>LEFT(Q135,1)</f>
        <v>1</v>
      </c>
      <c r="T135" s="6" t="str">
        <f>IF(S135="1","Homme",IF(S135="0","Inconnu","Femme"))</f>
        <v>Homme</v>
      </c>
      <c r="U135" s="6" t="str">
        <f>"19"&amp;MID(Q135, SEARCH("", Q135) + 1,2)</f>
        <v>1976</v>
      </c>
      <c r="V135" s="6" t="str">
        <f>FLOOR(U135,5) &amp; "-" &amp; FLOOR(U135,5) + 5</f>
        <v>1975-1980</v>
      </c>
      <c r="W135" s="24">
        <f>IFERROR(VLOOKUP(Data_Set[[#This Row],[Type Transport]],'[1]Taux émission CO2e'!$A$5:$B$16,2,0),0)</f>
        <v>0.3</v>
      </c>
      <c r="X135" s="28">
        <f>IFERROR(VLOOKUP(Data_Set[[#This Row],[Type Transport]],'[1]Taux émission CO2e'!$A$5:$D$16,4,0),0)</f>
        <v>0.16</v>
      </c>
      <c r="Y135" s="24">
        <f>IFERROR(VLOOKUP(Data_Set[[#This Row],[Type Transport]],'[1]Taux émission CO2e'!$A$20:$B$31,2,0),0)</f>
        <v>0.7</v>
      </c>
      <c r="Z135" s="6">
        <f>IFERROR(VLOOKUP(Data_Set[[#This Row],[Type Transport]],'[1]Taux émission CO2e'!$A$20:$D$31,4,0),0)</f>
        <v>6.7400000000000002E-2</v>
      </c>
      <c r="AA135" s="30">
        <f>Data_Set[[#This Row],[Repartition Segment 1]]*Data_Set[[#This Row],[Coefficient CO2 Segment 1]]*Data_Set[[#This Row],[Poids OT (T)]]*Data_Set[[#This Row],[Distance (KM)]]</f>
        <v>26.643528</v>
      </c>
      <c r="AB135" s="30">
        <f>Data_Set[[#This Row],[Repartition Segment 2]]*Data_Set[[#This Row],[Coefficient CO2 Segment 2]]*Data_Set[[#This Row],[Poids OT (T)]]*Data_Set[[#This Row],[Distance (KM)]]</f>
        <v>26.18836773</v>
      </c>
      <c r="AC135" s="30">
        <f>Data_Set[[#This Row],[Bilan CO2 Segment 1 (Kg CO2)]]+Data_Set[[#This Row],[Bilan CO2 Segment 2 (Kg CO2)]]</f>
        <v>52.831895729999999</v>
      </c>
      <c r="AD135" s="1"/>
    </row>
    <row r="136" spans="1:30" ht="12.5" x14ac:dyDescent="0.25">
      <c r="A136" s="7">
        <v>2022090069</v>
      </c>
      <c r="B136" s="18">
        <v>44806</v>
      </c>
      <c r="C136" s="18" t="str">
        <f>TEXT(B136, "mmmm")</f>
        <v>septembre</v>
      </c>
      <c r="D136" s="18" t="str">
        <f>TEXT(B136,"aaaa")</f>
        <v>2022</v>
      </c>
      <c r="E136" s="7">
        <v>1547813</v>
      </c>
      <c r="F136" s="17">
        <v>1050</v>
      </c>
      <c r="G136" s="23">
        <f>Data_Set[[#This Row],[Poids OT (kg)]]/1000</f>
        <v>1.05</v>
      </c>
      <c r="H136" s="6" t="s">
        <v>1</v>
      </c>
      <c r="I136" s="7">
        <v>580</v>
      </c>
      <c r="J136" s="6">
        <v>13000</v>
      </c>
      <c r="K136" s="6" t="s">
        <v>45</v>
      </c>
      <c r="L136" s="6">
        <v>91100</v>
      </c>
      <c r="M136" s="6" t="s">
        <v>22</v>
      </c>
      <c r="N136" s="7">
        <v>740.09799999999996</v>
      </c>
      <c r="O136" s="6" t="s">
        <v>192</v>
      </c>
      <c r="P136" s="6" t="s">
        <v>193</v>
      </c>
      <c r="Q136" s="11">
        <v>1760113765897</v>
      </c>
      <c r="R136" s="12">
        <v>523356798</v>
      </c>
      <c r="S136" s="6" t="str">
        <f>LEFT(Q136,1)</f>
        <v>1</v>
      </c>
      <c r="T136" s="6" t="str">
        <f>IF(S136="1","Homme",IF(S136="0","Inconnu","Femme"))</f>
        <v>Homme</v>
      </c>
      <c r="U136" s="6" t="str">
        <f>"19"&amp;MID(Q136, SEARCH("", Q136) + 1,2)</f>
        <v>1976</v>
      </c>
      <c r="V136" s="6" t="str">
        <f>FLOOR(U136,5) &amp; "-" &amp; FLOOR(U136,5) + 5</f>
        <v>1975-1980</v>
      </c>
      <c r="W136" s="24">
        <f>IFERROR(VLOOKUP(Data_Set[[#This Row],[Type Transport]],'[1]Taux émission CO2e'!$A$5:$B$16,2,0),0)</f>
        <v>0.3</v>
      </c>
      <c r="X136" s="28">
        <f>IFERROR(VLOOKUP(Data_Set[[#This Row],[Type Transport]],'[1]Taux émission CO2e'!$A$5:$D$16,4,0),0)</f>
        <v>0.16</v>
      </c>
      <c r="Y136" s="24">
        <f>IFERROR(VLOOKUP(Data_Set[[#This Row],[Type Transport]],'[1]Taux émission CO2e'!$A$20:$B$31,2,0),0)</f>
        <v>0.7</v>
      </c>
      <c r="Z136" s="6">
        <f>IFERROR(VLOOKUP(Data_Set[[#This Row],[Type Transport]],'[1]Taux émission CO2e'!$A$20:$D$31,4,0),0)</f>
        <v>6.7400000000000002E-2</v>
      </c>
      <c r="AA136" s="30">
        <f>Data_Set[[#This Row],[Repartition Segment 1]]*Data_Set[[#This Row],[Coefficient CO2 Segment 1]]*Data_Set[[#This Row],[Poids OT (T)]]*Data_Set[[#This Row],[Distance (KM)]]</f>
        <v>37.300939199999995</v>
      </c>
      <c r="AB136" s="30">
        <f>Data_Set[[#This Row],[Repartition Segment 2]]*Data_Set[[#This Row],[Coefficient CO2 Segment 2]]*Data_Set[[#This Row],[Poids OT (T)]]*Data_Set[[#This Row],[Distance (KM)]]</f>
        <v>36.663714821999996</v>
      </c>
      <c r="AC136" s="30">
        <f>Data_Set[[#This Row],[Bilan CO2 Segment 1 (Kg CO2)]]+Data_Set[[#This Row],[Bilan CO2 Segment 2 (Kg CO2)]]</f>
        <v>73.964654021999991</v>
      </c>
      <c r="AD136" s="1"/>
    </row>
    <row r="137" spans="1:30" ht="12.5" x14ac:dyDescent="0.25">
      <c r="A137" s="7">
        <v>2022090069</v>
      </c>
      <c r="B137" s="18">
        <v>44816</v>
      </c>
      <c r="C137" s="18" t="str">
        <f>TEXT(B137, "mmmm")</f>
        <v>septembre</v>
      </c>
      <c r="D137" s="18" t="str">
        <f>TEXT(B137,"aaaa")</f>
        <v>2022</v>
      </c>
      <c r="E137" s="7">
        <v>1551332</v>
      </c>
      <c r="F137" s="17">
        <v>900</v>
      </c>
      <c r="G137" s="23">
        <f>Data_Set[[#This Row],[Poids OT (kg)]]/1000</f>
        <v>0.9</v>
      </c>
      <c r="H137" s="6" t="s">
        <v>1</v>
      </c>
      <c r="I137" s="7">
        <v>470</v>
      </c>
      <c r="J137" s="6">
        <v>13000</v>
      </c>
      <c r="K137" s="6" t="s">
        <v>45</v>
      </c>
      <c r="L137" s="6">
        <v>91100</v>
      </c>
      <c r="M137" s="6" t="s">
        <v>22</v>
      </c>
      <c r="N137" s="7">
        <v>740.09799999999996</v>
      </c>
      <c r="O137" s="6" t="s">
        <v>192</v>
      </c>
      <c r="P137" s="6" t="s">
        <v>193</v>
      </c>
      <c r="Q137" s="11">
        <v>1760113765897</v>
      </c>
      <c r="R137" s="12">
        <v>523356798</v>
      </c>
      <c r="S137" s="6" t="str">
        <f>LEFT(Q137,1)</f>
        <v>1</v>
      </c>
      <c r="T137" s="6" t="str">
        <f>IF(S137="1","Homme",IF(S137="0","Inconnu","Femme"))</f>
        <v>Homme</v>
      </c>
      <c r="U137" s="6" t="str">
        <f>"19"&amp;MID(Q137, SEARCH("", Q137) + 1,2)</f>
        <v>1976</v>
      </c>
      <c r="V137" s="6" t="str">
        <f>FLOOR(U137,5) &amp; "-" &amp; FLOOR(U137,5) + 5</f>
        <v>1975-1980</v>
      </c>
      <c r="W137" s="24">
        <f>IFERROR(VLOOKUP(Data_Set[[#This Row],[Type Transport]],'[1]Taux émission CO2e'!$A$5:$B$16,2,0),0)</f>
        <v>0.3</v>
      </c>
      <c r="X137" s="28">
        <f>IFERROR(VLOOKUP(Data_Set[[#This Row],[Type Transport]],'[1]Taux émission CO2e'!$A$5:$D$16,4,0),0)</f>
        <v>0.16</v>
      </c>
      <c r="Y137" s="24">
        <f>IFERROR(VLOOKUP(Data_Set[[#This Row],[Type Transport]],'[1]Taux émission CO2e'!$A$20:$B$31,2,0),0)</f>
        <v>0.7</v>
      </c>
      <c r="Z137" s="6">
        <f>IFERROR(VLOOKUP(Data_Set[[#This Row],[Type Transport]],'[1]Taux émission CO2e'!$A$20:$D$31,4,0),0)</f>
        <v>6.7400000000000002E-2</v>
      </c>
      <c r="AA137" s="30">
        <f>Data_Set[[#This Row],[Repartition Segment 1]]*Data_Set[[#This Row],[Coefficient CO2 Segment 1]]*Data_Set[[#This Row],[Poids OT (T)]]*Data_Set[[#This Row],[Distance (KM)]]</f>
        <v>31.972233599999999</v>
      </c>
      <c r="AB137" s="30">
        <f>Data_Set[[#This Row],[Repartition Segment 2]]*Data_Set[[#This Row],[Coefficient CO2 Segment 2]]*Data_Set[[#This Row],[Poids OT (T)]]*Data_Set[[#This Row],[Distance (KM)]]</f>
        <v>31.426041275999999</v>
      </c>
      <c r="AC137" s="30">
        <f>Data_Set[[#This Row],[Bilan CO2 Segment 1 (Kg CO2)]]+Data_Set[[#This Row],[Bilan CO2 Segment 2 (Kg CO2)]]</f>
        <v>63.398274876000002</v>
      </c>
      <c r="AD137" s="1"/>
    </row>
    <row r="138" spans="1:30" ht="12.5" x14ac:dyDescent="0.25">
      <c r="A138" s="7">
        <v>2022090069</v>
      </c>
      <c r="B138" s="18">
        <v>44820</v>
      </c>
      <c r="C138" s="18" t="str">
        <f>TEXT(B138, "mmmm")</f>
        <v>septembre</v>
      </c>
      <c r="D138" s="18" t="str">
        <f>TEXT(B138,"aaaa")</f>
        <v>2022</v>
      </c>
      <c r="E138" s="7">
        <v>1554349</v>
      </c>
      <c r="F138" s="17">
        <v>300</v>
      </c>
      <c r="G138" s="23">
        <f>Data_Set[[#This Row],[Poids OT (kg)]]/1000</f>
        <v>0.3</v>
      </c>
      <c r="H138" s="6" t="s">
        <v>1</v>
      </c>
      <c r="I138" s="7">
        <v>235</v>
      </c>
      <c r="J138" s="6">
        <v>13000</v>
      </c>
      <c r="K138" s="6" t="s">
        <v>45</v>
      </c>
      <c r="L138" s="6">
        <v>91100</v>
      </c>
      <c r="M138" s="6" t="s">
        <v>22</v>
      </c>
      <c r="N138" s="7">
        <v>740.09799999999996</v>
      </c>
      <c r="O138" s="6" t="s">
        <v>192</v>
      </c>
      <c r="P138" s="6" t="s">
        <v>193</v>
      </c>
      <c r="Q138" s="11">
        <v>1760113765897</v>
      </c>
      <c r="R138" s="12">
        <v>523356798</v>
      </c>
      <c r="S138" s="6" t="str">
        <f>LEFT(Q138,1)</f>
        <v>1</v>
      </c>
      <c r="T138" s="6" t="str">
        <f>IF(S138="1","Homme",IF(S138="0","Inconnu","Femme"))</f>
        <v>Homme</v>
      </c>
      <c r="U138" s="6" t="str">
        <f>"19"&amp;MID(Q138, SEARCH("", Q138) + 1,2)</f>
        <v>1976</v>
      </c>
      <c r="V138" s="6" t="str">
        <f>FLOOR(U138,5) &amp; "-" &amp; FLOOR(U138,5) + 5</f>
        <v>1975-1980</v>
      </c>
      <c r="W138" s="24">
        <f>IFERROR(VLOOKUP(Data_Set[[#This Row],[Type Transport]],'[1]Taux émission CO2e'!$A$5:$B$16,2,0),0)</f>
        <v>0.3</v>
      </c>
      <c r="X138" s="28">
        <f>IFERROR(VLOOKUP(Data_Set[[#This Row],[Type Transport]],'[1]Taux émission CO2e'!$A$5:$D$16,4,0),0)</f>
        <v>0.16</v>
      </c>
      <c r="Y138" s="24">
        <f>IFERROR(VLOOKUP(Data_Set[[#This Row],[Type Transport]],'[1]Taux émission CO2e'!$A$20:$B$31,2,0),0)</f>
        <v>0.7</v>
      </c>
      <c r="Z138" s="6">
        <f>IFERROR(VLOOKUP(Data_Set[[#This Row],[Type Transport]],'[1]Taux émission CO2e'!$A$20:$D$31,4,0),0)</f>
        <v>6.7400000000000002E-2</v>
      </c>
      <c r="AA138" s="30">
        <f>Data_Set[[#This Row],[Repartition Segment 1]]*Data_Set[[#This Row],[Coefficient CO2 Segment 1]]*Data_Set[[#This Row],[Poids OT (T)]]*Data_Set[[#This Row],[Distance (KM)]]</f>
        <v>10.657411199999999</v>
      </c>
      <c r="AB138" s="30">
        <f>Data_Set[[#This Row],[Repartition Segment 2]]*Data_Set[[#This Row],[Coefficient CO2 Segment 2]]*Data_Set[[#This Row],[Poids OT (T)]]*Data_Set[[#This Row],[Distance (KM)]]</f>
        <v>10.475347092</v>
      </c>
      <c r="AC138" s="30">
        <f>Data_Set[[#This Row],[Bilan CO2 Segment 1 (Kg CO2)]]+Data_Set[[#This Row],[Bilan CO2 Segment 2 (Kg CO2)]]</f>
        <v>21.132758291999998</v>
      </c>
      <c r="AD138" s="1"/>
    </row>
    <row r="139" spans="1:30" ht="12.5" x14ac:dyDescent="0.25">
      <c r="A139" s="7">
        <v>2022090069</v>
      </c>
      <c r="B139" s="18">
        <v>44827</v>
      </c>
      <c r="C139" s="18" t="str">
        <f>TEXT(B139, "mmmm")</f>
        <v>septembre</v>
      </c>
      <c r="D139" s="18" t="str">
        <f>TEXT(B139,"aaaa")</f>
        <v>2022</v>
      </c>
      <c r="E139" s="7">
        <v>1557341</v>
      </c>
      <c r="F139" s="17">
        <v>150</v>
      </c>
      <c r="G139" s="23">
        <f>Data_Set[[#This Row],[Poids OT (kg)]]/1000</f>
        <v>0.15</v>
      </c>
      <c r="H139" s="6" t="s">
        <v>1</v>
      </c>
      <c r="I139" s="7">
        <v>175</v>
      </c>
      <c r="J139" s="6">
        <v>13000</v>
      </c>
      <c r="K139" s="6" t="s">
        <v>45</v>
      </c>
      <c r="L139" s="6">
        <v>91100</v>
      </c>
      <c r="M139" s="6" t="s">
        <v>22</v>
      </c>
      <c r="N139" s="7">
        <v>740.09799999999996</v>
      </c>
      <c r="O139" s="6" t="s">
        <v>192</v>
      </c>
      <c r="P139" s="6" t="s">
        <v>193</v>
      </c>
      <c r="Q139" s="11">
        <v>1760113765897</v>
      </c>
      <c r="R139" s="12">
        <v>523356798</v>
      </c>
      <c r="S139" s="6" t="str">
        <f>LEFT(Q139,1)</f>
        <v>1</v>
      </c>
      <c r="T139" s="6" t="str">
        <f>IF(S139="1","Homme",IF(S139="0","Inconnu","Femme"))</f>
        <v>Homme</v>
      </c>
      <c r="U139" s="6" t="str">
        <f>"19"&amp;MID(Q139, SEARCH("", Q139) + 1,2)</f>
        <v>1976</v>
      </c>
      <c r="V139" s="6" t="str">
        <f>FLOOR(U139,5) &amp; "-" &amp; FLOOR(U139,5) + 5</f>
        <v>1975-1980</v>
      </c>
      <c r="W139" s="24">
        <f>IFERROR(VLOOKUP(Data_Set[[#This Row],[Type Transport]],'[1]Taux émission CO2e'!$A$5:$B$16,2,0),0)</f>
        <v>0.3</v>
      </c>
      <c r="X139" s="28">
        <f>IFERROR(VLOOKUP(Data_Set[[#This Row],[Type Transport]],'[1]Taux émission CO2e'!$A$5:$D$16,4,0),0)</f>
        <v>0.16</v>
      </c>
      <c r="Y139" s="24">
        <f>IFERROR(VLOOKUP(Data_Set[[#This Row],[Type Transport]],'[1]Taux émission CO2e'!$A$20:$B$31,2,0),0)</f>
        <v>0.7</v>
      </c>
      <c r="Z139" s="6">
        <f>IFERROR(VLOOKUP(Data_Set[[#This Row],[Type Transport]],'[1]Taux émission CO2e'!$A$20:$D$31,4,0),0)</f>
        <v>6.7400000000000002E-2</v>
      </c>
      <c r="AA139" s="30">
        <f>Data_Set[[#This Row],[Repartition Segment 1]]*Data_Set[[#This Row],[Coefficient CO2 Segment 1]]*Data_Set[[#This Row],[Poids OT (T)]]*Data_Set[[#This Row],[Distance (KM)]]</f>
        <v>5.3287055999999993</v>
      </c>
      <c r="AB139" s="30">
        <f>Data_Set[[#This Row],[Repartition Segment 2]]*Data_Set[[#This Row],[Coefficient CO2 Segment 2]]*Data_Set[[#This Row],[Poids OT (T)]]*Data_Set[[#This Row],[Distance (KM)]]</f>
        <v>5.2376735459999999</v>
      </c>
      <c r="AC139" s="30">
        <f>Data_Set[[#This Row],[Bilan CO2 Segment 1 (Kg CO2)]]+Data_Set[[#This Row],[Bilan CO2 Segment 2 (Kg CO2)]]</f>
        <v>10.566379145999999</v>
      </c>
      <c r="AD139" s="1"/>
    </row>
    <row r="140" spans="1:30" ht="12.5" x14ac:dyDescent="0.25">
      <c r="A140" s="7">
        <v>20211000042</v>
      </c>
      <c r="B140" s="16">
        <v>44495</v>
      </c>
      <c r="C140" s="16" t="str">
        <f>TEXT(B140, "mmmm")</f>
        <v>octobre</v>
      </c>
      <c r="D140" s="16" t="str">
        <f>TEXT(B140,"aaaa")</f>
        <v>2021</v>
      </c>
      <c r="E140" s="7">
        <v>1423599</v>
      </c>
      <c r="F140" s="17">
        <v>200</v>
      </c>
      <c r="G140" s="23">
        <f>Data_Set[[#This Row],[Poids OT (kg)]]/1000</f>
        <v>0.2</v>
      </c>
      <c r="H140" s="6" t="s">
        <v>0</v>
      </c>
      <c r="I140" s="7">
        <v>72.5</v>
      </c>
      <c r="J140" s="6">
        <v>59100</v>
      </c>
      <c r="K140" s="6" t="s">
        <v>28</v>
      </c>
      <c r="L140" s="6">
        <v>38070</v>
      </c>
      <c r="M140" s="6" t="s">
        <v>109</v>
      </c>
      <c r="N140" s="7">
        <v>737.65</v>
      </c>
      <c r="O140" s="6" t="s">
        <v>158</v>
      </c>
      <c r="P140" s="6" t="s">
        <v>159</v>
      </c>
      <c r="Q140" s="11">
        <v>1870459678987</v>
      </c>
      <c r="R140" s="12">
        <v>332987687</v>
      </c>
      <c r="S140" s="6" t="str">
        <f>LEFT(Q140,1)</f>
        <v>1</v>
      </c>
      <c r="T140" s="6" t="str">
        <f>IF(S140="1","Homme",IF(S140="0","Inconnu","Femme"))</f>
        <v>Homme</v>
      </c>
      <c r="U140" s="6" t="str">
        <f>"19"&amp;MID(Q140, SEARCH("", Q140) + 1,2)</f>
        <v>1987</v>
      </c>
      <c r="V140" s="6" t="str">
        <f>FLOOR(U140,5) &amp; "-" &amp; FLOOR(U140,5) + 5</f>
        <v>1985-1990</v>
      </c>
      <c r="W140" s="24">
        <f>IFERROR(VLOOKUP(Data_Set[[#This Row],[Type Transport]],'[1]Taux émission CO2e'!$A$5:$B$16,2,0),0)</f>
        <v>0.3</v>
      </c>
      <c r="X140" s="28">
        <f>IFERROR(VLOOKUP(Data_Set[[#This Row],[Type Transport]],'[1]Taux émission CO2e'!$A$5:$D$16,4,0),0)</f>
        <v>0.16</v>
      </c>
      <c r="Y140" s="24">
        <f>IFERROR(VLOOKUP(Data_Set[[#This Row],[Type Transport]],'[1]Taux émission CO2e'!$A$20:$B$31,2,0),0)</f>
        <v>0.7</v>
      </c>
      <c r="Z140" s="6">
        <f>IFERROR(VLOOKUP(Data_Set[[#This Row],[Type Transport]],'[1]Taux émission CO2e'!$A$20:$D$31,4,0),0)</f>
        <v>6.7400000000000002E-2</v>
      </c>
      <c r="AA140" s="30">
        <f>Data_Set[[#This Row],[Repartition Segment 1]]*Data_Set[[#This Row],[Coefficient CO2 Segment 1]]*Data_Set[[#This Row],[Poids OT (T)]]*Data_Set[[#This Row],[Distance (KM)]]</f>
        <v>7.0814400000000006</v>
      </c>
      <c r="AB140" s="30">
        <f>Data_Set[[#This Row],[Repartition Segment 2]]*Data_Set[[#This Row],[Coefficient CO2 Segment 2]]*Data_Set[[#This Row],[Poids OT (T)]]*Data_Set[[#This Row],[Distance (KM)]]</f>
        <v>6.9604653999999995</v>
      </c>
      <c r="AC140" s="30">
        <f>Data_Set[[#This Row],[Bilan CO2 Segment 1 (Kg CO2)]]+Data_Set[[#This Row],[Bilan CO2 Segment 2 (Kg CO2)]]</f>
        <v>14.041905400000001</v>
      </c>
      <c r="AD140" s="1"/>
    </row>
    <row r="141" spans="1:30" ht="12.5" x14ac:dyDescent="0.25">
      <c r="A141" s="7">
        <v>202203000165</v>
      </c>
      <c r="B141" s="18">
        <v>44638</v>
      </c>
      <c r="C141" s="18" t="str">
        <f>TEXT(B141, "mmmm")</f>
        <v>mars</v>
      </c>
      <c r="D141" s="18" t="str">
        <f>TEXT(B141,"aaaa")</f>
        <v>2022</v>
      </c>
      <c r="E141" s="7">
        <v>1481078</v>
      </c>
      <c r="F141" s="17">
        <v>100</v>
      </c>
      <c r="G141" s="23">
        <f>Data_Set[[#This Row],[Poids OT (kg)]]/1000</f>
        <v>0.1</v>
      </c>
      <c r="H141" s="6" t="s">
        <v>1</v>
      </c>
      <c r="I141" s="7">
        <v>159</v>
      </c>
      <c r="J141" s="6">
        <v>91100</v>
      </c>
      <c r="K141" s="6" t="s">
        <v>22</v>
      </c>
      <c r="L141" s="6">
        <v>40230</v>
      </c>
      <c r="M141" s="6" t="s">
        <v>122</v>
      </c>
      <c r="N141" s="7">
        <v>728.06100000000004</v>
      </c>
      <c r="O141" s="6" t="s">
        <v>145</v>
      </c>
      <c r="P141" s="6" t="s">
        <v>146</v>
      </c>
      <c r="Q141" s="11">
        <v>1690891543678</v>
      </c>
      <c r="R141" s="12">
        <v>154098765</v>
      </c>
      <c r="S141" s="6" t="str">
        <f>LEFT(Q141,1)</f>
        <v>1</v>
      </c>
      <c r="T141" s="6" t="str">
        <f>IF(S141="1","Homme",IF(S141="0","Inconnu","Femme"))</f>
        <v>Homme</v>
      </c>
      <c r="U141" s="6" t="str">
        <f>"19"&amp;MID(Q141, SEARCH("", Q141) + 1,2)</f>
        <v>1969</v>
      </c>
      <c r="V141" s="6" t="str">
        <f>FLOOR(U141,5) &amp; "-" &amp; FLOOR(U141,5) + 5</f>
        <v>1965-1970</v>
      </c>
      <c r="W141" s="24">
        <f>IFERROR(VLOOKUP(Data_Set[[#This Row],[Type Transport]],'[1]Taux émission CO2e'!$A$5:$B$16,2,0),0)</f>
        <v>0.3</v>
      </c>
      <c r="X141" s="28">
        <f>IFERROR(VLOOKUP(Data_Set[[#This Row],[Type Transport]],'[1]Taux émission CO2e'!$A$5:$D$16,4,0),0)</f>
        <v>0.16</v>
      </c>
      <c r="Y141" s="24">
        <f>IFERROR(VLOOKUP(Data_Set[[#This Row],[Type Transport]],'[1]Taux émission CO2e'!$A$20:$B$31,2,0),0)</f>
        <v>0.7</v>
      </c>
      <c r="Z141" s="6">
        <f>IFERROR(VLOOKUP(Data_Set[[#This Row],[Type Transport]],'[1]Taux émission CO2e'!$A$20:$D$31,4,0),0)</f>
        <v>6.7400000000000002E-2</v>
      </c>
      <c r="AA141" s="30">
        <f>Data_Set[[#This Row],[Repartition Segment 1]]*Data_Set[[#This Row],[Coefficient CO2 Segment 1]]*Data_Set[[#This Row],[Poids OT (T)]]*Data_Set[[#This Row],[Distance (KM)]]</f>
        <v>3.4946928000000006</v>
      </c>
      <c r="AB141" s="30">
        <f>Data_Set[[#This Row],[Repartition Segment 2]]*Data_Set[[#This Row],[Coefficient CO2 Segment 2]]*Data_Set[[#This Row],[Poids OT (T)]]*Data_Set[[#This Row],[Distance (KM)]]</f>
        <v>3.434991798</v>
      </c>
      <c r="AC141" s="30">
        <f>Data_Set[[#This Row],[Bilan CO2 Segment 1 (Kg CO2)]]+Data_Set[[#This Row],[Bilan CO2 Segment 2 (Kg CO2)]]</f>
        <v>6.9296845980000006</v>
      </c>
      <c r="AD141" s="1"/>
    </row>
    <row r="142" spans="1:30" ht="12.5" x14ac:dyDescent="0.25">
      <c r="A142" s="7">
        <v>202203000165</v>
      </c>
      <c r="B142" s="18">
        <v>44643</v>
      </c>
      <c r="C142" s="18" t="str">
        <f>TEXT(B142, "mmmm")</f>
        <v>mars</v>
      </c>
      <c r="D142" s="18" t="str">
        <f>TEXT(B142,"aaaa")</f>
        <v>2022</v>
      </c>
      <c r="E142" s="7">
        <v>1483766</v>
      </c>
      <c r="F142" s="17">
        <v>174</v>
      </c>
      <c r="G142" s="23">
        <f>Data_Set[[#This Row],[Poids OT (kg)]]/1000</f>
        <v>0.17399999999999999</v>
      </c>
      <c r="H142" s="6" t="s">
        <v>1</v>
      </c>
      <c r="I142" s="7">
        <v>250</v>
      </c>
      <c r="J142" s="6">
        <v>91100</v>
      </c>
      <c r="K142" s="6" t="s">
        <v>22</v>
      </c>
      <c r="L142" s="6">
        <v>40230</v>
      </c>
      <c r="M142" s="6" t="s">
        <v>122</v>
      </c>
      <c r="N142" s="7">
        <v>728.06100000000004</v>
      </c>
      <c r="O142" s="6" t="s">
        <v>145</v>
      </c>
      <c r="P142" s="6" t="s">
        <v>146</v>
      </c>
      <c r="Q142" s="11">
        <v>1690891543678</v>
      </c>
      <c r="R142" s="12">
        <v>154098765</v>
      </c>
      <c r="S142" s="6" t="str">
        <f>LEFT(Q142,1)</f>
        <v>1</v>
      </c>
      <c r="T142" s="6" t="str">
        <f>IF(S142="1","Homme",IF(S142="0","Inconnu","Femme"))</f>
        <v>Homme</v>
      </c>
      <c r="U142" s="6" t="str">
        <f>"19"&amp;MID(Q142, SEARCH("", Q142) + 1,2)</f>
        <v>1969</v>
      </c>
      <c r="V142" s="6" t="str">
        <f>FLOOR(U142,5) &amp; "-" &amp; FLOOR(U142,5) + 5</f>
        <v>1965-1970</v>
      </c>
      <c r="W142" s="24">
        <f>IFERROR(VLOOKUP(Data_Set[[#This Row],[Type Transport]],'[1]Taux émission CO2e'!$A$5:$B$16,2,0),0)</f>
        <v>0.3</v>
      </c>
      <c r="X142" s="28">
        <f>IFERROR(VLOOKUP(Data_Set[[#This Row],[Type Transport]],'[1]Taux émission CO2e'!$A$5:$D$16,4,0),0)</f>
        <v>0.16</v>
      </c>
      <c r="Y142" s="24">
        <f>IFERROR(VLOOKUP(Data_Set[[#This Row],[Type Transport]],'[1]Taux émission CO2e'!$A$20:$B$31,2,0),0)</f>
        <v>0.7</v>
      </c>
      <c r="Z142" s="6">
        <f>IFERROR(VLOOKUP(Data_Set[[#This Row],[Type Transport]],'[1]Taux émission CO2e'!$A$20:$D$31,4,0),0)</f>
        <v>6.7400000000000002E-2</v>
      </c>
      <c r="AA142" s="30">
        <f>Data_Set[[#This Row],[Repartition Segment 1]]*Data_Set[[#This Row],[Coefficient CO2 Segment 1]]*Data_Set[[#This Row],[Poids OT (T)]]*Data_Set[[#This Row],[Distance (KM)]]</f>
        <v>6.0807654720000004</v>
      </c>
      <c r="AB142" s="30">
        <f>Data_Set[[#This Row],[Repartition Segment 2]]*Data_Set[[#This Row],[Coefficient CO2 Segment 2]]*Data_Set[[#This Row],[Poids OT (T)]]*Data_Set[[#This Row],[Distance (KM)]]</f>
        <v>5.9768857285199992</v>
      </c>
      <c r="AC142" s="30">
        <f>Data_Set[[#This Row],[Bilan CO2 Segment 1 (Kg CO2)]]+Data_Set[[#This Row],[Bilan CO2 Segment 2 (Kg CO2)]]</f>
        <v>12.057651200519999</v>
      </c>
      <c r="AD142" s="1"/>
    </row>
    <row r="143" spans="1:30" ht="12.5" x14ac:dyDescent="0.25">
      <c r="A143" s="7">
        <v>20220400055</v>
      </c>
      <c r="B143" s="18">
        <v>44678</v>
      </c>
      <c r="C143" s="18" t="str">
        <f>TEXT(B143, "mmmm")</f>
        <v>avril</v>
      </c>
      <c r="D143" s="18" t="str">
        <f>TEXT(B143,"aaaa")</f>
        <v>2022</v>
      </c>
      <c r="E143" s="7">
        <v>1498518</v>
      </c>
      <c r="F143" s="17">
        <v>50</v>
      </c>
      <c r="G143" s="23">
        <f>Data_Set[[#This Row],[Poids OT (kg)]]/1000</f>
        <v>0.05</v>
      </c>
      <c r="H143" s="6" t="s">
        <v>1</v>
      </c>
      <c r="I143" s="7">
        <v>159</v>
      </c>
      <c r="J143" s="6">
        <v>91100</v>
      </c>
      <c r="K143" s="6" t="s">
        <v>22</v>
      </c>
      <c r="L143" s="6">
        <v>40230</v>
      </c>
      <c r="M143" s="6" t="s">
        <v>122</v>
      </c>
      <c r="N143" s="7">
        <v>728.06100000000004</v>
      </c>
      <c r="O143" s="6" t="s">
        <v>145</v>
      </c>
      <c r="P143" s="6" t="s">
        <v>146</v>
      </c>
      <c r="Q143" s="11">
        <v>1690891543678</v>
      </c>
      <c r="R143" s="12">
        <v>154098765</v>
      </c>
      <c r="S143" s="6" t="str">
        <f>LEFT(Q143,1)</f>
        <v>1</v>
      </c>
      <c r="T143" s="6" t="str">
        <f>IF(S143="1","Homme",IF(S143="0","Inconnu","Femme"))</f>
        <v>Homme</v>
      </c>
      <c r="U143" s="6" t="str">
        <f>"19"&amp;MID(Q143, SEARCH("", Q143) + 1,2)</f>
        <v>1969</v>
      </c>
      <c r="V143" s="6" t="str">
        <f>FLOOR(U143,5) &amp; "-" &amp; FLOOR(U143,5) + 5</f>
        <v>1965-1970</v>
      </c>
      <c r="W143" s="24">
        <f>IFERROR(VLOOKUP(Data_Set[[#This Row],[Type Transport]],'[1]Taux émission CO2e'!$A$5:$B$16,2,0),0)</f>
        <v>0.3</v>
      </c>
      <c r="X143" s="28">
        <f>IFERROR(VLOOKUP(Data_Set[[#This Row],[Type Transport]],'[1]Taux émission CO2e'!$A$5:$D$16,4,0),0)</f>
        <v>0.16</v>
      </c>
      <c r="Y143" s="24">
        <f>IFERROR(VLOOKUP(Data_Set[[#This Row],[Type Transport]],'[1]Taux émission CO2e'!$A$20:$B$31,2,0),0)</f>
        <v>0.7</v>
      </c>
      <c r="Z143" s="6">
        <f>IFERROR(VLOOKUP(Data_Set[[#This Row],[Type Transport]],'[1]Taux émission CO2e'!$A$20:$D$31,4,0),0)</f>
        <v>6.7400000000000002E-2</v>
      </c>
      <c r="AA143" s="30">
        <f>Data_Set[[#This Row],[Repartition Segment 1]]*Data_Set[[#This Row],[Coefficient CO2 Segment 1]]*Data_Set[[#This Row],[Poids OT (T)]]*Data_Set[[#This Row],[Distance (KM)]]</f>
        <v>1.7473464000000003</v>
      </c>
      <c r="AB143" s="30">
        <f>Data_Set[[#This Row],[Repartition Segment 2]]*Data_Set[[#This Row],[Coefficient CO2 Segment 2]]*Data_Set[[#This Row],[Poids OT (T)]]*Data_Set[[#This Row],[Distance (KM)]]</f>
        <v>1.717495899</v>
      </c>
      <c r="AC143" s="30">
        <f>Data_Set[[#This Row],[Bilan CO2 Segment 1 (Kg CO2)]]+Data_Set[[#This Row],[Bilan CO2 Segment 2 (Kg CO2)]]</f>
        <v>3.4648422990000003</v>
      </c>
      <c r="AD143" s="1"/>
    </row>
    <row r="144" spans="1:30" ht="12.5" x14ac:dyDescent="0.25">
      <c r="A144" s="7">
        <v>20220600077</v>
      </c>
      <c r="B144" s="18">
        <v>44713</v>
      </c>
      <c r="C144" s="18" t="str">
        <f>TEXT(B144, "mmmm")</f>
        <v>juin</v>
      </c>
      <c r="D144" s="18" t="str">
        <f>TEXT(B144,"aaaa")</f>
        <v>2022</v>
      </c>
      <c r="E144" s="7">
        <v>1513062</v>
      </c>
      <c r="F144" s="17">
        <v>106</v>
      </c>
      <c r="G144" s="23">
        <f>Data_Set[[#This Row],[Poids OT (kg)]]/1000</f>
        <v>0.106</v>
      </c>
      <c r="H144" s="6" t="s">
        <v>1</v>
      </c>
      <c r="I144" s="7">
        <v>159</v>
      </c>
      <c r="J144" s="6">
        <v>91100</v>
      </c>
      <c r="K144" s="6" t="s">
        <v>22</v>
      </c>
      <c r="L144" s="6">
        <v>40230</v>
      </c>
      <c r="M144" s="6" t="s">
        <v>122</v>
      </c>
      <c r="N144" s="7">
        <v>728.06100000000004</v>
      </c>
      <c r="O144" s="6" t="s">
        <v>145</v>
      </c>
      <c r="P144" s="6" t="s">
        <v>146</v>
      </c>
      <c r="Q144" s="11">
        <v>1690891543678</v>
      </c>
      <c r="R144" s="12">
        <v>154098765</v>
      </c>
      <c r="S144" s="6" t="str">
        <f>LEFT(Q144,1)</f>
        <v>1</v>
      </c>
      <c r="T144" s="6" t="str">
        <f>IF(S144="1","Homme",IF(S144="0","Inconnu","Femme"))</f>
        <v>Homme</v>
      </c>
      <c r="U144" s="6" t="str">
        <f>"19"&amp;MID(Q144, SEARCH("", Q144) + 1,2)</f>
        <v>1969</v>
      </c>
      <c r="V144" s="6" t="str">
        <f>FLOOR(U144,5) &amp; "-" &amp; FLOOR(U144,5) + 5</f>
        <v>1965-1970</v>
      </c>
      <c r="W144" s="24">
        <f>IFERROR(VLOOKUP(Data_Set[[#This Row],[Type Transport]],'[1]Taux émission CO2e'!$A$5:$B$16,2,0),0)</f>
        <v>0.3</v>
      </c>
      <c r="X144" s="28">
        <f>IFERROR(VLOOKUP(Data_Set[[#This Row],[Type Transport]],'[1]Taux émission CO2e'!$A$5:$D$16,4,0),0)</f>
        <v>0.16</v>
      </c>
      <c r="Y144" s="24">
        <f>IFERROR(VLOOKUP(Data_Set[[#This Row],[Type Transport]],'[1]Taux émission CO2e'!$A$20:$B$31,2,0),0)</f>
        <v>0.7</v>
      </c>
      <c r="Z144" s="6">
        <f>IFERROR(VLOOKUP(Data_Set[[#This Row],[Type Transport]],'[1]Taux émission CO2e'!$A$20:$D$31,4,0),0)</f>
        <v>6.7400000000000002E-2</v>
      </c>
      <c r="AA144" s="30">
        <f>Data_Set[[#This Row],[Repartition Segment 1]]*Data_Set[[#This Row],[Coefficient CO2 Segment 1]]*Data_Set[[#This Row],[Poids OT (T)]]*Data_Set[[#This Row],[Distance (KM)]]</f>
        <v>3.7043743679999999</v>
      </c>
      <c r="AB144" s="30">
        <f>Data_Set[[#This Row],[Repartition Segment 2]]*Data_Set[[#This Row],[Coefficient CO2 Segment 2]]*Data_Set[[#This Row],[Poids OT (T)]]*Data_Set[[#This Row],[Distance (KM)]]</f>
        <v>3.6410913058799999</v>
      </c>
      <c r="AC144" s="30">
        <f>Data_Set[[#This Row],[Bilan CO2 Segment 1 (Kg CO2)]]+Data_Set[[#This Row],[Bilan CO2 Segment 2 (Kg CO2)]]</f>
        <v>7.3454656738799997</v>
      </c>
      <c r="AD144" s="1"/>
    </row>
    <row r="145" spans="1:30" ht="12.5" x14ac:dyDescent="0.25">
      <c r="A145" s="7">
        <v>202203000165</v>
      </c>
      <c r="B145" s="18">
        <v>44634</v>
      </c>
      <c r="C145" s="18" t="str">
        <f>TEXT(B145, "mmmm")</f>
        <v>mars</v>
      </c>
      <c r="D145" s="18" t="str">
        <f>TEXT(B145,"aaaa")</f>
        <v>2022</v>
      </c>
      <c r="E145" s="7">
        <v>1478871</v>
      </c>
      <c r="F145" s="17">
        <v>80</v>
      </c>
      <c r="G145" s="23">
        <f>Data_Set[[#This Row],[Poids OT (kg)]]/1000</f>
        <v>0.08</v>
      </c>
      <c r="H145" s="6" t="s">
        <v>1</v>
      </c>
      <c r="I145" s="7">
        <v>130</v>
      </c>
      <c r="J145" s="6">
        <v>91100</v>
      </c>
      <c r="K145" s="6" t="s">
        <v>22</v>
      </c>
      <c r="L145" s="6">
        <v>31390</v>
      </c>
      <c r="M145" s="6" t="s">
        <v>53</v>
      </c>
      <c r="N145" s="7">
        <v>715.00800000000004</v>
      </c>
      <c r="O145" s="6" t="s">
        <v>145</v>
      </c>
      <c r="P145" s="6" t="s">
        <v>146</v>
      </c>
      <c r="Q145" s="11">
        <v>1690891543678</v>
      </c>
      <c r="R145" s="12">
        <v>154098765</v>
      </c>
      <c r="S145" s="6" t="str">
        <f>LEFT(Q145,1)</f>
        <v>1</v>
      </c>
      <c r="T145" s="6" t="str">
        <f>IF(S145="1","Homme",IF(S145="0","Inconnu","Femme"))</f>
        <v>Homme</v>
      </c>
      <c r="U145" s="6" t="str">
        <f>"19"&amp;MID(Q145, SEARCH("", Q145) + 1,2)</f>
        <v>1969</v>
      </c>
      <c r="V145" s="6" t="str">
        <f>FLOOR(U145,5) &amp; "-" &amp; FLOOR(U145,5) + 5</f>
        <v>1965-1970</v>
      </c>
      <c r="W145" s="24">
        <f>IFERROR(VLOOKUP(Data_Set[[#This Row],[Type Transport]],'[1]Taux émission CO2e'!$A$5:$B$16,2,0),0)</f>
        <v>0.3</v>
      </c>
      <c r="X145" s="28">
        <f>IFERROR(VLOOKUP(Data_Set[[#This Row],[Type Transport]],'[1]Taux émission CO2e'!$A$5:$D$16,4,0),0)</f>
        <v>0.16</v>
      </c>
      <c r="Y145" s="24">
        <f>IFERROR(VLOOKUP(Data_Set[[#This Row],[Type Transport]],'[1]Taux émission CO2e'!$A$20:$B$31,2,0),0)</f>
        <v>0.7</v>
      </c>
      <c r="Z145" s="6">
        <f>IFERROR(VLOOKUP(Data_Set[[#This Row],[Type Transport]],'[1]Taux émission CO2e'!$A$20:$D$31,4,0),0)</f>
        <v>6.7400000000000002E-2</v>
      </c>
      <c r="AA145" s="30">
        <f>Data_Set[[#This Row],[Repartition Segment 1]]*Data_Set[[#This Row],[Coefficient CO2 Segment 1]]*Data_Set[[#This Row],[Poids OT (T)]]*Data_Set[[#This Row],[Distance (KM)]]</f>
        <v>2.7456307200000003</v>
      </c>
      <c r="AB145" s="30">
        <f>Data_Set[[#This Row],[Repartition Segment 2]]*Data_Set[[#This Row],[Coefficient CO2 Segment 2]]*Data_Set[[#This Row],[Poids OT (T)]]*Data_Set[[#This Row],[Distance (KM)]]</f>
        <v>2.6987261952000003</v>
      </c>
      <c r="AC145" s="30">
        <f>Data_Set[[#This Row],[Bilan CO2 Segment 1 (Kg CO2)]]+Data_Set[[#This Row],[Bilan CO2 Segment 2 (Kg CO2)]]</f>
        <v>5.4443569152000002</v>
      </c>
      <c r="AD145" s="1"/>
    </row>
    <row r="146" spans="1:30" ht="12.5" x14ac:dyDescent="0.25">
      <c r="A146" s="7">
        <v>202203000165</v>
      </c>
      <c r="B146" s="18">
        <v>44636</v>
      </c>
      <c r="C146" s="18" t="str">
        <f>TEXT(B146, "mmmm")</f>
        <v>mars</v>
      </c>
      <c r="D146" s="18" t="str">
        <f>TEXT(B146,"aaaa")</f>
        <v>2022</v>
      </c>
      <c r="E146" s="7">
        <v>1480274</v>
      </c>
      <c r="F146" s="17">
        <v>71</v>
      </c>
      <c r="G146" s="23">
        <f>Data_Set[[#This Row],[Poids OT (kg)]]/1000</f>
        <v>7.0999999999999994E-2</v>
      </c>
      <c r="H146" s="6" t="s">
        <v>1</v>
      </c>
      <c r="I146" s="7">
        <v>173</v>
      </c>
      <c r="J146" s="6">
        <v>91100</v>
      </c>
      <c r="K146" s="6" t="s">
        <v>22</v>
      </c>
      <c r="L146" s="6">
        <v>31390</v>
      </c>
      <c r="M146" s="6" t="s">
        <v>53</v>
      </c>
      <c r="N146" s="7">
        <v>715.00800000000004</v>
      </c>
      <c r="O146" s="6" t="s">
        <v>145</v>
      </c>
      <c r="P146" s="6" t="s">
        <v>146</v>
      </c>
      <c r="Q146" s="11">
        <v>1690891543678</v>
      </c>
      <c r="R146" s="12">
        <v>154098765</v>
      </c>
      <c r="S146" s="6" t="str">
        <f>LEFT(Q146,1)</f>
        <v>1</v>
      </c>
      <c r="T146" s="6" t="str">
        <f>IF(S146="1","Homme",IF(S146="0","Inconnu","Femme"))</f>
        <v>Homme</v>
      </c>
      <c r="U146" s="6" t="str">
        <f>"19"&amp;MID(Q146, SEARCH("", Q146) + 1,2)</f>
        <v>1969</v>
      </c>
      <c r="V146" s="6" t="str">
        <f>FLOOR(U146,5) &amp; "-" &amp; FLOOR(U146,5) + 5</f>
        <v>1965-1970</v>
      </c>
      <c r="W146" s="24">
        <f>IFERROR(VLOOKUP(Data_Set[[#This Row],[Type Transport]],'[1]Taux émission CO2e'!$A$5:$B$16,2,0),0)</f>
        <v>0.3</v>
      </c>
      <c r="X146" s="28">
        <f>IFERROR(VLOOKUP(Data_Set[[#This Row],[Type Transport]],'[1]Taux émission CO2e'!$A$5:$D$16,4,0),0)</f>
        <v>0.16</v>
      </c>
      <c r="Y146" s="24">
        <f>IFERROR(VLOOKUP(Data_Set[[#This Row],[Type Transport]],'[1]Taux émission CO2e'!$A$20:$B$31,2,0),0)</f>
        <v>0.7</v>
      </c>
      <c r="Z146" s="6">
        <f>IFERROR(VLOOKUP(Data_Set[[#This Row],[Type Transport]],'[1]Taux émission CO2e'!$A$20:$D$31,4,0),0)</f>
        <v>6.7400000000000002E-2</v>
      </c>
      <c r="AA146" s="30">
        <f>Data_Set[[#This Row],[Repartition Segment 1]]*Data_Set[[#This Row],[Coefficient CO2 Segment 1]]*Data_Set[[#This Row],[Poids OT (T)]]*Data_Set[[#This Row],[Distance (KM)]]</f>
        <v>2.4367472639999996</v>
      </c>
      <c r="AB146" s="30">
        <f>Data_Set[[#This Row],[Repartition Segment 2]]*Data_Set[[#This Row],[Coefficient CO2 Segment 2]]*Data_Set[[#This Row],[Poids OT (T)]]*Data_Set[[#This Row],[Distance (KM)]]</f>
        <v>2.3951194982399997</v>
      </c>
      <c r="AC146" s="30">
        <f>Data_Set[[#This Row],[Bilan CO2 Segment 1 (Kg CO2)]]+Data_Set[[#This Row],[Bilan CO2 Segment 2 (Kg CO2)]]</f>
        <v>4.8318667622399989</v>
      </c>
      <c r="AD146" s="1"/>
    </row>
    <row r="147" spans="1:30" ht="12.5" x14ac:dyDescent="0.25">
      <c r="A147" s="7">
        <v>202203000165</v>
      </c>
      <c r="B147" s="18">
        <v>44648</v>
      </c>
      <c r="C147" s="18" t="str">
        <f>TEXT(B147, "mmmm")</f>
        <v>mars</v>
      </c>
      <c r="D147" s="18" t="str">
        <f>TEXT(B147,"aaaa")</f>
        <v>2022</v>
      </c>
      <c r="E147" s="7">
        <v>1484869</v>
      </c>
      <c r="F147" s="17">
        <v>41</v>
      </c>
      <c r="G147" s="23">
        <f>Data_Set[[#This Row],[Poids OT (kg)]]/1000</f>
        <v>4.1000000000000002E-2</v>
      </c>
      <c r="H147" s="6" t="s">
        <v>1</v>
      </c>
      <c r="I147" s="7">
        <v>173</v>
      </c>
      <c r="J147" s="6">
        <v>91100</v>
      </c>
      <c r="K147" s="6" t="s">
        <v>22</v>
      </c>
      <c r="L147" s="6">
        <v>31390</v>
      </c>
      <c r="M147" s="6" t="s">
        <v>53</v>
      </c>
      <c r="N147" s="7">
        <v>715.00800000000004</v>
      </c>
      <c r="O147" s="6" t="s">
        <v>145</v>
      </c>
      <c r="P147" s="6" t="s">
        <v>146</v>
      </c>
      <c r="Q147" s="11">
        <v>1690891543678</v>
      </c>
      <c r="R147" s="12">
        <v>154098765</v>
      </c>
      <c r="S147" s="6" t="str">
        <f>LEFT(Q147,1)</f>
        <v>1</v>
      </c>
      <c r="T147" s="6" t="str">
        <f>IF(S147="1","Homme",IF(S147="0","Inconnu","Femme"))</f>
        <v>Homme</v>
      </c>
      <c r="U147" s="6" t="str">
        <f>"19"&amp;MID(Q147, SEARCH("", Q147) + 1,2)</f>
        <v>1969</v>
      </c>
      <c r="V147" s="6" t="str">
        <f>FLOOR(U147,5) &amp; "-" &amp; FLOOR(U147,5) + 5</f>
        <v>1965-1970</v>
      </c>
      <c r="W147" s="24">
        <f>IFERROR(VLOOKUP(Data_Set[[#This Row],[Type Transport]],'[1]Taux émission CO2e'!$A$5:$B$16,2,0),0)</f>
        <v>0.3</v>
      </c>
      <c r="X147" s="28">
        <f>IFERROR(VLOOKUP(Data_Set[[#This Row],[Type Transport]],'[1]Taux émission CO2e'!$A$5:$D$16,4,0),0)</f>
        <v>0.16</v>
      </c>
      <c r="Y147" s="24">
        <f>IFERROR(VLOOKUP(Data_Set[[#This Row],[Type Transport]],'[1]Taux émission CO2e'!$A$20:$B$31,2,0),0)</f>
        <v>0.7</v>
      </c>
      <c r="Z147" s="6">
        <f>IFERROR(VLOOKUP(Data_Set[[#This Row],[Type Transport]],'[1]Taux émission CO2e'!$A$20:$D$31,4,0),0)</f>
        <v>6.7400000000000002E-2</v>
      </c>
      <c r="AA147" s="30">
        <f>Data_Set[[#This Row],[Repartition Segment 1]]*Data_Set[[#This Row],[Coefficient CO2 Segment 1]]*Data_Set[[#This Row],[Poids OT (T)]]*Data_Set[[#This Row],[Distance (KM)]]</f>
        <v>1.4071357440000001</v>
      </c>
      <c r="AB147" s="30">
        <f>Data_Set[[#This Row],[Repartition Segment 2]]*Data_Set[[#This Row],[Coefficient CO2 Segment 2]]*Data_Set[[#This Row],[Poids OT (T)]]*Data_Set[[#This Row],[Distance (KM)]]</f>
        <v>1.3830971750400001</v>
      </c>
      <c r="AC147" s="30">
        <f>Data_Set[[#This Row],[Bilan CO2 Segment 1 (Kg CO2)]]+Data_Set[[#This Row],[Bilan CO2 Segment 2 (Kg CO2)]]</f>
        <v>2.7902329190400001</v>
      </c>
      <c r="AD147" s="1"/>
    </row>
    <row r="148" spans="1:30" ht="12.5" x14ac:dyDescent="0.25">
      <c r="A148" s="7">
        <v>20220400055</v>
      </c>
      <c r="B148" s="18">
        <v>44666</v>
      </c>
      <c r="C148" s="18" t="str">
        <f>TEXT(B148, "mmmm")</f>
        <v>avril</v>
      </c>
      <c r="D148" s="18" t="str">
        <f>TEXT(B148,"aaaa")</f>
        <v>2022</v>
      </c>
      <c r="E148" s="7">
        <v>1494397</v>
      </c>
      <c r="F148" s="17">
        <v>162</v>
      </c>
      <c r="G148" s="23">
        <f>Data_Set[[#This Row],[Poids OT (kg)]]/1000</f>
        <v>0.16200000000000001</v>
      </c>
      <c r="H148" s="6" t="s">
        <v>1</v>
      </c>
      <c r="I148" s="7">
        <v>173</v>
      </c>
      <c r="J148" s="6">
        <v>91100</v>
      </c>
      <c r="K148" s="6" t="s">
        <v>22</v>
      </c>
      <c r="L148" s="6">
        <v>31390</v>
      </c>
      <c r="M148" s="6" t="s">
        <v>53</v>
      </c>
      <c r="N148" s="7">
        <v>715.00800000000004</v>
      </c>
      <c r="O148" s="6" t="s">
        <v>145</v>
      </c>
      <c r="P148" s="6" t="s">
        <v>146</v>
      </c>
      <c r="Q148" s="11">
        <v>1690891543678</v>
      </c>
      <c r="R148" s="12">
        <v>154098765</v>
      </c>
      <c r="S148" s="6" t="str">
        <f>LEFT(Q148,1)</f>
        <v>1</v>
      </c>
      <c r="T148" s="6" t="str">
        <f>IF(S148="1","Homme",IF(S148="0","Inconnu","Femme"))</f>
        <v>Homme</v>
      </c>
      <c r="U148" s="6" t="str">
        <f>"19"&amp;MID(Q148, SEARCH("", Q148) + 1,2)</f>
        <v>1969</v>
      </c>
      <c r="V148" s="6" t="str">
        <f>FLOOR(U148,5) &amp; "-" &amp; FLOOR(U148,5) + 5</f>
        <v>1965-1970</v>
      </c>
      <c r="W148" s="24">
        <f>IFERROR(VLOOKUP(Data_Set[[#This Row],[Type Transport]],'[1]Taux émission CO2e'!$A$5:$B$16,2,0),0)</f>
        <v>0.3</v>
      </c>
      <c r="X148" s="28">
        <f>IFERROR(VLOOKUP(Data_Set[[#This Row],[Type Transport]],'[1]Taux émission CO2e'!$A$5:$D$16,4,0),0)</f>
        <v>0.16</v>
      </c>
      <c r="Y148" s="24">
        <f>IFERROR(VLOOKUP(Data_Set[[#This Row],[Type Transport]],'[1]Taux émission CO2e'!$A$20:$B$31,2,0),0)</f>
        <v>0.7</v>
      </c>
      <c r="Z148" s="6">
        <f>IFERROR(VLOOKUP(Data_Set[[#This Row],[Type Transport]],'[1]Taux émission CO2e'!$A$20:$D$31,4,0),0)</f>
        <v>6.7400000000000002E-2</v>
      </c>
      <c r="AA148" s="30">
        <f>Data_Set[[#This Row],[Repartition Segment 1]]*Data_Set[[#This Row],[Coefficient CO2 Segment 1]]*Data_Set[[#This Row],[Poids OT (T)]]*Data_Set[[#This Row],[Distance (KM)]]</f>
        <v>5.5599022080000005</v>
      </c>
      <c r="AB148" s="30">
        <f>Data_Set[[#This Row],[Repartition Segment 2]]*Data_Set[[#This Row],[Coefficient CO2 Segment 2]]*Data_Set[[#This Row],[Poids OT (T)]]*Data_Set[[#This Row],[Distance (KM)]]</f>
        <v>5.4649205452800009</v>
      </c>
      <c r="AC148" s="30">
        <f>Data_Set[[#This Row],[Bilan CO2 Segment 1 (Kg CO2)]]+Data_Set[[#This Row],[Bilan CO2 Segment 2 (Kg CO2)]]</f>
        <v>11.024822753280002</v>
      </c>
      <c r="AD148" s="1"/>
    </row>
    <row r="149" spans="1:30" ht="12.5" x14ac:dyDescent="0.25">
      <c r="A149" s="7">
        <v>2022050075</v>
      </c>
      <c r="B149" s="18">
        <v>44687</v>
      </c>
      <c r="C149" s="18" t="str">
        <f>TEXT(B149, "mmmm")</f>
        <v>mai</v>
      </c>
      <c r="D149" s="18" t="str">
        <f>TEXT(B149,"aaaa")</f>
        <v>2022</v>
      </c>
      <c r="E149" s="7">
        <v>1502435</v>
      </c>
      <c r="F149" s="17">
        <v>212</v>
      </c>
      <c r="G149" s="23">
        <f>Data_Set[[#This Row],[Poids OT (kg)]]/1000</f>
        <v>0.21199999999999999</v>
      </c>
      <c r="H149" s="6" t="s">
        <v>1</v>
      </c>
      <c r="I149" s="7">
        <v>270</v>
      </c>
      <c r="J149" s="6">
        <v>91100</v>
      </c>
      <c r="K149" s="6" t="s">
        <v>22</v>
      </c>
      <c r="L149" s="6">
        <v>31390</v>
      </c>
      <c r="M149" s="6" t="s">
        <v>53</v>
      </c>
      <c r="N149" s="7">
        <v>715.00800000000004</v>
      </c>
      <c r="O149" s="6" t="s">
        <v>145</v>
      </c>
      <c r="P149" s="6" t="s">
        <v>146</v>
      </c>
      <c r="Q149" s="11">
        <v>1690891543678</v>
      </c>
      <c r="R149" s="12">
        <v>154098765</v>
      </c>
      <c r="S149" s="6" t="str">
        <f>LEFT(Q149,1)</f>
        <v>1</v>
      </c>
      <c r="T149" s="6" t="str">
        <f>IF(S149="1","Homme",IF(S149="0","Inconnu","Femme"))</f>
        <v>Homme</v>
      </c>
      <c r="U149" s="6" t="str">
        <f>"19"&amp;MID(Q149, SEARCH("", Q149) + 1,2)</f>
        <v>1969</v>
      </c>
      <c r="V149" s="6" t="str">
        <f>FLOOR(U149,5) &amp; "-" &amp; FLOOR(U149,5) + 5</f>
        <v>1965-1970</v>
      </c>
      <c r="W149" s="24">
        <f>IFERROR(VLOOKUP(Data_Set[[#This Row],[Type Transport]],'[1]Taux émission CO2e'!$A$5:$B$16,2,0),0)</f>
        <v>0.3</v>
      </c>
      <c r="X149" s="28">
        <f>IFERROR(VLOOKUP(Data_Set[[#This Row],[Type Transport]],'[1]Taux émission CO2e'!$A$5:$D$16,4,0),0)</f>
        <v>0.16</v>
      </c>
      <c r="Y149" s="24">
        <f>IFERROR(VLOOKUP(Data_Set[[#This Row],[Type Transport]],'[1]Taux émission CO2e'!$A$20:$B$31,2,0),0)</f>
        <v>0.7</v>
      </c>
      <c r="Z149" s="6">
        <f>IFERROR(VLOOKUP(Data_Set[[#This Row],[Type Transport]],'[1]Taux émission CO2e'!$A$20:$D$31,4,0),0)</f>
        <v>6.7400000000000002E-2</v>
      </c>
      <c r="AA149" s="30">
        <f>Data_Set[[#This Row],[Repartition Segment 1]]*Data_Set[[#This Row],[Coefficient CO2 Segment 1]]*Data_Set[[#This Row],[Poids OT (T)]]*Data_Set[[#This Row],[Distance (KM)]]</f>
        <v>7.2759214080000003</v>
      </c>
      <c r="AB149" s="30">
        <f>Data_Set[[#This Row],[Repartition Segment 2]]*Data_Set[[#This Row],[Coefficient CO2 Segment 2]]*Data_Set[[#This Row],[Poids OT (T)]]*Data_Set[[#This Row],[Distance (KM)]]</f>
        <v>7.1516244172799999</v>
      </c>
      <c r="AC149" s="30">
        <f>Data_Set[[#This Row],[Bilan CO2 Segment 1 (Kg CO2)]]+Data_Set[[#This Row],[Bilan CO2 Segment 2 (Kg CO2)]]</f>
        <v>14.427545825279999</v>
      </c>
      <c r="AD149" s="1"/>
    </row>
    <row r="150" spans="1:30" ht="12.5" x14ac:dyDescent="0.25">
      <c r="A150" s="7">
        <v>2022050075</v>
      </c>
      <c r="B150" s="18">
        <v>44693</v>
      </c>
      <c r="C150" s="18" t="str">
        <f>TEXT(B150, "mmmm")</f>
        <v>mai</v>
      </c>
      <c r="D150" s="18" t="str">
        <f>TEXT(B150,"aaaa")</f>
        <v>2022</v>
      </c>
      <c r="E150" s="7">
        <v>1505090</v>
      </c>
      <c r="F150" s="17">
        <v>56</v>
      </c>
      <c r="G150" s="23">
        <f>Data_Set[[#This Row],[Poids OT (kg)]]/1000</f>
        <v>5.6000000000000001E-2</v>
      </c>
      <c r="H150" s="6" t="s">
        <v>1</v>
      </c>
      <c r="I150" s="7">
        <v>173</v>
      </c>
      <c r="J150" s="6">
        <v>91100</v>
      </c>
      <c r="K150" s="6" t="s">
        <v>22</v>
      </c>
      <c r="L150" s="6">
        <v>31390</v>
      </c>
      <c r="M150" s="6" t="s">
        <v>53</v>
      </c>
      <c r="N150" s="7">
        <v>715.00800000000004</v>
      </c>
      <c r="O150" s="6" t="s">
        <v>145</v>
      </c>
      <c r="P150" s="6" t="s">
        <v>146</v>
      </c>
      <c r="Q150" s="11">
        <v>1690891543678</v>
      </c>
      <c r="R150" s="12">
        <v>154098765</v>
      </c>
      <c r="S150" s="6" t="str">
        <f>LEFT(Q150,1)</f>
        <v>1</v>
      </c>
      <c r="T150" s="6" t="str">
        <f>IF(S150="1","Homme",IF(S150="0","Inconnu","Femme"))</f>
        <v>Homme</v>
      </c>
      <c r="U150" s="6" t="str">
        <f>"19"&amp;MID(Q150, SEARCH("", Q150) + 1,2)</f>
        <v>1969</v>
      </c>
      <c r="V150" s="6" t="str">
        <f>FLOOR(U150,5) &amp; "-" &amp; FLOOR(U150,5) + 5</f>
        <v>1965-1970</v>
      </c>
      <c r="W150" s="24">
        <f>IFERROR(VLOOKUP(Data_Set[[#This Row],[Type Transport]],'[1]Taux émission CO2e'!$A$5:$B$16,2,0),0)</f>
        <v>0.3</v>
      </c>
      <c r="X150" s="28">
        <f>IFERROR(VLOOKUP(Data_Set[[#This Row],[Type Transport]],'[1]Taux émission CO2e'!$A$5:$D$16,4,0),0)</f>
        <v>0.16</v>
      </c>
      <c r="Y150" s="24">
        <f>IFERROR(VLOOKUP(Data_Set[[#This Row],[Type Transport]],'[1]Taux émission CO2e'!$A$20:$B$31,2,0),0)</f>
        <v>0.7</v>
      </c>
      <c r="Z150" s="6">
        <f>IFERROR(VLOOKUP(Data_Set[[#This Row],[Type Transport]],'[1]Taux émission CO2e'!$A$20:$D$31,4,0),0)</f>
        <v>6.7400000000000002E-2</v>
      </c>
      <c r="AA150" s="30">
        <f>Data_Set[[#This Row],[Repartition Segment 1]]*Data_Set[[#This Row],[Coefficient CO2 Segment 1]]*Data_Set[[#This Row],[Poids OT (T)]]*Data_Set[[#This Row],[Distance (KM)]]</f>
        <v>1.9219415040000003</v>
      </c>
      <c r="AB150" s="30">
        <f>Data_Set[[#This Row],[Repartition Segment 2]]*Data_Set[[#This Row],[Coefficient CO2 Segment 2]]*Data_Set[[#This Row],[Poids OT (T)]]*Data_Set[[#This Row],[Distance (KM)]]</f>
        <v>1.8891083366400003</v>
      </c>
      <c r="AC150" s="30">
        <f>Data_Set[[#This Row],[Bilan CO2 Segment 1 (Kg CO2)]]+Data_Set[[#This Row],[Bilan CO2 Segment 2 (Kg CO2)]]</f>
        <v>3.8110498406400009</v>
      </c>
      <c r="AD150" s="1"/>
    </row>
    <row r="151" spans="1:30" ht="12.5" x14ac:dyDescent="0.25">
      <c r="A151" s="7">
        <v>2022050075</v>
      </c>
      <c r="B151" s="18">
        <v>44694</v>
      </c>
      <c r="C151" s="18" t="str">
        <f>TEXT(B151, "mmmm")</f>
        <v>mai</v>
      </c>
      <c r="D151" s="18" t="str">
        <f>TEXT(B151,"aaaa")</f>
        <v>2022</v>
      </c>
      <c r="E151" s="7">
        <v>1505676</v>
      </c>
      <c r="F151" s="17">
        <v>56</v>
      </c>
      <c r="G151" s="23">
        <f>Data_Set[[#This Row],[Poids OT (kg)]]/1000</f>
        <v>5.6000000000000001E-2</v>
      </c>
      <c r="H151" s="6" t="s">
        <v>1</v>
      </c>
      <c r="I151" s="7">
        <v>173</v>
      </c>
      <c r="J151" s="6">
        <v>91100</v>
      </c>
      <c r="K151" s="6" t="s">
        <v>22</v>
      </c>
      <c r="L151" s="6">
        <v>31390</v>
      </c>
      <c r="M151" s="6" t="s">
        <v>53</v>
      </c>
      <c r="N151" s="7">
        <v>715.00800000000004</v>
      </c>
      <c r="O151" s="6" t="s">
        <v>145</v>
      </c>
      <c r="P151" s="6" t="s">
        <v>146</v>
      </c>
      <c r="Q151" s="11">
        <v>1690891543678</v>
      </c>
      <c r="R151" s="12">
        <v>154098765</v>
      </c>
      <c r="S151" s="6" t="str">
        <f>LEFT(Q151,1)</f>
        <v>1</v>
      </c>
      <c r="T151" s="6" t="str">
        <f>IF(S151="1","Homme",IF(S151="0","Inconnu","Femme"))</f>
        <v>Homme</v>
      </c>
      <c r="U151" s="6" t="str">
        <f>"19"&amp;MID(Q151, SEARCH("", Q151) + 1,2)</f>
        <v>1969</v>
      </c>
      <c r="V151" s="6" t="str">
        <f>FLOOR(U151,5) &amp; "-" &amp; FLOOR(U151,5) + 5</f>
        <v>1965-1970</v>
      </c>
      <c r="W151" s="24">
        <f>IFERROR(VLOOKUP(Data_Set[[#This Row],[Type Transport]],'[1]Taux émission CO2e'!$A$5:$B$16,2,0),0)</f>
        <v>0.3</v>
      </c>
      <c r="X151" s="28">
        <f>IFERROR(VLOOKUP(Data_Set[[#This Row],[Type Transport]],'[1]Taux émission CO2e'!$A$5:$D$16,4,0),0)</f>
        <v>0.16</v>
      </c>
      <c r="Y151" s="24">
        <f>IFERROR(VLOOKUP(Data_Set[[#This Row],[Type Transport]],'[1]Taux émission CO2e'!$A$20:$B$31,2,0),0)</f>
        <v>0.7</v>
      </c>
      <c r="Z151" s="6">
        <f>IFERROR(VLOOKUP(Data_Set[[#This Row],[Type Transport]],'[1]Taux émission CO2e'!$A$20:$D$31,4,0),0)</f>
        <v>6.7400000000000002E-2</v>
      </c>
      <c r="AA151" s="30">
        <f>Data_Set[[#This Row],[Repartition Segment 1]]*Data_Set[[#This Row],[Coefficient CO2 Segment 1]]*Data_Set[[#This Row],[Poids OT (T)]]*Data_Set[[#This Row],[Distance (KM)]]</f>
        <v>1.9219415040000003</v>
      </c>
      <c r="AB151" s="30">
        <f>Data_Set[[#This Row],[Repartition Segment 2]]*Data_Set[[#This Row],[Coefficient CO2 Segment 2]]*Data_Set[[#This Row],[Poids OT (T)]]*Data_Set[[#This Row],[Distance (KM)]]</f>
        <v>1.8891083366400003</v>
      </c>
      <c r="AC151" s="30">
        <f>Data_Set[[#This Row],[Bilan CO2 Segment 1 (Kg CO2)]]+Data_Set[[#This Row],[Bilan CO2 Segment 2 (Kg CO2)]]</f>
        <v>3.8110498406400009</v>
      </c>
      <c r="AD151" s="1"/>
    </row>
    <row r="152" spans="1:30" ht="12.5" x14ac:dyDescent="0.25">
      <c r="A152" s="7">
        <v>20220600077</v>
      </c>
      <c r="B152" s="18">
        <v>44736</v>
      </c>
      <c r="C152" s="18" t="str">
        <f>TEXT(B152, "mmmm")</f>
        <v>juin</v>
      </c>
      <c r="D152" s="18" t="str">
        <f>TEXT(B152,"aaaa")</f>
        <v>2022</v>
      </c>
      <c r="E152" s="7">
        <v>1523653</v>
      </c>
      <c r="F152" s="17">
        <v>203</v>
      </c>
      <c r="G152" s="23">
        <f>Data_Set[[#This Row],[Poids OT (kg)]]/1000</f>
        <v>0.20300000000000001</v>
      </c>
      <c r="H152" s="6" t="s">
        <v>1</v>
      </c>
      <c r="I152" s="7">
        <v>270</v>
      </c>
      <c r="J152" s="6">
        <v>91100</v>
      </c>
      <c r="K152" s="6" t="s">
        <v>22</v>
      </c>
      <c r="L152" s="6">
        <v>31390</v>
      </c>
      <c r="M152" s="6" t="s">
        <v>53</v>
      </c>
      <c r="N152" s="7">
        <v>715.00800000000004</v>
      </c>
      <c r="O152" s="6" t="s">
        <v>145</v>
      </c>
      <c r="P152" s="6" t="s">
        <v>146</v>
      </c>
      <c r="Q152" s="11">
        <v>1690891543678</v>
      </c>
      <c r="R152" s="12">
        <v>154098765</v>
      </c>
      <c r="S152" s="6" t="str">
        <f>LEFT(Q152,1)</f>
        <v>1</v>
      </c>
      <c r="T152" s="6" t="str">
        <f>IF(S152="1","Homme",IF(S152="0","Inconnu","Femme"))</f>
        <v>Homme</v>
      </c>
      <c r="U152" s="6" t="str">
        <f>"19"&amp;MID(Q152, SEARCH("", Q152) + 1,2)</f>
        <v>1969</v>
      </c>
      <c r="V152" s="6" t="str">
        <f>FLOOR(U152,5) &amp; "-" &amp; FLOOR(U152,5) + 5</f>
        <v>1965-1970</v>
      </c>
      <c r="W152" s="24">
        <f>IFERROR(VLOOKUP(Data_Set[[#This Row],[Type Transport]],'[1]Taux émission CO2e'!$A$5:$B$16,2,0),0)</f>
        <v>0.3</v>
      </c>
      <c r="X152" s="28">
        <f>IFERROR(VLOOKUP(Data_Set[[#This Row],[Type Transport]],'[1]Taux émission CO2e'!$A$5:$D$16,4,0),0)</f>
        <v>0.16</v>
      </c>
      <c r="Y152" s="24">
        <f>IFERROR(VLOOKUP(Data_Set[[#This Row],[Type Transport]],'[1]Taux émission CO2e'!$A$20:$B$31,2,0),0)</f>
        <v>0.7</v>
      </c>
      <c r="Z152" s="6">
        <f>IFERROR(VLOOKUP(Data_Set[[#This Row],[Type Transport]],'[1]Taux émission CO2e'!$A$20:$D$31,4,0),0)</f>
        <v>6.7400000000000002E-2</v>
      </c>
      <c r="AA152" s="30">
        <f>Data_Set[[#This Row],[Repartition Segment 1]]*Data_Set[[#This Row],[Coefficient CO2 Segment 1]]*Data_Set[[#This Row],[Poids OT (T)]]*Data_Set[[#This Row],[Distance (KM)]]</f>
        <v>6.967037952000001</v>
      </c>
      <c r="AB152" s="30">
        <f>Data_Set[[#This Row],[Repartition Segment 2]]*Data_Set[[#This Row],[Coefficient CO2 Segment 2]]*Data_Set[[#This Row],[Poids OT (T)]]*Data_Set[[#This Row],[Distance (KM)]]</f>
        <v>6.8480177203200006</v>
      </c>
      <c r="AC152" s="30">
        <f>Data_Set[[#This Row],[Bilan CO2 Segment 1 (Kg CO2)]]+Data_Set[[#This Row],[Bilan CO2 Segment 2 (Kg CO2)]]</f>
        <v>13.815055672320002</v>
      </c>
      <c r="AD152" s="1"/>
    </row>
    <row r="153" spans="1:30" ht="12.5" x14ac:dyDescent="0.25">
      <c r="A153" s="7">
        <v>20220800118</v>
      </c>
      <c r="B153" s="18">
        <v>44782</v>
      </c>
      <c r="C153" s="18" t="str">
        <f>TEXT(B153, "mmmm")</f>
        <v>août</v>
      </c>
      <c r="D153" s="18" t="str">
        <f>TEXT(B153,"aaaa")</f>
        <v>2022</v>
      </c>
      <c r="E153" s="7">
        <v>1540784</v>
      </c>
      <c r="F153" s="17">
        <v>86</v>
      </c>
      <c r="G153" s="23">
        <f>Data_Set[[#This Row],[Poids OT (kg)]]/1000</f>
        <v>8.5999999999999993E-2</v>
      </c>
      <c r="H153" s="6" t="s">
        <v>1</v>
      </c>
      <c r="I153" s="7">
        <v>173</v>
      </c>
      <c r="J153" s="6">
        <v>91100</v>
      </c>
      <c r="K153" s="6" t="s">
        <v>22</v>
      </c>
      <c r="L153" s="6">
        <v>31390</v>
      </c>
      <c r="M153" s="6" t="s">
        <v>53</v>
      </c>
      <c r="N153" s="7">
        <v>715.00800000000004</v>
      </c>
      <c r="O153" s="6" t="s">
        <v>145</v>
      </c>
      <c r="P153" s="6" t="s">
        <v>146</v>
      </c>
      <c r="Q153" s="11">
        <v>1690891543678</v>
      </c>
      <c r="R153" s="12">
        <v>154098765</v>
      </c>
      <c r="S153" s="6" t="str">
        <f>LEFT(Q153,1)</f>
        <v>1</v>
      </c>
      <c r="T153" s="6" t="str">
        <f>IF(S153="1","Homme",IF(S153="0","Inconnu","Femme"))</f>
        <v>Homme</v>
      </c>
      <c r="U153" s="6" t="str">
        <f>"19"&amp;MID(Q153, SEARCH("", Q153) + 1,2)</f>
        <v>1969</v>
      </c>
      <c r="V153" s="6" t="str">
        <f>FLOOR(U153,5) &amp; "-" &amp; FLOOR(U153,5) + 5</f>
        <v>1965-1970</v>
      </c>
      <c r="W153" s="24">
        <f>IFERROR(VLOOKUP(Data_Set[[#This Row],[Type Transport]],'[1]Taux émission CO2e'!$A$5:$B$16,2,0),0)</f>
        <v>0.3</v>
      </c>
      <c r="X153" s="28">
        <f>IFERROR(VLOOKUP(Data_Set[[#This Row],[Type Transport]],'[1]Taux émission CO2e'!$A$5:$D$16,4,0),0)</f>
        <v>0.16</v>
      </c>
      <c r="Y153" s="24">
        <f>IFERROR(VLOOKUP(Data_Set[[#This Row],[Type Transport]],'[1]Taux émission CO2e'!$A$20:$B$31,2,0),0)</f>
        <v>0.7</v>
      </c>
      <c r="Z153" s="6">
        <f>IFERROR(VLOOKUP(Data_Set[[#This Row],[Type Transport]],'[1]Taux émission CO2e'!$A$20:$D$31,4,0),0)</f>
        <v>6.7400000000000002E-2</v>
      </c>
      <c r="AA153" s="30">
        <f>Data_Set[[#This Row],[Repartition Segment 1]]*Data_Set[[#This Row],[Coefficient CO2 Segment 1]]*Data_Set[[#This Row],[Poids OT (T)]]*Data_Set[[#This Row],[Distance (KM)]]</f>
        <v>2.9515530239999999</v>
      </c>
      <c r="AB153" s="30">
        <f>Data_Set[[#This Row],[Repartition Segment 2]]*Data_Set[[#This Row],[Coefficient CO2 Segment 2]]*Data_Set[[#This Row],[Poids OT (T)]]*Data_Set[[#This Row],[Distance (KM)]]</f>
        <v>2.9011306598399997</v>
      </c>
      <c r="AC153" s="30">
        <f>Data_Set[[#This Row],[Bilan CO2 Segment 1 (Kg CO2)]]+Data_Set[[#This Row],[Bilan CO2 Segment 2 (Kg CO2)]]</f>
        <v>5.8526836838399996</v>
      </c>
      <c r="AD153" s="1"/>
    </row>
    <row r="154" spans="1:30" ht="12.5" x14ac:dyDescent="0.25">
      <c r="A154" s="7">
        <v>202204000125</v>
      </c>
      <c r="B154" s="18">
        <v>44678</v>
      </c>
      <c r="C154" s="18" t="str">
        <f>TEXT(B154, "mmmm")</f>
        <v>avril</v>
      </c>
      <c r="D154" s="18" t="str">
        <f>TEXT(B154,"aaaa")</f>
        <v>2022</v>
      </c>
      <c r="E154" s="7">
        <v>1497680</v>
      </c>
      <c r="F154" s="17">
        <v>150</v>
      </c>
      <c r="G154" s="23">
        <f>Data_Set[[#This Row],[Poids OT (kg)]]/1000</f>
        <v>0.15</v>
      </c>
      <c r="H154" s="6" t="s">
        <v>1</v>
      </c>
      <c r="I154" s="7">
        <v>220</v>
      </c>
      <c r="J154" s="6">
        <v>31390</v>
      </c>
      <c r="K154" s="6" t="s">
        <v>53</v>
      </c>
      <c r="L154" s="6">
        <v>91100</v>
      </c>
      <c r="M154" s="6" t="s">
        <v>22</v>
      </c>
      <c r="N154" s="7">
        <v>711.98699999999997</v>
      </c>
      <c r="O154" s="6" t="s">
        <v>210</v>
      </c>
      <c r="P154" s="6" t="s">
        <v>211</v>
      </c>
      <c r="Q154" s="11">
        <v>2990431766467</v>
      </c>
      <c r="R154" s="12">
        <v>609090901</v>
      </c>
      <c r="S154" s="6" t="str">
        <f>LEFT(Q154,1)</f>
        <v>2</v>
      </c>
      <c r="T154" s="6" t="str">
        <f>IF(S154="1","Homme",IF(S154="0","Inconnu","Femme"))</f>
        <v>Femme</v>
      </c>
      <c r="U154" s="6" t="str">
        <f>"19"&amp;MID(Q154, SEARCH("", Q154) + 1,2)</f>
        <v>1999</v>
      </c>
      <c r="V154" s="6" t="str">
        <f>FLOOR(U154,5) &amp; "-" &amp; FLOOR(U154,5) + 5</f>
        <v>1995-2000</v>
      </c>
      <c r="W154" s="24">
        <f>IFERROR(VLOOKUP(Data_Set[[#This Row],[Type Transport]],'[1]Taux émission CO2e'!$A$5:$B$16,2,0),0)</f>
        <v>0.3</v>
      </c>
      <c r="X154" s="28">
        <f>IFERROR(VLOOKUP(Data_Set[[#This Row],[Type Transport]],'[1]Taux émission CO2e'!$A$5:$D$16,4,0),0)</f>
        <v>0.16</v>
      </c>
      <c r="Y154" s="24">
        <f>IFERROR(VLOOKUP(Data_Set[[#This Row],[Type Transport]],'[1]Taux émission CO2e'!$A$20:$B$31,2,0),0)</f>
        <v>0.7</v>
      </c>
      <c r="Z154" s="6">
        <f>IFERROR(VLOOKUP(Data_Set[[#This Row],[Type Transport]],'[1]Taux émission CO2e'!$A$20:$D$31,4,0),0)</f>
        <v>6.7400000000000002E-2</v>
      </c>
      <c r="AA154" s="30">
        <f>Data_Set[[#This Row],[Repartition Segment 1]]*Data_Set[[#This Row],[Coefficient CO2 Segment 1]]*Data_Set[[#This Row],[Poids OT (T)]]*Data_Set[[#This Row],[Distance (KM)]]</f>
        <v>5.1263063999999998</v>
      </c>
      <c r="AB154" s="30">
        <f>Data_Set[[#This Row],[Repartition Segment 2]]*Data_Set[[#This Row],[Coefficient CO2 Segment 2]]*Data_Set[[#This Row],[Poids OT (T)]]*Data_Set[[#This Row],[Distance (KM)]]</f>
        <v>5.0387319989999995</v>
      </c>
      <c r="AC154" s="30">
        <f>Data_Set[[#This Row],[Bilan CO2 Segment 1 (Kg CO2)]]+Data_Set[[#This Row],[Bilan CO2 Segment 2 (Kg CO2)]]</f>
        <v>10.165038399</v>
      </c>
      <c r="AD154" s="1"/>
    </row>
    <row r="155" spans="1:30" ht="12.5" x14ac:dyDescent="0.25">
      <c r="A155" s="7">
        <v>2022050075</v>
      </c>
      <c r="B155" s="18">
        <v>44694</v>
      </c>
      <c r="C155" s="18" t="str">
        <f>TEXT(B155, "mmmm")</f>
        <v>mai</v>
      </c>
      <c r="D155" s="18" t="str">
        <f>TEXT(B155,"aaaa")</f>
        <v>2022</v>
      </c>
      <c r="E155" s="7">
        <v>1505150</v>
      </c>
      <c r="F155" s="17">
        <v>300</v>
      </c>
      <c r="G155" s="23">
        <f>Data_Set[[#This Row],[Poids OT (kg)]]/1000</f>
        <v>0.3</v>
      </c>
      <c r="H155" s="6" t="s">
        <v>1</v>
      </c>
      <c r="I155" s="7">
        <v>260</v>
      </c>
      <c r="J155" s="6">
        <v>31390</v>
      </c>
      <c r="K155" s="6" t="s">
        <v>53</v>
      </c>
      <c r="L155" s="6">
        <v>91100</v>
      </c>
      <c r="M155" s="6" t="s">
        <v>22</v>
      </c>
      <c r="N155" s="7">
        <v>711.98699999999997</v>
      </c>
      <c r="O155" s="6" t="s">
        <v>210</v>
      </c>
      <c r="P155" s="6" t="s">
        <v>211</v>
      </c>
      <c r="Q155" s="11">
        <v>2990431766467</v>
      </c>
      <c r="R155" s="12">
        <v>609090901</v>
      </c>
      <c r="S155" s="6" t="str">
        <f>LEFT(Q155,1)</f>
        <v>2</v>
      </c>
      <c r="T155" s="6" t="str">
        <f>IF(S155="1","Homme",IF(S155="0","Inconnu","Femme"))</f>
        <v>Femme</v>
      </c>
      <c r="U155" s="6" t="str">
        <f>"19"&amp;MID(Q155, SEARCH("", Q155) + 1,2)</f>
        <v>1999</v>
      </c>
      <c r="V155" s="6" t="str">
        <f>FLOOR(U155,5) &amp; "-" &amp; FLOOR(U155,5) + 5</f>
        <v>1995-2000</v>
      </c>
      <c r="W155" s="24">
        <f>IFERROR(VLOOKUP(Data_Set[[#This Row],[Type Transport]],'[1]Taux émission CO2e'!$A$5:$B$16,2,0),0)</f>
        <v>0.3</v>
      </c>
      <c r="X155" s="28">
        <f>IFERROR(VLOOKUP(Data_Set[[#This Row],[Type Transport]],'[1]Taux émission CO2e'!$A$5:$D$16,4,0),0)</f>
        <v>0.16</v>
      </c>
      <c r="Y155" s="24">
        <f>IFERROR(VLOOKUP(Data_Set[[#This Row],[Type Transport]],'[1]Taux émission CO2e'!$A$20:$B$31,2,0),0)</f>
        <v>0.7</v>
      </c>
      <c r="Z155" s="6">
        <f>IFERROR(VLOOKUP(Data_Set[[#This Row],[Type Transport]],'[1]Taux émission CO2e'!$A$20:$D$31,4,0),0)</f>
        <v>6.7400000000000002E-2</v>
      </c>
      <c r="AA155" s="30">
        <f>Data_Set[[#This Row],[Repartition Segment 1]]*Data_Set[[#This Row],[Coefficient CO2 Segment 1]]*Data_Set[[#This Row],[Poids OT (T)]]*Data_Set[[#This Row],[Distance (KM)]]</f>
        <v>10.2526128</v>
      </c>
      <c r="AB155" s="30">
        <f>Data_Set[[#This Row],[Repartition Segment 2]]*Data_Set[[#This Row],[Coefficient CO2 Segment 2]]*Data_Set[[#This Row],[Poids OT (T)]]*Data_Set[[#This Row],[Distance (KM)]]</f>
        <v>10.077463997999999</v>
      </c>
      <c r="AC155" s="30">
        <f>Data_Set[[#This Row],[Bilan CO2 Segment 1 (Kg CO2)]]+Data_Set[[#This Row],[Bilan CO2 Segment 2 (Kg CO2)]]</f>
        <v>20.330076798</v>
      </c>
      <c r="AD155" s="1"/>
    </row>
    <row r="156" spans="1:30" ht="12.5" x14ac:dyDescent="0.25">
      <c r="A156" s="7">
        <v>2022050075</v>
      </c>
      <c r="B156" s="18">
        <v>44705</v>
      </c>
      <c r="C156" s="18" t="str">
        <f>TEXT(B156, "mmmm")</f>
        <v>mai</v>
      </c>
      <c r="D156" s="18" t="str">
        <f>TEXT(B156,"aaaa")</f>
        <v>2022</v>
      </c>
      <c r="E156" s="7">
        <v>1509503</v>
      </c>
      <c r="F156" s="17">
        <v>150</v>
      </c>
      <c r="G156" s="23">
        <f>Data_Set[[#This Row],[Poids OT (kg)]]/1000</f>
        <v>0.15</v>
      </c>
      <c r="H156" s="6" t="s">
        <v>1</v>
      </c>
      <c r="I156" s="7">
        <v>220</v>
      </c>
      <c r="J156" s="6">
        <v>31390</v>
      </c>
      <c r="K156" s="6" t="s">
        <v>53</v>
      </c>
      <c r="L156" s="6">
        <v>91100</v>
      </c>
      <c r="M156" s="6" t="s">
        <v>22</v>
      </c>
      <c r="N156" s="7">
        <v>711.98699999999997</v>
      </c>
      <c r="O156" s="6" t="s">
        <v>210</v>
      </c>
      <c r="P156" s="6" t="s">
        <v>211</v>
      </c>
      <c r="Q156" s="11">
        <v>2990431766467</v>
      </c>
      <c r="R156" s="12">
        <v>609090901</v>
      </c>
      <c r="S156" s="6" t="str">
        <f>LEFT(Q156,1)</f>
        <v>2</v>
      </c>
      <c r="T156" s="6" t="str">
        <f>IF(S156="1","Homme",IF(S156="0","Inconnu","Femme"))</f>
        <v>Femme</v>
      </c>
      <c r="U156" s="6" t="str">
        <f>"19"&amp;MID(Q156, SEARCH("", Q156) + 1,2)</f>
        <v>1999</v>
      </c>
      <c r="V156" s="6" t="str">
        <f>FLOOR(U156,5) &amp; "-" &amp; FLOOR(U156,5) + 5</f>
        <v>1995-2000</v>
      </c>
      <c r="W156" s="24">
        <f>IFERROR(VLOOKUP(Data_Set[[#This Row],[Type Transport]],'[1]Taux émission CO2e'!$A$5:$B$16,2,0),0)</f>
        <v>0.3</v>
      </c>
      <c r="X156" s="28">
        <f>IFERROR(VLOOKUP(Data_Set[[#This Row],[Type Transport]],'[1]Taux émission CO2e'!$A$5:$D$16,4,0),0)</f>
        <v>0.16</v>
      </c>
      <c r="Y156" s="24">
        <f>IFERROR(VLOOKUP(Data_Set[[#This Row],[Type Transport]],'[1]Taux émission CO2e'!$A$20:$B$31,2,0),0)</f>
        <v>0.7</v>
      </c>
      <c r="Z156" s="6">
        <f>IFERROR(VLOOKUP(Data_Set[[#This Row],[Type Transport]],'[1]Taux émission CO2e'!$A$20:$D$31,4,0),0)</f>
        <v>6.7400000000000002E-2</v>
      </c>
      <c r="AA156" s="30">
        <f>Data_Set[[#This Row],[Repartition Segment 1]]*Data_Set[[#This Row],[Coefficient CO2 Segment 1]]*Data_Set[[#This Row],[Poids OT (T)]]*Data_Set[[#This Row],[Distance (KM)]]</f>
        <v>5.1263063999999998</v>
      </c>
      <c r="AB156" s="30">
        <f>Data_Set[[#This Row],[Repartition Segment 2]]*Data_Set[[#This Row],[Coefficient CO2 Segment 2]]*Data_Set[[#This Row],[Poids OT (T)]]*Data_Set[[#This Row],[Distance (KM)]]</f>
        <v>5.0387319989999995</v>
      </c>
      <c r="AC156" s="30">
        <f>Data_Set[[#This Row],[Bilan CO2 Segment 1 (Kg CO2)]]+Data_Set[[#This Row],[Bilan CO2 Segment 2 (Kg CO2)]]</f>
        <v>10.165038399</v>
      </c>
      <c r="AD156" s="1"/>
    </row>
    <row r="157" spans="1:30" ht="12.5" x14ac:dyDescent="0.25">
      <c r="A157" s="7">
        <v>2022070063</v>
      </c>
      <c r="B157" s="18">
        <v>44746</v>
      </c>
      <c r="C157" s="18" t="str">
        <f>TEXT(B157, "mmmm")</f>
        <v>juillet</v>
      </c>
      <c r="D157" s="18" t="str">
        <f>TEXT(B157,"aaaa")</f>
        <v>2022</v>
      </c>
      <c r="E157" s="7">
        <v>1525886</v>
      </c>
      <c r="F157" s="17">
        <v>450</v>
      </c>
      <c r="G157" s="23">
        <f>Data_Set[[#This Row],[Poids OT (kg)]]/1000</f>
        <v>0.45</v>
      </c>
      <c r="H157" s="6" t="s">
        <v>1</v>
      </c>
      <c r="I157" s="7">
        <v>355</v>
      </c>
      <c r="J157" s="6">
        <v>31390</v>
      </c>
      <c r="K157" s="6" t="s">
        <v>53</v>
      </c>
      <c r="L157" s="6">
        <v>91100</v>
      </c>
      <c r="M157" s="6" t="s">
        <v>22</v>
      </c>
      <c r="N157" s="7">
        <v>711.98699999999997</v>
      </c>
      <c r="O157" s="6" t="s">
        <v>210</v>
      </c>
      <c r="P157" s="6" t="s">
        <v>211</v>
      </c>
      <c r="Q157" s="11">
        <v>2990431766467</v>
      </c>
      <c r="R157" s="12">
        <v>609090901</v>
      </c>
      <c r="S157" s="6" t="str">
        <f>LEFT(Q157,1)</f>
        <v>2</v>
      </c>
      <c r="T157" s="6" t="str">
        <f>IF(S157="1","Homme",IF(S157="0","Inconnu","Femme"))</f>
        <v>Femme</v>
      </c>
      <c r="U157" s="6" t="str">
        <f>"19"&amp;MID(Q157, SEARCH("", Q157) + 1,2)</f>
        <v>1999</v>
      </c>
      <c r="V157" s="6" t="str">
        <f>FLOOR(U157,5) &amp; "-" &amp; FLOOR(U157,5) + 5</f>
        <v>1995-2000</v>
      </c>
      <c r="W157" s="24">
        <f>IFERROR(VLOOKUP(Data_Set[[#This Row],[Type Transport]],'[1]Taux émission CO2e'!$A$5:$B$16,2,0),0)</f>
        <v>0.3</v>
      </c>
      <c r="X157" s="28">
        <f>IFERROR(VLOOKUP(Data_Set[[#This Row],[Type Transport]],'[1]Taux émission CO2e'!$A$5:$D$16,4,0),0)</f>
        <v>0.16</v>
      </c>
      <c r="Y157" s="24">
        <f>IFERROR(VLOOKUP(Data_Set[[#This Row],[Type Transport]],'[1]Taux émission CO2e'!$A$20:$B$31,2,0),0)</f>
        <v>0.7</v>
      </c>
      <c r="Z157" s="6">
        <f>IFERROR(VLOOKUP(Data_Set[[#This Row],[Type Transport]],'[1]Taux émission CO2e'!$A$20:$D$31,4,0),0)</f>
        <v>6.7400000000000002E-2</v>
      </c>
      <c r="AA157" s="30">
        <f>Data_Set[[#This Row],[Repartition Segment 1]]*Data_Set[[#This Row],[Coefficient CO2 Segment 1]]*Data_Set[[#This Row],[Poids OT (T)]]*Data_Set[[#This Row],[Distance (KM)]]</f>
        <v>15.3789192</v>
      </c>
      <c r="AB157" s="30">
        <f>Data_Set[[#This Row],[Repartition Segment 2]]*Data_Set[[#This Row],[Coefficient CO2 Segment 2]]*Data_Set[[#This Row],[Poids OT (T)]]*Data_Set[[#This Row],[Distance (KM)]]</f>
        <v>15.116195996999998</v>
      </c>
      <c r="AC157" s="30">
        <f>Data_Set[[#This Row],[Bilan CO2 Segment 1 (Kg CO2)]]+Data_Set[[#This Row],[Bilan CO2 Segment 2 (Kg CO2)]]</f>
        <v>30.495115196999997</v>
      </c>
      <c r="AD157" s="1"/>
    </row>
    <row r="158" spans="1:30" ht="12.5" x14ac:dyDescent="0.25">
      <c r="A158" s="7">
        <v>2022090069</v>
      </c>
      <c r="B158" s="18">
        <v>44809</v>
      </c>
      <c r="C158" s="18" t="str">
        <f>TEXT(B158, "mmmm")</f>
        <v>septembre</v>
      </c>
      <c r="D158" s="18" t="str">
        <f>TEXT(B158,"aaaa")</f>
        <v>2022</v>
      </c>
      <c r="E158" s="7">
        <v>1548314</v>
      </c>
      <c r="F158" s="17">
        <v>930</v>
      </c>
      <c r="G158" s="23">
        <f>Data_Set[[#This Row],[Poids OT (kg)]]/1000</f>
        <v>0.93</v>
      </c>
      <c r="H158" s="6" t="s">
        <v>1</v>
      </c>
      <c r="I158" s="7">
        <v>380</v>
      </c>
      <c r="J158" s="6">
        <v>31390</v>
      </c>
      <c r="K158" s="6" t="s">
        <v>53</v>
      </c>
      <c r="L158" s="6">
        <v>91100</v>
      </c>
      <c r="M158" s="6" t="s">
        <v>22</v>
      </c>
      <c r="N158" s="7">
        <v>711.98699999999997</v>
      </c>
      <c r="O158" s="6" t="s">
        <v>210</v>
      </c>
      <c r="P158" s="6" t="s">
        <v>211</v>
      </c>
      <c r="Q158" s="11">
        <v>2990431766467</v>
      </c>
      <c r="R158" s="12">
        <v>609090901</v>
      </c>
      <c r="S158" s="6" t="str">
        <f>LEFT(Q158,1)</f>
        <v>2</v>
      </c>
      <c r="T158" s="6" t="str">
        <f>IF(S158="1","Homme",IF(S158="0","Inconnu","Femme"))</f>
        <v>Femme</v>
      </c>
      <c r="U158" s="6" t="str">
        <f>"19"&amp;MID(Q158, SEARCH("", Q158) + 1,2)</f>
        <v>1999</v>
      </c>
      <c r="V158" s="6" t="str">
        <f>FLOOR(U158,5) &amp; "-" &amp; FLOOR(U158,5) + 5</f>
        <v>1995-2000</v>
      </c>
      <c r="W158" s="24">
        <f>IFERROR(VLOOKUP(Data_Set[[#This Row],[Type Transport]],'[1]Taux émission CO2e'!$A$5:$B$16,2,0),0)</f>
        <v>0.3</v>
      </c>
      <c r="X158" s="28">
        <f>IFERROR(VLOOKUP(Data_Set[[#This Row],[Type Transport]],'[1]Taux émission CO2e'!$A$5:$D$16,4,0),0)</f>
        <v>0.16</v>
      </c>
      <c r="Y158" s="24">
        <f>IFERROR(VLOOKUP(Data_Set[[#This Row],[Type Transport]],'[1]Taux émission CO2e'!$A$20:$B$31,2,0),0)</f>
        <v>0.7</v>
      </c>
      <c r="Z158" s="6">
        <f>IFERROR(VLOOKUP(Data_Set[[#This Row],[Type Transport]],'[1]Taux émission CO2e'!$A$20:$D$31,4,0),0)</f>
        <v>6.7400000000000002E-2</v>
      </c>
      <c r="AA158" s="30">
        <f>Data_Set[[#This Row],[Repartition Segment 1]]*Data_Set[[#This Row],[Coefficient CO2 Segment 1]]*Data_Set[[#This Row],[Poids OT (T)]]*Data_Set[[#This Row],[Distance (KM)]]</f>
        <v>31.783099680000003</v>
      </c>
      <c r="AB158" s="30">
        <f>Data_Set[[#This Row],[Repartition Segment 2]]*Data_Set[[#This Row],[Coefficient CO2 Segment 2]]*Data_Set[[#This Row],[Poids OT (T)]]*Data_Set[[#This Row],[Distance (KM)]]</f>
        <v>31.240138393800002</v>
      </c>
      <c r="AC158" s="30">
        <f>Data_Set[[#This Row],[Bilan CO2 Segment 1 (Kg CO2)]]+Data_Set[[#This Row],[Bilan CO2 Segment 2 (Kg CO2)]]</f>
        <v>63.023238073800002</v>
      </c>
      <c r="AD158" s="1"/>
    </row>
    <row r="159" spans="1:30" ht="12.5" x14ac:dyDescent="0.25">
      <c r="A159" s="7">
        <v>2022090069</v>
      </c>
      <c r="B159" s="18">
        <v>44820</v>
      </c>
      <c r="C159" s="18" t="str">
        <f>TEXT(B159, "mmmm")</f>
        <v>septembre</v>
      </c>
      <c r="D159" s="18" t="str">
        <f>TEXT(B159,"aaaa")</f>
        <v>2022</v>
      </c>
      <c r="E159" s="7">
        <v>1554080</v>
      </c>
      <c r="F159" s="17">
        <v>466</v>
      </c>
      <c r="G159" s="23">
        <f>Data_Set[[#This Row],[Poids OT (kg)]]/1000</f>
        <v>0.46600000000000003</v>
      </c>
      <c r="H159" s="6" t="s">
        <v>1</v>
      </c>
      <c r="I159" s="7">
        <v>260</v>
      </c>
      <c r="J159" s="6">
        <v>31390</v>
      </c>
      <c r="K159" s="6" t="s">
        <v>53</v>
      </c>
      <c r="L159" s="6">
        <v>91100</v>
      </c>
      <c r="M159" s="6" t="s">
        <v>22</v>
      </c>
      <c r="N159" s="7">
        <v>711.98699999999997</v>
      </c>
      <c r="O159" s="6" t="s">
        <v>210</v>
      </c>
      <c r="P159" s="6" t="s">
        <v>211</v>
      </c>
      <c r="Q159" s="11">
        <v>2990431766467</v>
      </c>
      <c r="R159" s="12">
        <v>609090901</v>
      </c>
      <c r="S159" s="6" t="str">
        <f>LEFT(Q159,1)</f>
        <v>2</v>
      </c>
      <c r="T159" s="6" t="str">
        <f>IF(S159="1","Homme",IF(S159="0","Inconnu","Femme"))</f>
        <v>Femme</v>
      </c>
      <c r="U159" s="6" t="str">
        <f>"19"&amp;MID(Q159, SEARCH("", Q159) + 1,2)</f>
        <v>1999</v>
      </c>
      <c r="V159" s="6" t="str">
        <f>FLOOR(U159,5) &amp; "-" &amp; FLOOR(U159,5) + 5</f>
        <v>1995-2000</v>
      </c>
      <c r="W159" s="24">
        <f>IFERROR(VLOOKUP(Data_Set[[#This Row],[Type Transport]],'[1]Taux émission CO2e'!$A$5:$B$16,2,0),0)</f>
        <v>0.3</v>
      </c>
      <c r="X159" s="28">
        <f>IFERROR(VLOOKUP(Data_Set[[#This Row],[Type Transport]],'[1]Taux émission CO2e'!$A$5:$D$16,4,0),0)</f>
        <v>0.16</v>
      </c>
      <c r="Y159" s="24">
        <f>IFERROR(VLOOKUP(Data_Set[[#This Row],[Type Transport]],'[1]Taux émission CO2e'!$A$20:$B$31,2,0),0)</f>
        <v>0.7</v>
      </c>
      <c r="Z159" s="6">
        <f>IFERROR(VLOOKUP(Data_Set[[#This Row],[Type Transport]],'[1]Taux émission CO2e'!$A$20:$D$31,4,0),0)</f>
        <v>6.7400000000000002E-2</v>
      </c>
      <c r="AA159" s="30">
        <f>Data_Set[[#This Row],[Repartition Segment 1]]*Data_Set[[#This Row],[Coefficient CO2 Segment 1]]*Data_Set[[#This Row],[Poids OT (T)]]*Data_Set[[#This Row],[Distance (KM)]]</f>
        <v>15.925725216000002</v>
      </c>
      <c r="AB159" s="30">
        <f>Data_Set[[#This Row],[Repartition Segment 2]]*Data_Set[[#This Row],[Coefficient CO2 Segment 2]]*Data_Set[[#This Row],[Poids OT (T)]]*Data_Set[[#This Row],[Distance (KM)]]</f>
        <v>15.653660743560001</v>
      </c>
      <c r="AC159" s="30">
        <f>Data_Set[[#This Row],[Bilan CO2 Segment 1 (Kg CO2)]]+Data_Set[[#This Row],[Bilan CO2 Segment 2 (Kg CO2)]]</f>
        <v>31.579385959560003</v>
      </c>
      <c r="AD159" s="1"/>
    </row>
    <row r="160" spans="1:30" ht="12.5" x14ac:dyDescent="0.25">
      <c r="A160" s="7">
        <v>2022070063</v>
      </c>
      <c r="B160" s="18">
        <v>44770</v>
      </c>
      <c r="C160" s="18" t="str">
        <f>TEXT(B160, "mmmm")</f>
        <v>juillet</v>
      </c>
      <c r="D160" s="18" t="str">
        <f>TEXT(B160,"aaaa")</f>
        <v>2022</v>
      </c>
      <c r="E160" s="7">
        <v>1536703</v>
      </c>
      <c r="F160" s="17">
        <v>300</v>
      </c>
      <c r="G160" s="23">
        <f>Data_Set[[#This Row],[Poids OT (kg)]]/1000</f>
        <v>0.3</v>
      </c>
      <c r="H160" s="6" t="s">
        <v>1</v>
      </c>
      <c r="I160" s="7">
        <v>260</v>
      </c>
      <c r="J160" s="6">
        <v>31390</v>
      </c>
      <c r="K160" s="6" t="s">
        <v>53</v>
      </c>
      <c r="L160" s="6">
        <v>91090</v>
      </c>
      <c r="M160" s="6" t="s">
        <v>29</v>
      </c>
      <c r="N160" s="7">
        <v>710.83500000000004</v>
      </c>
      <c r="O160" s="6" t="s">
        <v>210</v>
      </c>
      <c r="P160" s="6" t="s">
        <v>211</v>
      </c>
      <c r="Q160" s="11">
        <v>2990431766467</v>
      </c>
      <c r="R160" s="12">
        <v>609090901</v>
      </c>
      <c r="S160" s="6" t="str">
        <f>LEFT(Q160,1)</f>
        <v>2</v>
      </c>
      <c r="T160" s="6" t="str">
        <f>IF(S160="1","Homme",IF(S160="0","Inconnu","Femme"))</f>
        <v>Femme</v>
      </c>
      <c r="U160" s="6" t="str">
        <f>"19"&amp;MID(Q160, SEARCH("", Q160) + 1,2)</f>
        <v>1999</v>
      </c>
      <c r="V160" s="6" t="str">
        <f>FLOOR(U160,5) &amp; "-" &amp; FLOOR(U160,5) + 5</f>
        <v>1995-2000</v>
      </c>
      <c r="W160" s="24">
        <f>IFERROR(VLOOKUP(Data_Set[[#This Row],[Type Transport]],'[1]Taux émission CO2e'!$A$5:$B$16,2,0),0)</f>
        <v>0.3</v>
      </c>
      <c r="X160" s="28">
        <f>IFERROR(VLOOKUP(Data_Set[[#This Row],[Type Transport]],'[1]Taux émission CO2e'!$A$5:$D$16,4,0),0)</f>
        <v>0.16</v>
      </c>
      <c r="Y160" s="24">
        <f>IFERROR(VLOOKUP(Data_Set[[#This Row],[Type Transport]],'[1]Taux émission CO2e'!$A$20:$B$31,2,0),0)</f>
        <v>0.7</v>
      </c>
      <c r="Z160" s="6">
        <f>IFERROR(VLOOKUP(Data_Set[[#This Row],[Type Transport]],'[1]Taux émission CO2e'!$A$20:$D$31,4,0),0)</f>
        <v>6.7400000000000002E-2</v>
      </c>
      <c r="AA160" s="30">
        <f>Data_Set[[#This Row],[Repartition Segment 1]]*Data_Set[[#This Row],[Coefficient CO2 Segment 1]]*Data_Set[[#This Row],[Poids OT (T)]]*Data_Set[[#This Row],[Distance (KM)]]</f>
        <v>10.236024</v>
      </c>
      <c r="AB160" s="30">
        <f>Data_Set[[#This Row],[Repartition Segment 2]]*Data_Set[[#This Row],[Coefficient CO2 Segment 2]]*Data_Set[[#This Row],[Poids OT (T)]]*Data_Set[[#This Row],[Distance (KM)]]</f>
        <v>10.06115859</v>
      </c>
      <c r="AC160" s="30">
        <f>Data_Set[[#This Row],[Bilan CO2 Segment 1 (Kg CO2)]]+Data_Set[[#This Row],[Bilan CO2 Segment 2 (Kg CO2)]]</f>
        <v>20.297182589999998</v>
      </c>
      <c r="AD160" s="1"/>
    </row>
    <row r="161" spans="1:30" ht="12.5" x14ac:dyDescent="0.25">
      <c r="A161" s="7">
        <v>20220800118</v>
      </c>
      <c r="B161" s="18">
        <v>44777</v>
      </c>
      <c r="C161" s="18" t="str">
        <f>TEXT(B161, "mmmm")</f>
        <v>août</v>
      </c>
      <c r="D161" s="18" t="str">
        <f>TEXT(B161,"aaaa")</f>
        <v>2022</v>
      </c>
      <c r="E161" s="7">
        <v>1539956</v>
      </c>
      <c r="F161" s="17">
        <v>106</v>
      </c>
      <c r="G161" s="23">
        <f>Data_Set[[#This Row],[Poids OT (kg)]]/1000</f>
        <v>0.106</v>
      </c>
      <c r="H161" s="6" t="s">
        <v>1</v>
      </c>
      <c r="I161" s="7">
        <v>159</v>
      </c>
      <c r="J161" s="6">
        <v>91100</v>
      </c>
      <c r="K161" s="6" t="s">
        <v>22</v>
      </c>
      <c r="L161" s="6">
        <v>13300</v>
      </c>
      <c r="M161" s="6" t="s">
        <v>132</v>
      </c>
      <c r="N161" s="7">
        <v>691.78700000000003</v>
      </c>
      <c r="O161" s="6" t="s">
        <v>145</v>
      </c>
      <c r="P161" s="6" t="s">
        <v>146</v>
      </c>
      <c r="Q161" s="11">
        <v>1690891543678</v>
      </c>
      <c r="R161" s="12">
        <v>154098765</v>
      </c>
      <c r="S161" s="6" t="str">
        <f>LEFT(Q161,1)</f>
        <v>1</v>
      </c>
      <c r="T161" s="6" t="str">
        <f>IF(S161="1","Homme",IF(S161="0","Inconnu","Femme"))</f>
        <v>Homme</v>
      </c>
      <c r="U161" s="6" t="str">
        <f>"19"&amp;MID(Q161, SEARCH("", Q161) + 1,2)</f>
        <v>1969</v>
      </c>
      <c r="V161" s="6" t="str">
        <f>FLOOR(U161,5) &amp; "-" &amp; FLOOR(U161,5) + 5</f>
        <v>1965-1970</v>
      </c>
      <c r="W161" s="24">
        <f>IFERROR(VLOOKUP(Data_Set[[#This Row],[Type Transport]],'[1]Taux émission CO2e'!$A$5:$B$16,2,0),0)</f>
        <v>0.3</v>
      </c>
      <c r="X161" s="28">
        <f>IFERROR(VLOOKUP(Data_Set[[#This Row],[Type Transport]],'[1]Taux émission CO2e'!$A$5:$D$16,4,0),0)</f>
        <v>0.16</v>
      </c>
      <c r="Y161" s="24">
        <f>IFERROR(VLOOKUP(Data_Set[[#This Row],[Type Transport]],'[1]Taux émission CO2e'!$A$20:$B$31,2,0),0)</f>
        <v>0.7</v>
      </c>
      <c r="Z161" s="6">
        <f>IFERROR(VLOOKUP(Data_Set[[#This Row],[Type Transport]],'[1]Taux émission CO2e'!$A$20:$D$31,4,0),0)</f>
        <v>6.7400000000000002E-2</v>
      </c>
      <c r="AA161" s="30">
        <f>Data_Set[[#This Row],[Repartition Segment 1]]*Data_Set[[#This Row],[Coefficient CO2 Segment 1]]*Data_Set[[#This Row],[Poids OT (T)]]*Data_Set[[#This Row],[Distance (KM)]]</f>
        <v>3.5198122559999998</v>
      </c>
      <c r="AB161" s="30">
        <f>Data_Set[[#This Row],[Repartition Segment 2]]*Data_Set[[#This Row],[Coefficient CO2 Segment 2]]*Data_Set[[#This Row],[Poids OT (T)]]*Data_Set[[#This Row],[Distance (KM)]]</f>
        <v>3.45968212996</v>
      </c>
      <c r="AC161" s="30">
        <f>Data_Set[[#This Row],[Bilan CO2 Segment 1 (Kg CO2)]]+Data_Set[[#This Row],[Bilan CO2 Segment 2 (Kg CO2)]]</f>
        <v>6.9794943859599998</v>
      </c>
      <c r="AD161" s="1"/>
    </row>
    <row r="162" spans="1:30" ht="12.5" x14ac:dyDescent="0.25">
      <c r="A162" s="7">
        <v>20210100041</v>
      </c>
      <c r="B162" s="18">
        <v>44211</v>
      </c>
      <c r="C162" s="18" t="str">
        <f>TEXT(B162, "mmmm")</f>
        <v>janvier</v>
      </c>
      <c r="D162" s="18" t="str">
        <f>TEXT(B162,"aaaa")</f>
        <v>2021</v>
      </c>
      <c r="E162" s="7">
        <v>1312635</v>
      </c>
      <c r="F162" s="17">
        <v>500</v>
      </c>
      <c r="G162" s="23">
        <f>Data_Set[[#This Row],[Poids OT (kg)]]/1000</f>
        <v>0.5</v>
      </c>
      <c r="H162" s="6" t="s">
        <v>0</v>
      </c>
      <c r="I162" s="7">
        <v>269</v>
      </c>
      <c r="J162" s="6">
        <v>93120</v>
      </c>
      <c r="K162" s="6" t="s">
        <v>21</v>
      </c>
      <c r="L162" s="6">
        <v>26750</v>
      </c>
      <c r="M162" s="6" t="s">
        <v>74</v>
      </c>
      <c r="N162" s="7">
        <v>592.01400000000001</v>
      </c>
      <c r="O162" s="6" t="s">
        <v>143</v>
      </c>
      <c r="P162" s="6" t="s">
        <v>144</v>
      </c>
      <c r="Q162" s="11">
        <v>1721093543456</v>
      </c>
      <c r="R162" s="12">
        <v>276783489</v>
      </c>
      <c r="S162" s="6" t="str">
        <f>LEFT(Q162,1)</f>
        <v>1</v>
      </c>
      <c r="T162" s="6" t="str">
        <f>IF(S162="1","Homme",IF(S162="0","Inconnu","Femme"))</f>
        <v>Homme</v>
      </c>
      <c r="U162" s="6" t="str">
        <f>"19"&amp;MID(Q162, SEARCH("", Q162) + 1,2)</f>
        <v>1972</v>
      </c>
      <c r="V162" s="6" t="str">
        <f>FLOOR(U162,5) &amp; "-" &amp; FLOOR(U162,5) + 5</f>
        <v>1970-1975</v>
      </c>
      <c r="W162" s="24">
        <f>IFERROR(VLOOKUP(Data_Set[[#This Row],[Type Transport]],'[1]Taux émission CO2e'!$A$5:$B$16,2,0),0)</f>
        <v>0.3</v>
      </c>
      <c r="X162" s="28">
        <f>IFERROR(VLOOKUP(Data_Set[[#This Row],[Type Transport]],'[1]Taux émission CO2e'!$A$5:$D$16,4,0),0)</f>
        <v>0.16</v>
      </c>
      <c r="Y162" s="24">
        <f>IFERROR(VLOOKUP(Data_Set[[#This Row],[Type Transport]],'[1]Taux émission CO2e'!$A$20:$B$31,2,0),0)</f>
        <v>0.7</v>
      </c>
      <c r="Z162" s="6">
        <f>IFERROR(VLOOKUP(Data_Set[[#This Row],[Type Transport]],'[1]Taux émission CO2e'!$A$20:$D$31,4,0),0)</f>
        <v>6.7400000000000002E-2</v>
      </c>
      <c r="AA162" s="30">
        <f>Data_Set[[#This Row],[Repartition Segment 1]]*Data_Set[[#This Row],[Coefficient CO2 Segment 1]]*Data_Set[[#This Row],[Poids OT (T)]]*Data_Set[[#This Row],[Distance (KM)]]</f>
        <v>14.208336000000001</v>
      </c>
      <c r="AB162" s="30">
        <f>Data_Set[[#This Row],[Repartition Segment 2]]*Data_Set[[#This Row],[Coefficient CO2 Segment 2]]*Data_Set[[#This Row],[Poids OT (T)]]*Data_Set[[#This Row],[Distance (KM)]]</f>
        <v>13.96561026</v>
      </c>
      <c r="AC162" s="30">
        <f>Data_Set[[#This Row],[Bilan CO2 Segment 1 (Kg CO2)]]+Data_Set[[#This Row],[Bilan CO2 Segment 2 (Kg CO2)]]</f>
        <v>28.173946260000001</v>
      </c>
      <c r="AD162" s="1"/>
    </row>
    <row r="163" spans="1:30" ht="12.5" x14ac:dyDescent="0.25">
      <c r="A163" s="7">
        <v>20210100041</v>
      </c>
      <c r="B163" s="18">
        <v>44222</v>
      </c>
      <c r="C163" s="18" t="str">
        <f>TEXT(B163, "mmmm")</f>
        <v>janvier</v>
      </c>
      <c r="D163" s="18" t="str">
        <f>TEXT(B163,"aaaa")</f>
        <v>2021</v>
      </c>
      <c r="E163" s="7">
        <v>1315964</v>
      </c>
      <c r="F163" s="17">
        <v>1000</v>
      </c>
      <c r="G163" s="23">
        <f>Data_Set[[#This Row],[Poids OT (kg)]]/1000</f>
        <v>1</v>
      </c>
      <c r="H163" s="6" t="s">
        <v>1</v>
      </c>
      <c r="I163" s="7">
        <v>269</v>
      </c>
      <c r="J163" s="6">
        <v>93120</v>
      </c>
      <c r="K163" s="6" t="s">
        <v>21</v>
      </c>
      <c r="L163" s="6">
        <v>26750</v>
      </c>
      <c r="M163" s="6" t="s">
        <v>74</v>
      </c>
      <c r="N163" s="7">
        <v>592.01400000000001</v>
      </c>
      <c r="O163" s="6" t="s">
        <v>143</v>
      </c>
      <c r="P163" s="6" t="s">
        <v>144</v>
      </c>
      <c r="Q163" s="11">
        <v>1721093543456</v>
      </c>
      <c r="R163" s="12">
        <v>276783489</v>
      </c>
      <c r="S163" s="6" t="str">
        <f>LEFT(Q163,1)</f>
        <v>1</v>
      </c>
      <c r="T163" s="6" t="str">
        <f>IF(S163="1","Homme",IF(S163="0","Inconnu","Femme"))</f>
        <v>Homme</v>
      </c>
      <c r="U163" s="6" t="str">
        <f>"19"&amp;MID(Q163, SEARCH("", Q163) + 1,2)</f>
        <v>1972</v>
      </c>
      <c r="V163" s="6" t="str">
        <f>FLOOR(U163,5) &amp; "-" &amp; FLOOR(U163,5) + 5</f>
        <v>1970-1975</v>
      </c>
      <c r="W163" s="24">
        <f>IFERROR(VLOOKUP(Data_Set[[#This Row],[Type Transport]],'[1]Taux émission CO2e'!$A$5:$B$16,2,0),0)</f>
        <v>0.3</v>
      </c>
      <c r="X163" s="28">
        <f>IFERROR(VLOOKUP(Data_Set[[#This Row],[Type Transport]],'[1]Taux émission CO2e'!$A$5:$D$16,4,0),0)</f>
        <v>0.16</v>
      </c>
      <c r="Y163" s="24">
        <f>IFERROR(VLOOKUP(Data_Set[[#This Row],[Type Transport]],'[1]Taux émission CO2e'!$A$20:$B$31,2,0),0)</f>
        <v>0.7</v>
      </c>
      <c r="Z163" s="6">
        <f>IFERROR(VLOOKUP(Data_Set[[#This Row],[Type Transport]],'[1]Taux émission CO2e'!$A$20:$D$31,4,0),0)</f>
        <v>6.7400000000000002E-2</v>
      </c>
      <c r="AA163" s="30">
        <f>Data_Set[[#This Row],[Repartition Segment 1]]*Data_Set[[#This Row],[Coefficient CO2 Segment 1]]*Data_Set[[#This Row],[Poids OT (T)]]*Data_Set[[#This Row],[Distance (KM)]]</f>
        <v>28.416672000000002</v>
      </c>
      <c r="AB163" s="30">
        <f>Data_Set[[#This Row],[Repartition Segment 2]]*Data_Set[[#This Row],[Coefficient CO2 Segment 2]]*Data_Set[[#This Row],[Poids OT (T)]]*Data_Set[[#This Row],[Distance (KM)]]</f>
        <v>27.93122052</v>
      </c>
      <c r="AC163" s="30">
        <f>Data_Set[[#This Row],[Bilan CO2 Segment 1 (Kg CO2)]]+Data_Set[[#This Row],[Bilan CO2 Segment 2 (Kg CO2)]]</f>
        <v>56.347892520000002</v>
      </c>
      <c r="AD163" s="1"/>
    </row>
    <row r="164" spans="1:30" ht="12.5" x14ac:dyDescent="0.25">
      <c r="A164" s="7">
        <v>20210200044</v>
      </c>
      <c r="B164" s="18">
        <v>44244</v>
      </c>
      <c r="C164" s="18" t="str">
        <f>TEXT(B164, "mmmm")</f>
        <v>février</v>
      </c>
      <c r="D164" s="18" t="str">
        <f>TEXT(B164,"aaaa")</f>
        <v>2021</v>
      </c>
      <c r="E164" s="7">
        <v>1325048</v>
      </c>
      <c r="F164" s="17">
        <v>1250</v>
      </c>
      <c r="G164" s="23">
        <f>Data_Set[[#This Row],[Poids OT (kg)]]/1000</f>
        <v>1.25</v>
      </c>
      <c r="H164" s="6" t="s">
        <v>1</v>
      </c>
      <c r="I164" s="7">
        <v>308</v>
      </c>
      <c r="J164" s="6">
        <v>93120</v>
      </c>
      <c r="K164" s="6" t="s">
        <v>21</v>
      </c>
      <c r="L164" s="6">
        <v>26750</v>
      </c>
      <c r="M164" s="6" t="s">
        <v>74</v>
      </c>
      <c r="N164" s="7">
        <v>592.01400000000001</v>
      </c>
      <c r="O164" s="6" t="s">
        <v>143</v>
      </c>
      <c r="P164" s="6" t="s">
        <v>144</v>
      </c>
      <c r="Q164" s="11">
        <v>1721093543456</v>
      </c>
      <c r="R164" s="12">
        <v>276783489</v>
      </c>
      <c r="S164" s="6" t="str">
        <f>LEFT(Q164,1)</f>
        <v>1</v>
      </c>
      <c r="T164" s="6" t="str">
        <f>IF(S164="1","Homme",IF(S164="0","Inconnu","Femme"))</f>
        <v>Homme</v>
      </c>
      <c r="U164" s="6" t="str">
        <f>"19"&amp;MID(Q164, SEARCH("", Q164) + 1,2)</f>
        <v>1972</v>
      </c>
      <c r="V164" s="6" t="str">
        <f>FLOOR(U164,5) &amp; "-" &amp; FLOOR(U164,5) + 5</f>
        <v>1970-1975</v>
      </c>
      <c r="W164" s="24">
        <f>IFERROR(VLOOKUP(Data_Set[[#This Row],[Type Transport]],'[1]Taux émission CO2e'!$A$5:$B$16,2,0),0)</f>
        <v>0.3</v>
      </c>
      <c r="X164" s="28">
        <f>IFERROR(VLOOKUP(Data_Set[[#This Row],[Type Transport]],'[1]Taux émission CO2e'!$A$5:$D$16,4,0),0)</f>
        <v>0.16</v>
      </c>
      <c r="Y164" s="24">
        <f>IFERROR(VLOOKUP(Data_Set[[#This Row],[Type Transport]],'[1]Taux émission CO2e'!$A$20:$B$31,2,0),0)</f>
        <v>0.7</v>
      </c>
      <c r="Z164" s="6">
        <f>IFERROR(VLOOKUP(Data_Set[[#This Row],[Type Transport]],'[1]Taux émission CO2e'!$A$20:$D$31,4,0),0)</f>
        <v>6.7400000000000002E-2</v>
      </c>
      <c r="AA164" s="30">
        <f>Data_Set[[#This Row],[Repartition Segment 1]]*Data_Set[[#This Row],[Coefficient CO2 Segment 1]]*Data_Set[[#This Row],[Poids OT (T)]]*Data_Set[[#This Row],[Distance (KM)]]</f>
        <v>35.52084</v>
      </c>
      <c r="AB164" s="30">
        <f>Data_Set[[#This Row],[Repartition Segment 2]]*Data_Set[[#This Row],[Coefficient CO2 Segment 2]]*Data_Set[[#This Row],[Poids OT (T)]]*Data_Set[[#This Row],[Distance (KM)]]</f>
        <v>34.914025649999999</v>
      </c>
      <c r="AC164" s="30">
        <f>Data_Set[[#This Row],[Bilan CO2 Segment 1 (Kg CO2)]]+Data_Set[[#This Row],[Bilan CO2 Segment 2 (Kg CO2)]]</f>
        <v>70.434865650000006</v>
      </c>
      <c r="AD164" s="1"/>
    </row>
    <row r="165" spans="1:30" ht="12.5" x14ac:dyDescent="0.25">
      <c r="A165" s="7">
        <v>20211100039</v>
      </c>
      <c r="B165" s="18">
        <v>44503</v>
      </c>
      <c r="C165" s="18" t="str">
        <f>TEXT(B165, "mmmm")</f>
        <v>novembre</v>
      </c>
      <c r="D165" s="18" t="str">
        <f>TEXT(B165,"aaaa")</f>
        <v>2021</v>
      </c>
      <c r="E165" s="7">
        <v>1427260</v>
      </c>
      <c r="F165" s="17">
        <v>600</v>
      </c>
      <c r="G165" s="23">
        <f>Data_Set[[#This Row],[Poids OT (kg)]]/1000</f>
        <v>0.6</v>
      </c>
      <c r="H165" s="6" t="s">
        <v>1</v>
      </c>
      <c r="I165" s="7">
        <v>269</v>
      </c>
      <c r="J165" s="6">
        <v>93120</v>
      </c>
      <c r="K165" s="6" t="s">
        <v>21</v>
      </c>
      <c r="L165" s="6">
        <v>26750</v>
      </c>
      <c r="M165" s="6" t="s">
        <v>74</v>
      </c>
      <c r="N165" s="7">
        <v>592.01400000000001</v>
      </c>
      <c r="O165" s="6" t="s">
        <v>143</v>
      </c>
      <c r="P165" s="6" t="s">
        <v>144</v>
      </c>
      <c r="Q165" s="11">
        <v>1721093543456</v>
      </c>
      <c r="R165" s="12">
        <v>276783489</v>
      </c>
      <c r="S165" s="6" t="str">
        <f>LEFT(Q165,1)</f>
        <v>1</v>
      </c>
      <c r="T165" s="6" t="str">
        <f>IF(S165="1","Homme",IF(S165="0","Inconnu","Femme"))</f>
        <v>Homme</v>
      </c>
      <c r="U165" s="6" t="str">
        <f>"19"&amp;MID(Q165, SEARCH("", Q165) + 1,2)</f>
        <v>1972</v>
      </c>
      <c r="V165" s="6" t="str">
        <f>FLOOR(U165,5) &amp; "-" &amp; FLOOR(U165,5) + 5</f>
        <v>1970-1975</v>
      </c>
      <c r="W165" s="24">
        <f>IFERROR(VLOOKUP(Data_Set[[#This Row],[Type Transport]],'[1]Taux émission CO2e'!$A$5:$B$16,2,0),0)</f>
        <v>0.3</v>
      </c>
      <c r="X165" s="28">
        <f>IFERROR(VLOOKUP(Data_Set[[#This Row],[Type Transport]],'[1]Taux émission CO2e'!$A$5:$D$16,4,0),0)</f>
        <v>0.16</v>
      </c>
      <c r="Y165" s="24">
        <f>IFERROR(VLOOKUP(Data_Set[[#This Row],[Type Transport]],'[1]Taux émission CO2e'!$A$20:$B$31,2,0),0)</f>
        <v>0.7</v>
      </c>
      <c r="Z165" s="6">
        <f>IFERROR(VLOOKUP(Data_Set[[#This Row],[Type Transport]],'[1]Taux émission CO2e'!$A$20:$D$31,4,0),0)</f>
        <v>6.7400000000000002E-2</v>
      </c>
      <c r="AA165" s="30">
        <f>Data_Set[[#This Row],[Repartition Segment 1]]*Data_Set[[#This Row],[Coefficient CO2 Segment 1]]*Data_Set[[#This Row],[Poids OT (T)]]*Data_Set[[#This Row],[Distance (KM)]]</f>
        <v>17.050003199999999</v>
      </c>
      <c r="AB165" s="30">
        <f>Data_Set[[#This Row],[Repartition Segment 2]]*Data_Set[[#This Row],[Coefficient CO2 Segment 2]]*Data_Set[[#This Row],[Poids OT (T)]]*Data_Set[[#This Row],[Distance (KM)]]</f>
        <v>16.758732311999999</v>
      </c>
      <c r="AC165" s="30">
        <f>Data_Set[[#This Row],[Bilan CO2 Segment 1 (Kg CO2)]]+Data_Set[[#This Row],[Bilan CO2 Segment 2 (Kg CO2)]]</f>
        <v>33.808735511999998</v>
      </c>
      <c r="AD165" s="1"/>
    </row>
    <row r="166" spans="1:30" ht="12.5" x14ac:dyDescent="0.25">
      <c r="A166" s="7">
        <v>20211000042</v>
      </c>
      <c r="B166" s="18">
        <v>44466</v>
      </c>
      <c r="C166" s="18" t="str">
        <f>TEXT(B166, "mmmm")</f>
        <v>septembre</v>
      </c>
      <c r="D166" s="18" t="str">
        <f>TEXT(B166,"aaaa")</f>
        <v>2021</v>
      </c>
      <c r="E166" s="7">
        <v>1411021</v>
      </c>
      <c r="F166" s="17">
        <v>200</v>
      </c>
      <c r="G166" s="23">
        <f>Data_Set[[#This Row],[Poids OT (kg)]]/1000</f>
        <v>0.2</v>
      </c>
      <c r="H166" s="6" t="s">
        <v>0</v>
      </c>
      <c r="I166" s="7">
        <v>145</v>
      </c>
      <c r="J166" s="6">
        <v>91100</v>
      </c>
      <c r="K166" s="6" t="s">
        <v>22</v>
      </c>
      <c r="L166" s="6">
        <v>33800</v>
      </c>
      <c r="M166" s="6" t="s">
        <v>70</v>
      </c>
      <c r="N166" s="7">
        <v>581.822</v>
      </c>
      <c r="O166" s="6" t="s">
        <v>145</v>
      </c>
      <c r="P166" s="6" t="s">
        <v>146</v>
      </c>
      <c r="Q166" s="11">
        <v>1690891543678</v>
      </c>
      <c r="R166" s="12">
        <v>154098765</v>
      </c>
      <c r="S166" s="6" t="str">
        <f>LEFT(Q166,1)</f>
        <v>1</v>
      </c>
      <c r="T166" s="6" t="str">
        <f>IF(S166="1","Homme",IF(S166="0","Inconnu","Femme"))</f>
        <v>Homme</v>
      </c>
      <c r="U166" s="6" t="str">
        <f>"19"&amp;MID(Q166, SEARCH("", Q166) + 1,2)</f>
        <v>1969</v>
      </c>
      <c r="V166" s="6" t="str">
        <f>FLOOR(U166,5) &amp; "-" &amp; FLOOR(U166,5) + 5</f>
        <v>1965-1970</v>
      </c>
      <c r="W166" s="24">
        <f>IFERROR(VLOOKUP(Data_Set[[#This Row],[Type Transport]],'[1]Taux émission CO2e'!$A$5:$B$16,2,0),0)</f>
        <v>0.3</v>
      </c>
      <c r="X166" s="28">
        <f>IFERROR(VLOOKUP(Data_Set[[#This Row],[Type Transport]],'[1]Taux émission CO2e'!$A$5:$D$16,4,0),0)</f>
        <v>0.16</v>
      </c>
      <c r="Y166" s="24">
        <f>IFERROR(VLOOKUP(Data_Set[[#This Row],[Type Transport]],'[1]Taux émission CO2e'!$A$20:$B$31,2,0),0)</f>
        <v>0.7</v>
      </c>
      <c r="Z166" s="6">
        <f>IFERROR(VLOOKUP(Data_Set[[#This Row],[Type Transport]],'[1]Taux émission CO2e'!$A$20:$D$31,4,0),0)</f>
        <v>6.7400000000000002E-2</v>
      </c>
      <c r="AA166" s="30">
        <f>Data_Set[[#This Row],[Repartition Segment 1]]*Data_Set[[#This Row],[Coefficient CO2 Segment 1]]*Data_Set[[#This Row],[Poids OT (T)]]*Data_Set[[#This Row],[Distance (KM)]]</f>
        <v>5.5854912000000008</v>
      </c>
      <c r="AB166" s="30">
        <f>Data_Set[[#This Row],[Repartition Segment 2]]*Data_Set[[#This Row],[Coefficient CO2 Segment 2]]*Data_Set[[#This Row],[Poids OT (T)]]*Data_Set[[#This Row],[Distance (KM)]]</f>
        <v>5.4900723920000001</v>
      </c>
      <c r="AC166" s="30">
        <f>Data_Set[[#This Row],[Bilan CO2 Segment 1 (Kg CO2)]]+Data_Set[[#This Row],[Bilan CO2 Segment 2 (Kg CO2)]]</f>
        <v>11.075563592000002</v>
      </c>
      <c r="AD166" s="1"/>
    </row>
    <row r="167" spans="1:30" ht="12.5" x14ac:dyDescent="0.25">
      <c r="A167" s="7">
        <v>2022050075</v>
      </c>
      <c r="B167" s="18">
        <v>44692</v>
      </c>
      <c r="C167" s="18" t="str">
        <f>TEXT(B167, "mmmm")</f>
        <v>mai</v>
      </c>
      <c r="D167" s="18" t="str">
        <f>TEXT(B167,"aaaa")</f>
        <v>2022</v>
      </c>
      <c r="E167" s="7">
        <v>1503921</v>
      </c>
      <c r="F167" s="17">
        <v>56</v>
      </c>
      <c r="G167" s="23">
        <f>Data_Set[[#This Row],[Poids OT (kg)]]/1000</f>
        <v>5.6000000000000001E-2</v>
      </c>
      <c r="H167" s="6" t="s">
        <v>1</v>
      </c>
      <c r="I167" s="7">
        <v>155</v>
      </c>
      <c r="J167" s="6">
        <v>91100</v>
      </c>
      <c r="K167" s="6" t="s">
        <v>22</v>
      </c>
      <c r="L167" s="6">
        <v>33800</v>
      </c>
      <c r="M167" s="6" t="s">
        <v>70</v>
      </c>
      <c r="N167" s="7">
        <v>581.822</v>
      </c>
      <c r="O167" s="6" t="s">
        <v>145</v>
      </c>
      <c r="P167" s="6" t="s">
        <v>146</v>
      </c>
      <c r="Q167" s="11">
        <v>1690891543678</v>
      </c>
      <c r="R167" s="12">
        <v>154098765</v>
      </c>
      <c r="S167" s="6" t="str">
        <f>LEFT(Q167,1)</f>
        <v>1</v>
      </c>
      <c r="T167" s="6" t="str">
        <f>IF(S167="1","Homme",IF(S167="0","Inconnu","Femme"))</f>
        <v>Homme</v>
      </c>
      <c r="U167" s="6" t="str">
        <f>"19"&amp;MID(Q167, SEARCH("", Q167) + 1,2)</f>
        <v>1969</v>
      </c>
      <c r="V167" s="6" t="str">
        <f>FLOOR(U167,5) &amp; "-" &amp; FLOOR(U167,5) + 5</f>
        <v>1965-1970</v>
      </c>
      <c r="W167" s="24">
        <f>IFERROR(VLOOKUP(Data_Set[[#This Row],[Type Transport]],'[1]Taux émission CO2e'!$A$5:$B$16,2,0),0)</f>
        <v>0.3</v>
      </c>
      <c r="X167" s="28">
        <f>IFERROR(VLOOKUP(Data_Set[[#This Row],[Type Transport]],'[1]Taux émission CO2e'!$A$5:$D$16,4,0),0)</f>
        <v>0.16</v>
      </c>
      <c r="Y167" s="24">
        <f>IFERROR(VLOOKUP(Data_Set[[#This Row],[Type Transport]],'[1]Taux émission CO2e'!$A$20:$B$31,2,0),0)</f>
        <v>0.7</v>
      </c>
      <c r="Z167" s="6">
        <f>IFERROR(VLOOKUP(Data_Set[[#This Row],[Type Transport]],'[1]Taux émission CO2e'!$A$20:$D$31,4,0),0)</f>
        <v>6.7400000000000002E-2</v>
      </c>
      <c r="AA167" s="30">
        <f>Data_Set[[#This Row],[Repartition Segment 1]]*Data_Set[[#This Row],[Coefficient CO2 Segment 1]]*Data_Set[[#This Row],[Poids OT (T)]]*Data_Set[[#This Row],[Distance (KM)]]</f>
        <v>1.5639375360000001</v>
      </c>
      <c r="AB167" s="30">
        <f>Data_Set[[#This Row],[Repartition Segment 2]]*Data_Set[[#This Row],[Coefficient CO2 Segment 2]]*Data_Set[[#This Row],[Poids OT (T)]]*Data_Set[[#This Row],[Distance (KM)]]</f>
        <v>1.5372202697600001</v>
      </c>
      <c r="AC167" s="30">
        <f>Data_Set[[#This Row],[Bilan CO2 Segment 1 (Kg CO2)]]+Data_Set[[#This Row],[Bilan CO2 Segment 2 (Kg CO2)]]</f>
        <v>3.1011578057600002</v>
      </c>
      <c r="AD167" s="1"/>
    </row>
    <row r="168" spans="1:30" ht="12.5" x14ac:dyDescent="0.25">
      <c r="A168" s="7">
        <v>20220800118</v>
      </c>
      <c r="B168" s="18">
        <v>44799</v>
      </c>
      <c r="C168" s="18" t="str">
        <f>TEXT(B168, "mmmm")</f>
        <v>août</v>
      </c>
      <c r="D168" s="18" t="str">
        <f>TEXT(B168,"aaaa")</f>
        <v>2022</v>
      </c>
      <c r="E168" s="7">
        <v>1545512</v>
      </c>
      <c r="F168" s="17">
        <v>102</v>
      </c>
      <c r="G168" s="23">
        <f>Data_Set[[#This Row],[Poids OT (kg)]]/1000</f>
        <v>0.10199999999999999</v>
      </c>
      <c r="H168" s="6" t="s">
        <v>1</v>
      </c>
      <c r="I168" s="7">
        <v>170</v>
      </c>
      <c r="J168" s="6">
        <v>91100</v>
      </c>
      <c r="K168" s="6" t="s">
        <v>22</v>
      </c>
      <c r="L168" s="6">
        <v>33800</v>
      </c>
      <c r="M168" s="6" t="s">
        <v>70</v>
      </c>
      <c r="N168" s="7">
        <v>581.822</v>
      </c>
      <c r="O168" s="6" t="s">
        <v>145</v>
      </c>
      <c r="P168" s="6" t="s">
        <v>146</v>
      </c>
      <c r="Q168" s="11">
        <v>1690891543678</v>
      </c>
      <c r="R168" s="12">
        <v>154098765</v>
      </c>
      <c r="S168" s="6" t="str">
        <f>LEFT(Q168,1)</f>
        <v>1</v>
      </c>
      <c r="T168" s="6" t="str">
        <f>IF(S168="1","Homme",IF(S168="0","Inconnu","Femme"))</f>
        <v>Homme</v>
      </c>
      <c r="U168" s="6" t="str">
        <f>"19"&amp;MID(Q168, SEARCH("", Q168) + 1,2)</f>
        <v>1969</v>
      </c>
      <c r="V168" s="6" t="str">
        <f>FLOOR(U168,5) &amp; "-" &amp; FLOOR(U168,5) + 5</f>
        <v>1965-1970</v>
      </c>
      <c r="W168" s="24">
        <f>IFERROR(VLOOKUP(Data_Set[[#This Row],[Type Transport]],'[1]Taux émission CO2e'!$A$5:$B$16,2,0),0)</f>
        <v>0.3</v>
      </c>
      <c r="X168" s="28">
        <f>IFERROR(VLOOKUP(Data_Set[[#This Row],[Type Transport]],'[1]Taux émission CO2e'!$A$5:$D$16,4,0),0)</f>
        <v>0.16</v>
      </c>
      <c r="Y168" s="24">
        <f>IFERROR(VLOOKUP(Data_Set[[#This Row],[Type Transport]],'[1]Taux émission CO2e'!$A$20:$B$31,2,0),0)</f>
        <v>0.7</v>
      </c>
      <c r="Z168" s="6">
        <f>IFERROR(VLOOKUP(Data_Set[[#This Row],[Type Transport]],'[1]Taux émission CO2e'!$A$20:$D$31,4,0),0)</f>
        <v>6.7400000000000002E-2</v>
      </c>
      <c r="AA168" s="30">
        <f>Data_Set[[#This Row],[Repartition Segment 1]]*Data_Set[[#This Row],[Coefficient CO2 Segment 1]]*Data_Set[[#This Row],[Poids OT (T)]]*Data_Set[[#This Row],[Distance (KM)]]</f>
        <v>2.848600512</v>
      </c>
      <c r="AB168" s="30">
        <f>Data_Set[[#This Row],[Repartition Segment 2]]*Data_Set[[#This Row],[Coefficient CO2 Segment 2]]*Data_Set[[#This Row],[Poids OT (T)]]*Data_Set[[#This Row],[Distance (KM)]]</f>
        <v>2.7999369199199999</v>
      </c>
      <c r="AC168" s="30">
        <f>Data_Set[[#This Row],[Bilan CO2 Segment 1 (Kg CO2)]]+Data_Set[[#This Row],[Bilan CO2 Segment 2 (Kg CO2)]]</f>
        <v>5.6485374319199995</v>
      </c>
      <c r="AD168" s="1"/>
    </row>
    <row r="169" spans="1:30" ht="12.5" x14ac:dyDescent="0.25">
      <c r="A169" s="7">
        <v>20211100039</v>
      </c>
      <c r="B169" s="18">
        <v>44509</v>
      </c>
      <c r="C169" s="18" t="str">
        <f>TEXT(B169, "mmmm")</f>
        <v>novembre</v>
      </c>
      <c r="D169" s="18" t="str">
        <f>TEXT(B169,"aaaa")</f>
        <v>2021</v>
      </c>
      <c r="E169" s="7">
        <v>1429091</v>
      </c>
      <c r="F169" s="17">
        <v>150</v>
      </c>
      <c r="G169" s="23">
        <f>Data_Set[[#This Row],[Poids OT (kg)]]/1000</f>
        <v>0.15</v>
      </c>
      <c r="H169" s="6" t="s">
        <v>1</v>
      </c>
      <c r="I169" s="7">
        <v>130</v>
      </c>
      <c r="J169" s="6">
        <v>59810</v>
      </c>
      <c r="K169" s="6" t="s">
        <v>30</v>
      </c>
      <c r="L169" s="6">
        <v>39570</v>
      </c>
      <c r="M169" s="6" t="s">
        <v>80</v>
      </c>
      <c r="N169" s="7">
        <v>581.68499999999995</v>
      </c>
      <c r="O169" s="6" t="s">
        <v>162</v>
      </c>
      <c r="P169" s="6" t="s">
        <v>163</v>
      </c>
      <c r="Q169" s="11">
        <v>1981059987654</v>
      </c>
      <c r="R169" s="12">
        <v>698888888</v>
      </c>
      <c r="S169" s="6" t="str">
        <f>LEFT(Q169,1)</f>
        <v>1</v>
      </c>
      <c r="T169" s="6" t="str">
        <f>IF(S169="1","Homme",IF(S169="0","Inconnu","Femme"))</f>
        <v>Homme</v>
      </c>
      <c r="U169" s="6" t="str">
        <f>"19"&amp;MID(Q169, SEARCH("", Q169) + 1,2)</f>
        <v>1998</v>
      </c>
      <c r="V169" s="6" t="str">
        <f>FLOOR(U169,5) &amp; "-" &amp; FLOOR(U169,5) + 5</f>
        <v>1995-2000</v>
      </c>
      <c r="W169" s="24">
        <f>IFERROR(VLOOKUP(Data_Set[[#This Row],[Type Transport]],'[1]Taux émission CO2e'!$A$5:$B$16,2,0),0)</f>
        <v>0.3</v>
      </c>
      <c r="X169" s="28">
        <f>IFERROR(VLOOKUP(Data_Set[[#This Row],[Type Transport]],'[1]Taux émission CO2e'!$A$5:$D$16,4,0),0)</f>
        <v>0.16</v>
      </c>
      <c r="Y169" s="24">
        <f>IFERROR(VLOOKUP(Data_Set[[#This Row],[Type Transport]],'[1]Taux émission CO2e'!$A$20:$B$31,2,0),0)</f>
        <v>0.7</v>
      </c>
      <c r="Z169" s="6">
        <f>IFERROR(VLOOKUP(Data_Set[[#This Row],[Type Transport]],'[1]Taux émission CO2e'!$A$20:$D$31,4,0),0)</f>
        <v>6.7400000000000002E-2</v>
      </c>
      <c r="AA169" s="30">
        <f>Data_Set[[#This Row],[Repartition Segment 1]]*Data_Set[[#This Row],[Coefficient CO2 Segment 1]]*Data_Set[[#This Row],[Poids OT (T)]]*Data_Set[[#This Row],[Distance (KM)]]</f>
        <v>4.1881319999999995</v>
      </c>
      <c r="AB169" s="30">
        <f>Data_Set[[#This Row],[Repartition Segment 2]]*Data_Set[[#This Row],[Coefficient CO2 Segment 2]]*Data_Set[[#This Row],[Poids OT (T)]]*Data_Set[[#This Row],[Distance (KM)]]</f>
        <v>4.1165847449999999</v>
      </c>
      <c r="AC169" s="30">
        <f>Data_Set[[#This Row],[Bilan CO2 Segment 1 (Kg CO2)]]+Data_Set[[#This Row],[Bilan CO2 Segment 2 (Kg CO2)]]</f>
        <v>8.3047167450000003</v>
      </c>
      <c r="AD169" s="1"/>
    </row>
    <row r="170" spans="1:30" ht="12.5" x14ac:dyDescent="0.25">
      <c r="A170" s="7">
        <v>20220900129</v>
      </c>
      <c r="B170" s="18">
        <v>44833</v>
      </c>
      <c r="C170" s="18" t="str">
        <f>TEXT(B170, "mmmm")</f>
        <v>septembre</v>
      </c>
      <c r="D170" s="18" t="str">
        <f>TEXT(B170,"aaaa")</f>
        <v>2022</v>
      </c>
      <c r="E170" s="7">
        <v>1559695</v>
      </c>
      <c r="F170" s="17">
        <v>155</v>
      </c>
      <c r="G170" s="23">
        <f>Data_Set[[#This Row],[Poids OT (kg)]]/1000</f>
        <v>0.155</v>
      </c>
      <c r="H170" s="6" t="s">
        <v>1</v>
      </c>
      <c r="I170" s="7">
        <v>195</v>
      </c>
      <c r="J170" s="6">
        <v>33800</v>
      </c>
      <c r="K170" s="6" t="s">
        <v>70</v>
      </c>
      <c r="L170" s="6">
        <v>91100</v>
      </c>
      <c r="M170" s="6" t="s">
        <v>22</v>
      </c>
      <c r="N170" s="7">
        <v>578.16499999999996</v>
      </c>
      <c r="O170" s="6" t="s">
        <v>243</v>
      </c>
      <c r="P170" s="6" t="s">
        <v>244</v>
      </c>
      <c r="Q170" s="11">
        <v>1700633543212</v>
      </c>
      <c r="R170" s="12">
        <v>512150908</v>
      </c>
      <c r="S170" s="6" t="str">
        <f>LEFT(Q170,1)</f>
        <v>1</v>
      </c>
      <c r="T170" s="6" t="str">
        <f>IF(S170="1","Homme",IF(S170="0","Inconnu","Femme"))</f>
        <v>Homme</v>
      </c>
      <c r="U170" s="6" t="str">
        <f>"19"&amp;MID(Q170, SEARCH("", Q170) + 1,2)</f>
        <v>1970</v>
      </c>
      <c r="V170" s="6" t="str">
        <f>FLOOR(U170,5) &amp; "-" &amp; FLOOR(U170,5) + 5</f>
        <v>1970-1975</v>
      </c>
      <c r="W170" s="24">
        <f>IFERROR(VLOOKUP(Data_Set[[#This Row],[Type Transport]],'[1]Taux émission CO2e'!$A$5:$B$16,2,0),0)</f>
        <v>0.3</v>
      </c>
      <c r="X170" s="28">
        <f>IFERROR(VLOOKUP(Data_Set[[#This Row],[Type Transport]],'[1]Taux émission CO2e'!$A$5:$D$16,4,0),0)</f>
        <v>0.16</v>
      </c>
      <c r="Y170" s="24">
        <f>IFERROR(VLOOKUP(Data_Set[[#This Row],[Type Transport]],'[1]Taux émission CO2e'!$A$20:$B$31,2,0),0)</f>
        <v>0.7</v>
      </c>
      <c r="Z170" s="6">
        <f>IFERROR(VLOOKUP(Data_Set[[#This Row],[Type Transport]],'[1]Taux émission CO2e'!$A$20:$D$31,4,0),0)</f>
        <v>6.7400000000000002E-2</v>
      </c>
      <c r="AA170" s="30">
        <f>Data_Set[[#This Row],[Repartition Segment 1]]*Data_Set[[#This Row],[Coefficient CO2 Segment 1]]*Data_Set[[#This Row],[Poids OT (T)]]*Data_Set[[#This Row],[Distance (KM)]]</f>
        <v>4.3015476000000001</v>
      </c>
      <c r="AB170" s="30">
        <f>Data_Set[[#This Row],[Repartition Segment 2]]*Data_Set[[#This Row],[Coefficient CO2 Segment 2]]*Data_Set[[#This Row],[Poids OT (T)]]*Data_Set[[#This Row],[Distance (KM)]]</f>
        <v>4.2280628284999997</v>
      </c>
      <c r="AC170" s="30">
        <f>Data_Set[[#This Row],[Bilan CO2 Segment 1 (Kg CO2)]]+Data_Set[[#This Row],[Bilan CO2 Segment 2 (Kg CO2)]]</f>
        <v>8.5296104284999998</v>
      </c>
      <c r="AD170" s="1"/>
    </row>
    <row r="171" spans="1:30" ht="12.5" x14ac:dyDescent="0.25">
      <c r="A171" s="7">
        <v>2022050075</v>
      </c>
      <c r="B171" s="18">
        <v>44701</v>
      </c>
      <c r="C171" s="18" t="str">
        <f>TEXT(B171, "mmmm")</f>
        <v>mai</v>
      </c>
      <c r="D171" s="18" t="str">
        <f>TEXT(B171,"aaaa")</f>
        <v>2022</v>
      </c>
      <c r="E171" s="7">
        <v>1508080</v>
      </c>
      <c r="F171" s="17">
        <v>150</v>
      </c>
      <c r="G171" s="23">
        <f>Data_Set[[#This Row],[Poids OT (kg)]]/1000</f>
        <v>0.15</v>
      </c>
      <c r="H171" s="6" t="s">
        <v>1</v>
      </c>
      <c r="I171" s="7">
        <v>195</v>
      </c>
      <c r="J171" s="6">
        <v>33520</v>
      </c>
      <c r="K171" s="6" t="s">
        <v>58</v>
      </c>
      <c r="L171" s="6">
        <v>91100</v>
      </c>
      <c r="M171" s="6" t="s">
        <v>22</v>
      </c>
      <c r="N171" s="7">
        <v>577.11099999999999</v>
      </c>
      <c r="O171" s="6" t="s">
        <v>220</v>
      </c>
      <c r="P171" s="6" t="s">
        <v>221</v>
      </c>
      <c r="Q171" s="11">
        <v>1760533987654</v>
      </c>
      <c r="R171" s="12">
        <v>312347698</v>
      </c>
      <c r="S171" s="6" t="str">
        <f>LEFT(Q171,1)</f>
        <v>1</v>
      </c>
      <c r="T171" s="6" t="str">
        <f>IF(S171="1","Homme",IF(S171="0","Inconnu","Femme"))</f>
        <v>Homme</v>
      </c>
      <c r="U171" s="6" t="str">
        <f>"19"&amp;MID(Q171, SEARCH("", Q171) + 1,2)</f>
        <v>1976</v>
      </c>
      <c r="V171" s="6" t="str">
        <f>FLOOR(U171,5) &amp; "-" &amp; FLOOR(U171,5) + 5</f>
        <v>1975-1980</v>
      </c>
      <c r="W171" s="24">
        <f>IFERROR(VLOOKUP(Data_Set[[#This Row],[Type Transport]],'[1]Taux émission CO2e'!$A$5:$B$16,2,0),0)</f>
        <v>0.3</v>
      </c>
      <c r="X171" s="28">
        <f>IFERROR(VLOOKUP(Data_Set[[#This Row],[Type Transport]],'[1]Taux émission CO2e'!$A$5:$D$16,4,0),0)</f>
        <v>0.16</v>
      </c>
      <c r="Y171" s="24">
        <f>IFERROR(VLOOKUP(Data_Set[[#This Row],[Type Transport]],'[1]Taux émission CO2e'!$A$20:$B$31,2,0),0)</f>
        <v>0.7</v>
      </c>
      <c r="Z171" s="6">
        <f>IFERROR(VLOOKUP(Data_Set[[#This Row],[Type Transport]],'[1]Taux émission CO2e'!$A$20:$D$31,4,0),0)</f>
        <v>6.7400000000000002E-2</v>
      </c>
      <c r="AA171" s="30">
        <f>Data_Set[[#This Row],[Repartition Segment 1]]*Data_Set[[#This Row],[Coefficient CO2 Segment 1]]*Data_Set[[#This Row],[Poids OT (T)]]*Data_Set[[#This Row],[Distance (KM)]]</f>
        <v>4.1551992000000002</v>
      </c>
      <c r="AB171" s="30">
        <f>Data_Set[[#This Row],[Repartition Segment 2]]*Data_Set[[#This Row],[Coefficient CO2 Segment 2]]*Data_Set[[#This Row],[Poids OT (T)]]*Data_Set[[#This Row],[Distance (KM)]]</f>
        <v>4.0842145470000002</v>
      </c>
      <c r="AC171" s="30">
        <f>Data_Set[[#This Row],[Bilan CO2 Segment 1 (Kg CO2)]]+Data_Set[[#This Row],[Bilan CO2 Segment 2 (Kg CO2)]]</f>
        <v>8.2394137470000004</v>
      </c>
      <c r="AD171" s="1"/>
    </row>
    <row r="172" spans="1:30" ht="12.5" x14ac:dyDescent="0.25">
      <c r="A172" s="7">
        <v>2022070063</v>
      </c>
      <c r="B172" s="18">
        <v>44750</v>
      </c>
      <c r="C172" s="18" t="str">
        <f>TEXT(B172, "mmmm")</f>
        <v>juillet</v>
      </c>
      <c r="D172" s="18" t="str">
        <f>TEXT(B172,"aaaa")</f>
        <v>2022</v>
      </c>
      <c r="E172" s="7">
        <v>1529287</v>
      </c>
      <c r="F172" s="17">
        <v>150</v>
      </c>
      <c r="G172" s="23">
        <f>Data_Set[[#This Row],[Poids OT (kg)]]/1000</f>
        <v>0.15</v>
      </c>
      <c r="H172" s="6" t="s">
        <v>1</v>
      </c>
      <c r="I172" s="7">
        <v>195</v>
      </c>
      <c r="J172" s="6">
        <v>33520</v>
      </c>
      <c r="K172" s="6" t="s">
        <v>58</v>
      </c>
      <c r="L172" s="6">
        <v>91100</v>
      </c>
      <c r="M172" s="6" t="s">
        <v>22</v>
      </c>
      <c r="N172" s="7">
        <v>577.11099999999999</v>
      </c>
      <c r="O172" s="6" t="s">
        <v>220</v>
      </c>
      <c r="P172" s="6" t="s">
        <v>221</v>
      </c>
      <c r="Q172" s="11">
        <v>1760533987654</v>
      </c>
      <c r="R172" s="12">
        <v>312347698</v>
      </c>
      <c r="S172" s="6" t="str">
        <f>LEFT(Q172,1)</f>
        <v>1</v>
      </c>
      <c r="T172" s="6" t="str">
        <f>IF(S172="1","Homme",IF(S172="0","Inconnu","Femme"))</f>
        <v>Homme</v>
      </c>
      <c r="U172" s="6" t="str">
        <f>"19"&amp;MID(Q172, SEARCH("", Q172) + 1,2)</f>
        <v>1976</v>
      </c>
      <c r="V172" s="6" t="str">
        <f>FLOOR(U172,5) &amp; "-" &amp; FLOOR(U172,5) + 5</f>
        <v>1975-1980</v>
      </c>
      <c r="W172" s="24">
        <f>IFERROR(VLOOKUP(Data_Set[[#This Row],[Type Transport]],'[1]Taux émission CO2e'!$A$5:$B$16,2,0),0)</f>
        <v>0.3</v>
      </c>
      <c r="X172" s="28">
        <f>IFERROR(VLOOKUP(Data_Set[[#This Row],[Type Transport]],'[1]Taux émission CO2e'!$A$5:$D$16,4,0),0)</f>
        <v>0.16</v>
      </c>
      <c r="Y172" s="24">
        <f>IFERROR(VLOOKUP(Data_Set[[#This Row],[Type Transport]],'[1]Taux émission CO2e'!$A$20:$B$31,2,0),0)</f>
        <v>0.7</v>
      </c>
      <c r="Z172" s="6">
        <f>IFERROR(VLOOKUP(Data_Set[[#This Row],[Type Transport]],'[1]Taux émission CO2e'!$A$20:$D$31,4,0),0)</f>
        <v>6.7400000000000002E-2</v>
      </c>
      <c r="AA172" s="30">
        <f>Data_Set[[#This Row],[Repartition Segment 1]]*Data_Set[[#This Row],[Coefficient CO2 Segment 1]]*Data_Set[[#This Row],[Poids OT (T)]]*Data_Set[[#This Row],[Distance (KM)]]</f>
        <v>4.1551992000000002</v>
      </c>
      <c r="AB172" s="30">
        <f>Data_Set[[#This Row],[Repartition Segment 2]]*Data_Set[[#This Row],[Coefficient CO2 Segment 2]]*Data_Set[[#This Row],[Poids OT (T)]]*Data_Set[[#This Row],[Distance (KM)]]</f>
        <v>4.0842145470000002</v>
      </c>
      <c r="AC172" s="30">
        <f>Data_Set[[#This Row],[Bilan CO2 Segment 1 (Kg CO2)]]+Data_Set[[#This Row],[Bilan CO2 Segment 2 (Kg CO2)]]</f>
        <v>8.2394137470000004</v>
      </c>
      <c r="AD172" s="1"/>
    </row>
    <row r="173" spans="1:30" ht="12.5" x14ac:dyDescent="0.25">
      <c r="A173" s="7">
        <v>20220800118</v>
      </c>
      <c r="B173" s="18">
        <v>44776</v>
      </c>
      <c r="C173" s="18" t="str">
        <f>TEXT(B173, "mmmm")</f>
        <v>août</v>
      </c>
      <c r="D173" s="18" t="str">
        <f>TEXT(B173,"aaaa")</f>
        <v>2022</v>
      </c>
      <c r="E173" s="7">
        <v>1539399</v>
      </c>
      <c r="F173" s="17">
        <v>150</v>
      </c>
      <c r="G173" s="23">
        <f>Data_Set[[#This Row],[Poids OT (kg)]]/1000</f>
        <v>0.15</v>
      </c>
      <c r="H173" s="6" t="s">
        <v>1</v>
      </c>
      <c r="I173" s="7">
        <v>195</v>
      </c>
      <c r="J173" s="6">
        <v>33520</v>
      </c>
      <c r="K173" s="6" t="s">
        <v>58</v>
      </c>
      <c r="L173" s="6">
        <v>91100</v>
      </c>
      <c r="M173" s="6" t="s">
        <v>22</v>
      </c>
      <c r="N173" s="7">
        <v>577.11099999999999</v>
      </c>
      <c r="O173" s="6" t="s">
        <v>220</v>
      </c>
      <c r="P173" s="6" t="s">
        <v>221</v>
      </c>
      <c r="Q173" s="11">
        <v>1760533987654</v>
      </c>
      <c r="R173" s="12">
        <v>312347698</v>
      </c>
      <c r="S173" s="6" t="str">
        <f>LEFT(Q173,1)</f>
        <v>1</v>
      </c>
      <c r="T173" s="6" t="str">
        <f>IF(S173="1","Homme",IF(S173="0","Inconnu","Femme"))</f>
        <v>Homme</v>
      </c>
      <c r="U173" s="6" t="str">
        <f>"19"&amp;MID(Q173, SEARCH("", Q173) + 1,2)</f>
        <v>1976</v>
      </c>
      <c r="V173" s="6" t="str">
        <f>FLOOR(U173,5) &amp; "-" &amp; FLOOR(U173,5) + 5</f>
        <v>1975-1980</v>
      </c>
      <c r="W173" s="24">
        <f>IFERROR(VLOOKUP(Data_Set[[#This Row],[Type Transport]],'[1]Taux émission CO2e'!$A$5:$B$16,2,0),0)</f>
        <v>0.3</v>
      </c>
      <c r="X173" s="28">
        <f>IFERROR(VLOOKUP(Data_Set[[#This Row],[Type Transport]],'[1]Taux émission CO2e'!$A$5:$D$16,4,0),0)</f>
        <v>0.16</v>
      </c>
      <c r="Y173" s="24">
        <f>IFERROR(VLOOKUP(Data_Set[[#This Row],[Type Transport]],'[1]Taux émission CO2e'!$A$20:$B$31,2,0),0)</f>
        <v>0.7</v>
      </c>
      <c r="Z173" s="6">
        <f>IFERROR(VLOOKUP(Data_Set[[#This Row],[Type Transport]],'[1]Taux émission CO2e'!$A$20:$D$31,4,0),0)</f>
        <v>6.7400000000000002E-2</v>
      </c>
      <c r="AA173" s="30">
        <f>Data_Set[[#This Row],[Repartition Segment 1]]*Data_Set[[#This Row],[Coefficient CO2 Segment 1]]*Data_Set[[#This Row],[Poids OT (T)]]*Data_Set[[#This Row],[Distance (KM)]]</f>
        <v>4.1551992000000002</v>
      </c>
      <c r="AB173" s="30">
        <f>Data_Set[[#This Row],[Repartition Segment 2]]*Data_Set[[#This Row],[Coefficient CO2 Segment 2]]*Data_Set[[#This Row],[Poids OT (T)]]*Data_Set[[#This Row],[Distance (KM)]]</f>
        <v>4.0842145470000002</v>
      </c>
      <c r="AC173" s="30">
        <f>Data_Set[[#This Row],[Bilan CO2 Segment 1 (Kg CO2)]]+Data_Set[[#This Row],[Bilan CO2 Segment 2 (Kg CO2)]]</f>
        <v>8.2394137470000004</v>
      </c>
      <c r="AD173" s="1"/>
    </row>
    <row r="174" spans="1:30" ht="12.5" x14ac:dyDescent="0.25">
      <c r="A174" s="7">
        <v>2022090069</v>
      </c>
      <c r="B174" s="18">
        <v>44817</v>
      </c>
      <c r="C174" s="18" t="str">
        <f>TEXT(B174, "mmmm")</f>
        <v>septembre</v>
      </c>
      <c r="D174" s="18" t="str">
        <f>TEXT(B174,"aaaa")</f>
        <v>2022</v>
      </c>
      <c r="E174" s="7">
        <v>1552323</v>
      </c>
      <c r="F174" s="17">
        <v>135</v>
      </c>
      <c r="G174" s="23">
        <f>Data_Set[[#This Row],[Poids OT (kg)]]/1000</f>
        <v>0.13500000000000001</v>
      </c>
      <c r="H174" s="6" t="s">
        <v>1</v>
      </c>
      <c r="I174" s="7">
        <v>195</v>
      </c>
      <c r="J174" s="6">
        <v>33520</v>
      </c>
      <c r="K174" s="6" t="s">
        <v>58</v>
      </c>
      <c r="L174" s="6">
        <v>91100</v>
      </c>
      <c r="M174" s="6" t="s">
        <v>22</v>
      </c>
      <c r="N174" s="7">
        <v>577.11099999999999</v>
      </c>
      <c r="O174" s="6" t="s">
        <v>220</v>
      </c>
      <c r="P174" s="6" t="s">
        <v>221</v>
      </c>
      <c r="Q174" s="11">
        <v>1760533987654</v>
      </c>
      <c r="R174" s="12">
        <v>312347698</v>
      </c>
      <c r="S174" s="6" t="str">
        <f>LEFT(Q174,1)</f>
        <v>1</v>
      </c>
      <c r="T174" s="6" t="str">
        <f>IF(S174="1","Homme",IF(S174="0","Inconnu","Femme"))</f>
        <v>Homme</v>
      </c>
      <c r="U174" s="6" t="str">
        <f>"19"&amp;MID(Q174, SEARCH("", Q174) + 1,2)</f>
        <v>1976</v>
      </c>
      <c r="V174" s="6" t="str">
        <f>FLOOR(U174,5) &amp; "-" &amp; FLOOR(U174,5) + 5</f>
        <v>1975-1980</v>
      </c>
      <c r="W174" s="24">
        <f>IFERROR(VLOOKUP(Data_Set[[#This Row],[Type Transport]],'[1]Taux émission CO2e'!$A$5:$B$16,2,0),0)</f>
        <v>0.3</v>
      </c>
      <c r="X174" s="28">
        <f>IFERROR(VLOOKUP(Data_Set[[#This Row],[Type Transport]],'[1]Taux émission CO2e'!$A$5:$D$16,4,0),0)</f>
        <v>0.16</v>
      </c>
      <c r="Y174" s="24">
        <f>IFERROR(VLOOKUP(Data_Set[[#This Row],[Type Transport]],'[1]Taux émission CO2e'!$A$20:$B$31,2,0),0)</f>
        <v>0.7</v>
      </c>
      <c r="Z174" s="6">
        <f>IFERROR(VLOOKUP(Data_Set[[#This Row],[Type Transport]],'[1]Taux émission CO2e'!$A$20:$D$31,4,0),0)</f>
        <v>6.7400000000000002E-2</v>
      </c>
      <c r="AA174" s="30">
        <f>Data_Set[[#This Row],[Repartition Segment 1]]*Data_Set[[#This Row],[Coefficient CO2 Segment 1]]*Data_Set[[#This Row],[Poids OT (T)]]*Data_Set[[#This Row],[Distance (KM)]]</f>
        <v>3.7396792800000003</v>
      </c>
      <c r="AB174" s="30">
        <f>Data_Set[[#This Row],[Repartition Segment 2]]*Data_Set[[#This Row],[Coefficient CO2 Segment 2]]*Data_Set[[#This Row],[Poids OT (T)]]*Data_Set[[#This Row],[Distance (KM)]]</f>
        <v>3.6757930923000002</v>
      </c>
      <c r="AC174" s="30">
        <f>Data_Set[[#This Row],[Bilan CO2 Segment 1 (Kg CO2)]]+Data_Set[[#This Row],[Bilan CO2 Segment 2 (Kg CO2)]]</f>
        <v>7.4154723723</v>
      </c>
      <c r="AD174" s="1"/>
    </row>
    <row r="175" spans="1:30" ht="12.5" x14ac:dyDescent="0.25">
      <c r="A175" s="7">
        <v>20220300099</v>
      </c>
      <c r="B175" s="18">
        <v>44622</v>
      </c>
      <c r="C175" s="18" t="str">
        <f>TEXT(B175, "mmmm")</f>
        <v>mars</v>
      </c>
      <c r="D175" s="18" t="str">
        <f>TEXT(B175,"aaaa")</f>
        <v>2022</v>
      </c>
      <c r="E175" s="7">
        <v>1474150</v>
      </c>
      <c r="F175" s="17">
        <v>180</v>
      </c>
      <c r="G175" s="23">
        <f>Data_Set[[#This Row],[Poids OT (kg)]]/1000</f>
        <v>0.18</v>
      </c>
      <c r="H175" s="6" t="s">
        <v>1</v>
      </c>
      <c r="I175" s="7">
        <v>155</v>
      </c>
      <c r="J175" s="6">
        <v>91100</v>
      </c>
      <c r="K175" s="6" t="s">
        <v>22</v>
      </c>
      <c r="L175" s="6">
        <v>33520</v>
      </c>
      <c r="M175" s="6" t="s">
        <v>58</v>
      </c>
      <c r="N175" s="7">
        <v>575.35599999999999</v>
      </c>
      <c r="O175" s="6" t="s">
        <v>145</v>
      </c>
      <c r="P175" s="6" t="s">
        <v>146</v>
      </c>
      <c r="Q175" s="11">
        <v>1690891543678</v>
      </c>
      <c r="R175" s="12">
        <v>154098765</v>
      </c>
      <c r="S175" s="6" t="str">
        <f>LEFT(Q175,1)</f>
        <v>1</v>
      </c>
      <c r="T175" s="6" t="str">
        <f>IF(S175="1","Homme",IF(S175="0","Inconnu","Femme"))</f>
        <v>Homme</v>
      </c>
      <c r="U175" s="6" t="str">
        <f>"19"&amp;MID(Q175, SEARCH("", Q175) + 1,2)</f>
        <v>1969</v>
      </c>
      <c r="V175" s="6" t="str">
        <f>FLOOR(U175,5) &amp; "-" &amp; FLOOR(U175,5) + 5</f>
        <v>1965-1970</v>
      </c>
      <c r="W175" s="24">
        <f>IFERROR(VLOOKUP(Data_Set[[#This Row],[Type Transport]],'[1]Taux émission CO2e'!$A$5:$B$16,2,0),0)</f>
        <v>0.3</v>
      </c>
      <c r="X175" s="28">
        <f>IFERROR(VLOOKUP(Data_Set[[#This Row],[Type Transport]],'[1]Taux émission CO2e'!$A$5:$D$16,4,0),0)</f>
        <v>0.16</v>
      </c>
      <c r="Y175" s="24">
        <f>IFERROR(VLOOKUP(Data_Set[[#This Row],[Type Transport]],'[1]Taux émission CO2e'!$A$20:$B$31,2,0),0)</f>
        <v>0.7</v>
      </c>
      <c r="Z175" s="6">
        <f>IFERROR(VLOOKUP(Data_Set[[#This Row],[Type Transport]],'[1]Taux émission CO2e'!$A$20:$D$31,4,0),0)</f>
        <v>6.7400000000000002E-2</v>
      </c>
      <c r="AA175" s="30">
        <f>Data_Set[[#This Row],[Repartition Segment 1]]*Data_Set[[#This Row],[Coefficient CO2 Segment 1]]*Data_Set[[#This Row],[Poids OT (T)]]*Data_Set[[#This Row],[Distance (KM)]]</f>
        <v>4.9710758400000001</v>
      </c>
      <c r="AB175" s="30">
        <f>Data_Set[[#This Row],[Repartition Segment 2]]*Data_Set[[#This Row],[Coefficient CO2 Segment 2]]*Data_Set[[#This Row],[Poids OT (T)]]*Data_Set[[#This Row],[Distance (KM)]]</f>
        <v>4.8861532943999997</v>
      </c>
      <c r="AC175" s="30">
        <f>Data_Set[[#This Row],[Bilan CO2 Segment 1 (Kg CO2)]]+Data_Set[[#This Row],[Bilan CO2 Segment 2 (Kg CO2)]]</f>
        <v>9.8572291344000007</v>
      </c>
      <c r="AD175" s="1"/>
    </row>
    <row r="176" spans="1:30" ht="12.5" x14ac:dyDescent="0.25">
      <c r="A176" s="7">
        <v>20220400055</v>
      </c>
      <c r="B176" s="18">
        <v>44651</v>
      </c>
      <c r="C176" s="18" t="str">
        <f>TEXT(B176, "mmmm")</f>
        <v>mars</v>
      </c>
      <c r="D176" s="18" t="str">
        <f>TEXT(B176,"aaaa")</f>
        <v>2022</v>
      </c>
      <c r="E176" s="7">
        <v>1486655</v>
      </c>
      <c r="F176" s="17">
        <v>76</v>
      </c>
      <c r="G176" s="23">
        <f>Data_Set[[#This Row],[Poids OT (kg)]]/1000</f>
        <v>7.5999999999999998E-2</v>
      </c>
      <c r="H176" s="6" t="s">
        <v>1</v>
      </c>
      <c r="I176" s="7">
        <v>155</v>
      </c>
      <c r="J176" s="6">
        <v>91100</v>
      </c>
      <c r="K176" s="6" t="s">
        <v>22</v>
      </c>
      <c r="L176" s="6">
        <v>33520</v>
      </c>
      <c r="M176" s="6" t="s">
        <v>58</v>
      </c>
      <c r="N176" s="7">
        <v>575.35599999999999</v>
      </c>
      <c r="O176" s="6" t="s">
        <v>145</v>
      </c>
      <c r="P176" s="6" t="s">
        <v>146</v>
      </c>
      <c r="Q176" s="11">
        <v>1690891543678</v>
      </c>
      <c r="R176" s="12">
        <v>154098765</v>
      </c>
      <c r="S176" s="6" t="str">
        <f>LEFT(Q176,1)</f>
        <v>1</v>
      </c>
      <c r="T176" s="6" t="str">
        <f>IF(S176="1","Homme",IF(S176="0","Inconnu","Femme"))</f>
        <v>Homme</v>
      </c>
      <c r="U176" s="6" t="str">
        <f>"19"&amp;MID(Q176, SEARCH("", Q176) + 1,2)</f>
        <v>1969</v>
      </c>
      <c r="V176" s="6" t="str">
        <f>FLOOR(U176,5) &amp; "-" &amp; FLOOR(U176,5) + 5</f>
        <v>1965-1970</v>
      </c>
      <c r="W176" s="24">
        <f>IFERROR(VLOOKUP(Data_Set[[#This Row],[Type Transport]],'[1]Taux émission CO2e'!$A$5:$B$16,2,0),0)</f>
        <v>0.3</v>
      </c>
      <c r="X176" s="28">
        <f>IFERROR(VLOOKUP(Data_Set[[#This Row],[Type Transport]],'[1]Taux émission CO2e'!$A$5:$D$16,4,0),0)</f>
        <v>0.16</v>
      </c>
      <c r="Y176" s="24">
        <f>IFERROR(VLOOKUP(Data_Set[[#This Row],[Type Transport]],'[1]Taux émission CO2e'!$A$20:$B$31,2,0),0)</f>
        <v>0.7</v>
      </c>
      <c r="Z176" s="6">
        <f>IFERROR(VLOOKUP(Data_Set[[#This Row],[Type Transport]],'[1]Taux émission CO2e'!$A$20:$D$31,4,0),0)</f>
        <v>6.7400000000000002E-2</v>
      </c>
      <c r="AA176" s="30">
        <f>Data_Set[[#This Row],[Repartition Segment 1]]*Data_Set[[#This Row],[Coefficient CO2 Segment 1]]*Data_Set[[#This Row],[Poids OT (T)]]*Data_Set[[#This Row],[Distance (KM)]]</f>
        <v>2.0988986880000002</v>
      </c>
      <c r="AB176" s="30">
        <f>Data_Set[[#This Row],[Repartition Segment 2]]*Data_Set[[#This Row],[Coefficient CO2 Segment 2]]*Data_Set[[#This Row],[Poids OT (T)]]*Data_Set[[#This Row],[Distance (KM)]]</f>
        <v>2.0630425020800001</v>
      </c>
      <c r="AC176" s="30">
        <f>Data_Set[[#This Row],[Bilan CO2 Segment 1 (Kg CO2)]]+Data_Set[[#This Row],[Bilan CO2 Segment 2 (Kg CO2)]]</f>
        <v>4.1619411900800003</v>
      </c>
      <c r="AD176" s="1"/>
    </row>
    <row r="177" spans="1:30" ht="12.5" x14ac:dyDescent="0.25">
      <c r="A177" s="7">
        <v>20220400055</v>
      </c>
      <c r="B177" s="18">
        <v>44676</v>
      </c>
      <c r="C177" s="18" t="str">
        <f>TEXT(B177, "mmmm")</f>
        <v>avril</v>
      </c>
      <c r="D177" s="18" t="str">
        <f>TEXT(B177,"aaaa")</f>
        <v>2022</v>
      </c>
      <c r="E177" s="7">
        <v>1497341</v>
      </c>
      <c r="F177" s="17">
        <v>213</v>
      </c>
      <c r="G177" s="23">
        <f>Data_Set[[#This Row],[Poids OT (kg)]]/1000</f>
        <v>0.21299999999999999</v>
      </c>
      <c r="H177" s="6" t="s">
        <v>1</v>
      </c>
      <c r="I177" s="7">
        <v>265</v>
      </c>
      <c r="J177" s="6">
        <v>91100</v>
      </c>
      <c r="K177" s="6" t="s">
        <v>22</v>
      </c>
      <c r="L177" s="6">
        <v>33520</v>
      </c>
      <c r="M177" s="6" t="s">
        <v>58</v>
      </c>
      <c r="N177" s="7">
        <v>575.35599999999999</v>
      </c>
      <c r="O177" s="6" t="s">
        <v>145</v>
      </c>
      <c r="P177" s="6" t="s">
        <v>146</v>
      </c>
      <c r="Q177" s="11">
        <v>1690891543678</v>
      </c>
      <c r="R177" s="12">
        <v>154098765</v>
      </c>
      <c r="S177" s="6" t="str">
        <f>LEFT(Q177,1)</f>
        <v>1</v>
      </c>
      <c r="T177" s="6" t="str">
        <f>IF(S177="1","Homme",IF(S177="0","Inconnu","Femme"))</f>
        <v>Homme</v>
      </c>
      <c r="U177" s="6" t="str">
        <f>"19"&amp;MID(Q177, SEARCH("", Q177) + 1,2)</f>
        <v>1969</v>
      </c>
      <c r="V177" s="6" t="str">
        <f>FLOOR(U177,5) &amp; "-" &amp; FLOOR(U177,5) + 5</f>
        <v>1965-1970</v>
      </c>
      <c r="W177" s="24">
        <f>IFERROR(VLOOKUP(Data_Set[[#This Row],[Type Transport]],'[1]Taux émission CO2e'!$A$5:$B$16,2,0),0)</f>
        <v>0.3</v>
      </c>
      <c r="X177" s="28">
        <f>IFERROR(VLOOKUP(Data_Set[[#This Row],[Type Transport]],'[1]Taux émission CO2e'!$A$5:$D$16,4,0),0)</f>
        <v>0.16</v>
      </c>
      <c r="Y177" s="24">
        <f>IFERROR(VLOOKUP(Data_Set[[#This Row],[Type Transport]],'[1]Taux émission CO2e'!$A$20:$B$31,2,0),0)</f>
        <v>0.7</v>
      </c>
      <c r="Z177" s="6">
        <f>IFERROR(VLOOKUP(Data_Set[[#This Row],[Type Transport]],'[1]Taux émission CO2e'!$A$20:$D$31,4,0),0)</f>
        <v>6.7400000000000002E-2</v>
      </c>
      <c r="AA177" s="30">
        <f>Data_Set[[#This Row],[Repartition Segment 1]]*Data_Set[[#This Row],[Coefficient CO2 Segment 1]]*Data_Set[[#This Row],[Poids OT (T)]]*Data_Set[[#This Row],[Distance (KM)]]</f>
        <v>5.882439744</v>
      </c>
      <c r="AB177" s="30">
        <f>Data_Set[[#This Row],[Repartition Segment 2]]*Data_Set[[#This Row],[Coefficient CO2 Segment 2]]*Data_Set[[#This Row],[Poids OT (T)]]*Data_Set[[#This Row],[Distance (KM)]]</f>
        <v>5.7819480650399999</v>
      </c>
      <c r="AC177" s="30">
        <f>Data_Set[[#This Row],[Bilan CO2 Segment 1 (Kg CO2)]]+Data_Set[[#This Row],[Bilan CO2 Segment 2 (Kg CO2)]]</f>
        <v>11.664387809040001</v>
      </c>
      <c r="AD177" s="1"/>
    </row>
    <row r="178" spans="1:30" ht="12.5" x14ac:dyDescent="0.25">
      <c r="A178" s="7">
        <v>20220400055</v>
      </c>
      <c r="B178" s="18">
        <v>44678</v>
      </c>
      <c r="C178" s="18" t="str">
        <f>TEXT(B178, "mmmm")</f>
        <v>avril</v>
      </c>
      <c r="D178" s="18" t="str">
        <f>TEXT(B178,"aaaa")</f>
        <v>2022</v>
      </c>
      <c r="E178" s="7">
        <v>1498520</v>
      </c>
      <c r="F178" s="17">
        <v>137</v>
      </c>
      <c r="G178" s="23">
        <f>Data_Set[[#This Row],[Poids OT (kg)]]/1000</f>
        <v>0.13700000000000001</v>
      </c>
      <c r="H178" s="6" t="s">
        <v>1</v>
      </c>
      <c r="I178" s="7">
        <v>155</v>
      </c>
      <c r="J178" s="6">
        <v>91100</v>
      </c>
      <c r="K178" s="6" t="s">
        <v>22</v>
      </c>
      <c r="L178" s="6">
        <v>33520</v>
      </c>
      <c r="M178" s="6" t="s">
        <v>58</v>
      </c>
      <c r="N178" s="7">
        <v>575.35599999999999</v>
      </c>
      <c r="O178" s="6" t="s">
        <v>145</v>
      </c>
      <c r="P178" s="6" t="s">
        <v>146</v>
      </c>
      <c r="Q178" s="11">
        <v>1690891543678</v>
      </c>
      <c r="R178" s="12">
        <v>154098765</v>
      </c>
      <c r="S178" s="6" t="str">
        <f>LEFT(Q178,1)</f>
        <v>1</v>
      </c>
      <c r="T178" s="6" t="str">
        <f>IF(S178="1","Homme",IF(S178="0","Inconnu","Femme"))</f>
        <v>Homme</v>
      </c>
      <c r="U178" s="6" t="str">
        <f>"19"&amp;MID(Q178, SEARCH("", Q178) + 1,2)</f>
        <v>1969</v>
      </c>
      <c r="V178" s="6" t="str">
        <f>FLOOR(U178,5) &amp; "-" &amp; FLOOR(U178,5) + 5</f>
        <v>1965-1970</v>
      </c>
      <c r="W178" s="24">
        <f>IFERROR(VLOOKUP(Data_Set[[#This Row],[Type Transport]],'[1]Taux émission CO2e'!$A$5:$B$16,2,0),0)</f>
        <v>0.3</v>
      </c>
      <c r="X178" s="28">
        <f>IFERROR(VLOOKUP(Data_Set[[#This Row],[Type Transport]],'[1]Taux émission CO2e'!$A$5:$D$16,4,0),0)</f>
        <v>0.16</v>
      </c>
      <c r="Y178" s="24">
        <f>IFERROR(VLOOKUP(Data_Set[[#This Row],[Type Transport]],'[1]Taux émission CO2e'!$A$20:$B$31,2,0),0)</f>
        <v>0.7</v>
      </c>
      <c r="Z178" s="6">
        <f>IFERROR(VLOOKUP(Data_Set[[#This Row],[Type Transport]],'[1]Taux émission CO2e'!$A$20:$D$31,4,0),0)</f>
        <v>6.7400000000000002E-2</v>
      </c>
      <c r="AA178" s="30">
        <f>Data_Set[[#This Row],[Repartition Segment 1]]*Data_Set[[#This Row],[Coefficient CO2 Segment 1]]*Data_Set[[#This Row],[Poids OT (T)]]*Data_Set[[#This Row],[Distance (KM)]]</f>
        <v>3.7835410560000002</v>
      </c>
      <c r="AB178" s="30">
        <f>Data_Set[[#This Row],[Repartition Segment 2]]*Data_Set[[#This Row],[Coefficient CO2 Segment 2]]*Data_Set[[#This Row],[Poids OT (T)]]*Data_Set[[#This Row],[Distance (KM)]]</f>
        <v>3.7189055629600003</v>
      </c>
      <c r="AC178" s="30">
        <f>Data_Set[[#This Row],[Bilan CO2 Segment 1 (Kg CO2)]]+Data_Set[[#This Row],[Bilan CO2 Segment 2 (Kg CO2)]]</f>
        <v>7.5024466189600005</v>
      </c>
      <c r="AD178" s="1"/>
    </row>
    <row r="179" spans="1:30" ht="12.5" x14ac:dyDescent="0.25">
      <c r="A179" s="7">
        <v>2022050075</v>
      </c>
      <c r="B179" s="18">
        <v>44691</v>
      </c>
      <c r="C179" s="18" t="str">
        <f>TEXT(B179, "mmmm")</f>
        <v>mai</v>
      </c>
      <c r="D179" s="18" t="str">
        <f>TEXT(B179,"aaaa")</f>
        <v>2022</v>
      </c>
      <c r="E179" s="7">
        <v>1503572</v>
      </c>
      <c r="F179" s="17">
        <v>106</v>
      </c>
      <c r="G179" s="23">
        <f>Data_Set[[#This Row],[Poids OT (kg)]]/1000</f>
        <v>0.106</v>
      </c>
      <c r="H179" s="6" t="s">
        <v>1</v>
      </c>
      <c r="I179" s="7">
        <v>155</v>
      </c>
      <c r="J179" s="6">
        <v>91100</v>
      </c>
      <c r="K179" s="6" t="s">
        <v>22</v>
      </c>
      <c r="L179" s="6">
        <v>33520</v>
      </c>
      <c r="M179" s="6" t="s">
        <v>58</v>
      </c>
      <c r="N179" s="7">
        <v>575.35599999999999</v>
      </c>
      <c r="O179" s="6" t="s">
        <v>145</v>
      </c>
      <c r="P179" s="6" t="s">
        <v>146</v>
      </c>
      <c r="Q179" s="11">
        <v>1690891543678</v>
      </c>
      <c r="R179" s="12">
        <v>154098765</v>
      </c>
      <c r="S179" s="6" t="str">
        <f>LEFT(Q179,1)</f>
        <v>1</v>
      </c>
      <c r="T179" s="6" t="str">
        <f>IF(S179="1","Homme",IF(S179="0","Inconnu","Femme"))</f>
        <v>Homme</v>
      </c>
      <c r="U179" s="6" t="str">
        <f>"19"&amp;MID(Q179, SEARCH("", Q179) + 1,2)</f>
        <v>1969</v>
      </c>
      <c r="V179" s="6" t="str">
        <f>FLOOR(U179,5) &amp; "-" &amp; FLOOR(U179,5) + 5</f>
        <v>1965-1970</v>
      </c>
      <c r="W179" s="24">
        <f>IFERROR(VLOOKUP(Data_Set[[#This Row],[Type Transport]],'[1]Taux émission CO2e'!$A$5:$B$16,2,0),0)</f>
        <v>0.3</v>
      </c>
      <c r="X179" s="28">
        <f>IFERROR(VLOOKUP(Data_Set[[#This Row],[Type Transport]],'[1]Taux émission CO2e'!$A$5:$D$16,4,0),0)</f>
        <v>0.16</v>
      </c>
      <c r="Y179" s="24">
        <f>IFERROR(VLOOKUP(Data_Set[[#This Row],[Type Transport]],'[1]Taux émission CO2e'!$A$20:$B$31,2,0),0)</f>
        <v>0.7</v>
      </c>
      <c r="Z179" s="6">
        <f>IFERROR(VLOOKUP(Data_Set[[#This Row],[Type Transport]],'[1]Taux émission CO2e'!$A$20:$D$31,4,0),0)</f>
        <v>6.7400000000000002E-2</v>
      </c>
      <c r="AA179" s="30">
        <f>Data_Set[[#This Row],[Repartition Segment 1]]*Data_Set[[#This Row],[Coefficient CO2 Segment 1]]*Data_Set[[#This Row],[Poids OT (T)]]*Data_Set[[#This Row],[Distance (KM)]]</f>
        <v>2.9274113279999998</v>
      </c>
      <c r="AB179" s="30">
        <f>Data_Set[[#This Row],[Repartition Segment 2]]*Data_Set[[#This Row],[Coefficient CO2 Segment 2]]*Data_Set[[#This Row],[Poids OT (T)]]*Data_Set[[#This Row],[Distance (KM)]]</f>
        <v>2.8774013844799997</v>
      </c>
      <c r="AC179" s="30">
        <f>Data_Set[[#This Row],[Bilan CO2 Segment 1 (Kg CO2)]]+Data_Set[[#This Row],[Bilan CO2 Segment 2 (Kg CO2)]]</f>
        <v>5.8048127124799995</v>
      </c>
      <c r="AD179" s="1"/>
    </row>
    <row r="180" spans="1:30" ht="12.5" x14ac:dyDescent="0.25">
      <c r="A180" s="7">
        <v>20220600077</v>
      </c>
      <c r="B180" s="18">
        <v>44739</v>
      </c>
      <c r="C180" s="18" t="str">
        <f>TEXT(B180, "mmmm")</f>
        <v>juin</v>
      </c>
      <c r="D180" s="18" t="str">
        <f>TEXT(B180,"aaaa")</f>
        <v>2022</v>
      </c>
      <c r="E180" s="7">
        <v>1523996</v>
      </c>
      <c r="F180" s="17">
        <v>52</v>
      </c>
      <c r="G180" s="23">
        <f>Data_Set[[#This Row],[Poids OT (kg)]]/1000</f>
        <v>5.1999999999999998E-2</v>
      </c>
      <c r="H180" s="6" t="s">
        <v>1</v>
      </c>
      <c r="I180" s="7">
        <v>155</v>
      </c>
      <c r="J180" s="6">
        <v>91100</v>
      </c>
      <c r="K180" s="6" t="s">
        <v>22</v>
      </c>
      <c r="L180" s="6">
        <v>33520</v>
      </c>
      <c r="M180" s="6" t="s">
        <v>58</v>
      </c>
      <c r="N180" s="7">
        <v>575.35599999999999</v>
      </c>
      <c r="O180" s="6" t="s">
        <v>145</v>
      </c>
      <c r="P180" s="6" t="s">
        <v>146</v>
      </c>
      <c r="Q180" s="11">
        <v>1690891543678</v>
      </c>
      <c r="R180" s="12">
        <v>154098765</v>
      </c>
      <c r="S180" s="6" t="str">
        <f>LEFT(Q180,1)</f>
        <v>1</v>
      </c>
      <c r="T180" s="6" t="str">
        <f>IF(S180="1","Homme",IF(S180="0","Inconnu","Femme"))</f>
        <v>Homme</v>
      </c>
      <c r="U180" s="6" t="str">
        <f>"19"&amp;MID(Q180, SEARCH("", Q180) + 1,2)</f>
        <v>1969</v>
      </c>
      <c r="V180" s="6" t="str">
        <f>FLOOR(U180,5) &amp; "-" &amp; FLOOR(U180,5) + 5</f>
        <v>1965-1970</v>
      </c>
      <c r="W180" s="24">
        <f>IFERROR(VLOOKUP(Data_Set[[#This Row],[Type Transport]],'[1]Taux émission CO2e'!$A$5:$B$16,2,0),0)</f>
        <v>0.3</v>
      </c>
      <c r="X180" s="28">
        <f>IFERROR(VLOOKUP(Data_Set[[#This Row],[Type Transport]],'[1]Taux émission CO2e'!$A$5:$D$16,4,0),0)</f>
        <v>0.16</v>
      </c>
      <c r="Y180" s="24">
        <f>IFERROR(VLOOKUP(Data_Set[[#This Row],[Type Transport]],'[1]Taux émission CO2e'!$A$20:$B$31,2,0),0)</f>
        <v>0.7</v>
      </c>
      <c r="Z180" s="6">
        <f>IFERROR(VLOOKUP(Data_Set[[#This Row],[Type Transport]],'[1]Taux émission CO2e'!$A$20:$D$31,4,0),0)</f>
        <v>6.7400000000000002E-2</v>
      </c>
      <c r="AA180" s="30">
        <f>Data_Set[[#This Row],[Repartition Segment 1]]*Data_Set[[#This Row],[Coefficient CO2 Segment 1]]*Data_Set[[#This Row],[Poids OT (T)]]*Data_Set[[#This Row],[Distance (KM)]]</f>
        <v>1.436088576</v>
      </c>
      <c r="AB180" s="30">
        <f>Data_Set[[#This Row],[Repartition Segment 2]]*Data_Set[[#This Row],[Coefficient CO2 Segment 2]]*Data_Set[[#This Row],[Poids OT (T)]]*Data_Set[[#This Row],[Distance (KM)]]</f>
        <v>1.41155539616</v>
      </c>
      <c r="AC180" s="30">
        <f>Data_Set[[#This Row],[Bilan CO2 Segment 1 (Kg CO2)]]+Data_Set[[#This Row],[Bilan CO2 Segment 2 (Kg CO2)]]</f>
        <v>2.8476439721600002</v>
      </c>
      <c r="AD180" s="1"/>
    </row>
    <row r="181" spans="1:30" ht="12.5" x14ac:dyDescent="0.25">
      <c r="A181" s="7">
        <v>20220800118</v>
      </c>
      <c r="B181" s="18">
        <v>44799</v>
      </c>
      <c r="C181" s="18" t="str">
        <f>TEXT(B181, "mmmm")</f>
        <v>août</v>
      </c>
      <c r="D181" s="18" t="str">
        <f>TEXT(B181,"aaaa")</f>
        <v>2022</v>
      </c>
      <c r="E181" s="7">
        <v>1545513</v>
      </c>
      <c r="F181" s="17">
        <v>92</v>
      </c>
      <c r="G181" s="23">
        <f>Data_Set[[#This Row],[Poids OT (kg)]]/1000</f>
        <v>9.1999999999999998E-2</v>
      </c>
      <c r="H181" s="6" t="s">
        <v>1</v>
      </c>
      <c r="I181" s="7">
        <v>170</v>
      </c>
      <c r="J181" s="6">
        <v>91100</v>
      </c>
      <c r="K181" s="6" t="s">
        <v>22</v>
      </c>
      <c r="L181" s="6">
        <v>33520</v>
      </c>
      <c r="M181" s="6" t="s">
        <v>58</v>
      </c>
      <c r="N181" s="7">
        <v>575.35599999999999</v>
      </c>
      <c r="O181" s="6" t="s">
        <v>145</v>
      </c>
      <c r="P181" s="6" t="s">
        <v>146</v>
      </c>
      <c r="Q181" s="11">
        <v>1690891543678</v>
      </c>
      <c r="R181" s="12">
        <v>154098765</v>
      </c>
      <c r="S181" s="6" t="str">
        <f>LEFT(Q181,1)</f>
        <v>1</v>
      </c>
      <c r="T181" s="6" t="str">
        <f>IF(S181="1","Homme",IF(S181="0","Inconnu","Femme"))</f>
        <v>Homme</v>
      </c>
      <c r="U181" s="6" t="str">
        <f>"19"&amp;MID(Q181, SEARCH("", Q181) + 1,2)</f>
        <v>1969</v>
      </c>
      <c r="V181" s="6" t="str">
        <f>FLOOR(U181,5) &amp; "-" &amp; FLOOR(U181,5) + 5</f>
        <v>1965-1970</v>
      </c>
      <c r="W181" s="24">
        <f>IFERROR(VLOOKUP(Data_Set[[#This Row],[Type Transport]],'[1]Taux émission CO2e'!$A$5:$B$16,2,0),0)</f>
        <v>0.3</v>
      </c>
      <c r="X181" s="28">
        <f>IFERROR(VLOOKUP(Data_Set[[#This Row],[Type Transport]],'[1]Taux émission CO2e'!$A$5:$D$16,4,0),0)</f>
        <v>0.16</v>
      </c>
      <c r="Y181" s="24">
        <f>IFERROR(VLOOKUP(Data_Set[[#This Row],[Type Transport]],'[1]Taux émission CO2e'!$A$20:$B$31,2,0),0)</f>
        <v>0.7</v>
      </c>
      <c r="Z181" s="6">
        <f>IFERROR(VLOOKUP(Data_Set[[#This Row],[Type Transport]],'[1]Taux émission CO2e'!$A$20:$D$31,4,0),0)</f>
        <v>6.7400000000000002E-2</v>
      </c>
      <c r="AA181" s="30">
        <f>Data_Set[[#This Row],[Repartition Segment 1]]*Data_Set[[#This Row],[Coefficient CO2 Segment 1]]*Data_Set[[#This Row],[Poids OT (T)]]*Data_Set[[#This Row],[Distance (KM)]]</f>
        <v>2.540772096</v>
      </c>
      <c r="AB181" s="30">
        <f>Data_Set[[#This Row],[Repartition Segment 2]]*Data_Set[[#This Row],[Coefficient CO2 Segment 2]]*Data_Set[[#This Row],[Poids OT (T)]]*Data_Set[[#This Row],[Distance (KM)]]</f>
        <v>2.4973672393599999</v>
      </c>
      <c r="AC181" s="30">
        <f>Data_Set[[#This Row],[Bilan CO2 Segment 1 (Kg CO2)]]+Data_Set[[#This Row],[Bilan CO2 Segment 2 (Kg CO2)]]</f>
        <v>5.0381393353600004</v>
      </c>
      <c r="AD181" s="1"/>
    </row>
    <row r="182" spans="1:30" ht="12.5" x14ac:dyDescent="0.25">
      <c r="A182" s="7">
        <v>20210900038</v>
      </c>
      <c r="B182" s="18">
        <v>44447</v>
      </c>
      <c r="C182" s="18" t="str">
        <f>TEXT(B182, "mmmm")</f>
        <v>septembre</v>
      </c>
      <c r="D182" s="18" t="str">
        <f>TEXT(B182,"aaaa")</f>
        <v>2021</v>
      </c>
      <c r="E182" s="7">
        <v>1402208</v>
      </c>
      <c r="F182" s="17">
        <v>250</v>
      </c>
      <c r="G182" s="23">
        <f>Data_Set[[#This Row],[Poids OT (kg)]]/1000</f>
        <v>0.25</v>
      </c>
      <c r="H182" s="6" t="s">
        <v>1</v>
      </c>
      <c r="I182" s="7">
        <v>155</v>
      </c>
      <c r="J182" s="6">
        <v>62138</v>
      </c>
      <c r="K182" s="6" t="s">
        <v>36</v>
      </c>
      <c r="L182" s="6">
        <v>67100</v>
      </c>
      <c r="M182" s="6" t="s">
        <v>23</v>
      </c>
      <c r="N182" s="7">
        <v>549.995</v>
      </c>
      <c r="O182" s="6" t="s">
        <v>174</v>
      </c>
      <c r="P182" s="6" t="s">
        <v>175</v>
      </c>
      <c r="Q182" s="11">
        <v>1910162678543</v>
      </c>
      <c r="R182" s="12">
        <v>201019888</v>
      </c>
      <c r="S182" s="6" t="str">
        <f>LEFT(Q182,1)</f>
        <v>1</v>
      </c>
      <c r="T182" s="6" t="str">
        <f>IF(S182="1","Homme",IF(S182="0","Inconnu","Femme"))</f>
        <v>Homme</v>
      </c>
      <c r="U182" s="6" t="str">
        <f>"19"&amp;MID(Q182, SEARCH("", Q182) + 1,2)</f>
        <v>1991</v>
      </c>
      <c r="V182" s="6" t="str">
        <f>FLOOR(U182,5) &amp; "-" &amp; FLOOR(U182,5) + 5</f>
        <v>1990-1995</v>
      </c>
      <c r="W182" s="24">
        <f>IFERROR(VLOOKUP(Data_Set[[#This Row],[Type Transport]],'[1]Taux émission CO2e'!$A$5:$B$16,2,0),0)</f>
        <v>0.3</v>
      </c>
      <c r="X182" s="28">
        <f>IFERROR(VLOOKUP(Data_Set[[#This Row],[Type Transport]],'[1]Taux émission CO2e'!$A$5:$D$16,4,0),0)</f>
        <v>0.16</v>
      </c>
      <c r="Y182" s="24">
        <f>IFERROR(VLOOKUP(Data_Set[[#This Row],[Type Transport]],'[1]Taux émission CO2e'!$A$20:$B$31,2,0),0)</f>
        <v>0.7</v>
      </c>
      <c r="Z182" s="6">
        <f>IFERROR(VLOOKUP(Data_Set[[#This Row],[Type Transport]],'[1]Taux émission CO2e'!$A$20:$D$31,4,0),0)</f>
        <v>6.7400000000000002E-2</v>
      </c>
      <c r="AA182" s="30">
        <f>Data_Set[[#This Row],[Repartition Segment 1]]*Data_Set[[#This Row],[Coefficient CO2 Segment 1]]*Data_Set[[#This Row],[Poids OT (T)]]*Data_Set[[#This Row],[Distance (KM)]]</f>
        <v>6.5999400000000001</v>
      </c>
      <c r="AB182" s="30">
        <f>Data_Set[[#This Row],[Repartition Segment 2]]*Data_Set[[#This Row],[Coefficient CO2 Segment 2]]*Data_Set[[#This Row],[Poids OT (T)]]*Data_Set[[#This Row],[Distance (KM)]]</f>
        <v>6.4871910250000004</v>
      </c>
      <c r="AC182" s="30">
        <f>Data_Set[[#This Row],[Bilan CO2 Segment 1 (Kg CO2)]]+Data_Set[[#This Row],[Bilan CO2 Segment 2 (Kg CO2)]]</f>
        <v>13.087131025000001</v>
      </c>
      <c r="AD182" s="1"/>
    </row>
    <row r="183" spans="1:30" ht="12.5" x14ac:dyDescent="0.25">
      <c r="A183" s="7">
        <v>20211200035</v>
      </c>
      <c r="B183" s="18">
        <v>44537</v>
      </c>
      <c r="C183" s="18" t="str">
        <f>TEXT(B183, "mmmm")</f>
        <v>décembre</v>
      </c>
      <c r="D183" s="18" t="str">
        <f>TEXT(B183,"aaaa")</f>
        <v>2021</v>
      </c>
      <c r="E183" s="7">
        <v>1440684</v>
      </c>
      <c r="F183" s="17">
        <v>100</v>
      </c>
      <c r="G183" s="23">
        <f>Data_Set[[#This Row],[Poids OT (kg)]]/1000</f>
        <v>0.1</v>
      </c>
      <c r="H183" s="6" t="s">
        <v>1</v>
      </c>
      <c r="I183" s="7">
        <v>140</v>
      </c>
      <c r="J183" s="6">
        <v>62138</v>
      </c>
      <c r="K183" s="6" t="s">
        <v>36</v>
      </c>
      <c r="L183" s="6">
        <v>67100</v>
      </c>
      <c r="M183" s="6" t="s">
        <v>23</v>
      </c>
      <c r="N183" s="7">
        <v>549.995</v>
      </c>
      <c r="O183" s="6" t="s">
        <v>174</v>
      </c>
      <c r="P183" s="6" t="s">
        <v>175</v>
      </c>
      <c r="Q183" s="11">
        <v>1910162678543</v>
      </c>
      <c r="R183" s="12">
        <v>201019888</v>
      </c>
      <c r="S183" s="6" t="str">
        <f>LEFT(Q183,1)</f>
        <v>1</v>
      </c>
      <c r="T183" s="6" t="str">
        <f>IF(S183="1","Homme",IF(S183="0","Inconnu","Femme"))</f>
        <v>Homme</v>
      </c>
      <c r="U183" s="6" t="str">
        <f>"19"&amp;MID(Q183, SEARCH("", Q183) + 1,2)</f>
        <v>1991</v>
      </c>
      <c r="V183" s="6" t="str">
        <f>FLOOR(U183,5) &amp; "-" &amp; FLOOR(U183,5) + 5</f>
        <v>1990-1995</v>
      </c>
      <c r="W183" s="24">
        <f>IFERROR(VLOOKUP(Data_Set[[#This Row],[Type Transport]],'[1]Taux émission CO2e'!$A$5:$B$16,2,0),0)</f>
        <v>0.3</v>
      </c>
      <c r="X183" s="28">
        <f>IFERROR(VLOOKUP(Data_Set[[#This Row],[Type Transport]],'[1]Taux émission CO2e'!$A$5:$D$16,4,0),0)</f>
        <v>0.16</v>
      </c>
      <c r="Y183" s="24">
        <f>IFERROR(VLOOKUP(Data_Set[[#This Row],[Type Transport]],'[1]Taux émission CO2e'!$A$20:$B$31,2,0),0)</f>
        <v>0.7</v>
      </c>
      <c r="Z183" s="6">
        <f>IFERROR(VLOOKUP(Data_Set[[#This Row],[Type Transport]],'[1]Taux émission CO2e'!$A$20:$D$31,4,0),0)</f>
        <v>6.7400000000000002E-2</v>
      </c>
      <c r="AA183" s="30">
        <f>Data_Set[[#This Row],[Repartition Segment 1]]*Data_Set[[#This Row],[Coefficient CO2 Segment 1]]*Data_Set[[#This Row],[Poids OT (T)]]*Data_Set[[#This Row],[Distance (KM)]]</f>
        <v>2.6399760000000003</v>
      </c>
      <c r="AB183" s="30">
        <f>Data_Set[[#This Row],[Repartition Segment 2]]*Data_Set[[#This Row],[Coefficient CO2 Segment 2]]*Data_Set[[#This Row],[Poids OT (T)]]*Data_Set[[#This Row],[Distance (KM)]]</f>
        <v>2.5948764099999999</v>
      </c>
      <c r="AC183" s="30">
        <f>Data_Set[[#This Row],[Bilan CO2 Segment 1 (Kg CO2)]]+Data_Set[[#This Row],[Bilan CO2 Segment 2 (Kg CO2)]]</f>
        <v>5.2348524100000002</v>
      </c>
      <c r="AD183" s="1"/>
    </row>
    <row r="184" spans="1:30" ht="12.5" x14ac:dyDescent="0.25">
      <c r="A184" s="7">
        <v>20210400029</v>
      </c>
      <c r="B184" s="18">
        <v>44295</v>
      </c>
      <c r="C184" s="18" t="str">
        <f>TEXT(B184, "mmmm")</f>
        <v>avril</v>
      </c>
      <c r="D184" s="18" t="str">
        <f>TEXT(B184,"aaaa")</f>
        <v>2021</v>
      </c>
      <c r="E184" s="7">
        <v>1346496</v>
      </c>
      <c r="F184" s="17">
        <v>100</v>
      </c>
      <c r="G184" s="23">
        <f>Data_Set[[#This Row],[Poids OT (kg)]]/1000</f>
        <v>0.1</v>
      </c>
      <c r="H184" s="6" t="s">
        <v>0</v>
      </c>
      <c r="I184" s="7">
        <v>133</v>
      </c>
      <c r="J184" s="6">
        <v>91100</v>
      </c>
      <c r="K184" s="6" t="s">
        <v>22</v>
      </c>
      <c r="L184" s="6">
        <v>74200</v>
      </c>
      <c r="M184" s="6" t="s">
        <v>88</v>
      </c>
      <c r="N184" s="7">
        <v>548.55700000000002</v>
      </c>
      <c r="O184" s="6" t="s">
        <v>145</v>
      </c>
      <c r="P184" s="6" t="s">
        <v>146</v>
      </c>
      <c r="Q184" s="11">
        <v>1690891543678</v>
      </c>
      <c r="R184" s="12">
        <v>154098765</v>
      </c>
      <c r="S184" s="6" t="str">
        <f>LEFT(Q184,1)</f>
        <v>1</v>
      </c>
      <c r="T184" s="6" t="str">
        <f>IF(S184="1","Homme",IF(S184="0","Inconnu","Femme"))</f>
        <v>Homme</v>
      </c>
      <c r="U184" s="6" t="str">
        <f>"19"&amp;MID(Q184, SEARCH("", Q184) + 1,2)</f>
        <v>1969</v>
      </c>
      <c r="V184" s="6" t="str">
        <f>FLOOR(U184,5) &amp; "-" &amp; FLOOR(U184,5) + 5</f>
        <v>1965-1970</v>
      </c>
      <c r="W184" s="24">
        <f>IFERROR(VLOOKUP(Data_Set[[#This Row],[Type Transport]],'[1]Taux émission CO2e'!$A$5:$B$16,2,0),0)</f>
        <v>0.3</v>
      </c>
      <c r="X184" s="28">
        <f>IFERROR(VLOOKUP(Data_Set[[#This Row],[Type Transport]],'[1]Taux émission CO2e'!$A$5:$D$16,4,0),0)</f>
        <v>0.16</v>
      </c>
      <c r="Y184" s="24">
        <f>IFERROR(VLOOKUP(Data_Set[[#This Row],[Type Transport]],'[1]Taux émission CO2e'!$A$20:$B$31,2,0),0)</f>
        <v>0.7</v>
      </c>
      <c r="Z184" s="6">
        <f>IFERROR(VLOOKUP(Data_Set[[#This Row],[Type Transport]],'[1]Taux émission CO2e'!$A$20:$D$31,4,0),0)</f>
        <v>6.7400000000000002E-2</v>
      </c>
      <c r="AA184" s="30">
        <f>Data_Set[[#This Row],[Repartition Segment 1]]*Data_Set[[#This Row],[Coefficient CO2 Segment 1]]*Data_Set[[#This Row],[Poids OT (T)]]*Data_Set[[#This Row],[Distance (KM)]]</f>
        <v>2.6330736000000003</v>
      </c>
      <c r="AB184" s="30">
        <f>Data_Set[[#This Row],[Repartition Segment 2]]*Data_Set[[#This Row],[Coefficient CO2 Segment 2]]*Data_Set[[#This Row],[Poids OT (T)]]*Data_Set[[#This Row],[Distance (KM)]]</f>
        <v>2.5880919260000002</v>
      </c>
      <c r="AC184" s="30">
        <f>Data_Set[[#This Row],[Bilan CO2 Segment 1 (Kg CO2)]]+Data_Set[[#This Row],[Bilan CO2 Segment 2 (Kg CO2)]]</f>
        <v>5.2211655260000001</v>
      </c>
      <c r="AD184" s="1"/>
    </row>
    <row r="185" spans="1:30" ht="12.5" x14ac:dyDescent="0.25">
      <c r="A185" s="7">
        <v>2022070063</v>
      </c>
      <c r="B185" s="18">
        <v>44764</v>
      </c>
      <c r="C185" s="18" t="str">
        <f>TEXT(B185, "mmmm")</f>
        <v>juillet</v>
      </c>
      <c r="D185" s="18" t="str">
        <f>TEXT(B185,"aaaa")</f>
        <v>2022</v>
      </c>
      <c r="E185" s="7">
        <v>1534052</v>
      </c>
      <c r="F185" s="17">
        <v>173</v>
      </c>
      <c r="G185" s="23">
        <f>Data_Set[[#This Row],[Poids OT (kg)]]/1000</f>
        <v>0.17299999999999999</v>
      </c>
      <c r="H185" s="6" t="s">
        <v>1</v>
      </c>
      <c r="I185" s="7">
        <v>239</v>
      </c>
      <c r="J185" s="6">
        <v>26750</v>
      </c>
      <c r="K185" s="6" t="s">
        <v>24</v>
      </c>
      <c r="L185" s="6">
        <v>91090</v>
      </c>
      <c r="M185" s="6" t="s">
        <v>29</v>
      </c>
      <c r="N185" s="7">
        <v>542.80700000000002</v>
      </c>
      <c r="O185" s="6" t="s">
        <v>151</v>
      </c>
      <c r="P185" s="6" t="s">
        <v>150</v>
      </c>
      <c r="Q185" s="11">
        <v>2980326876789</v>
      </c>
      <c r="R185" s="12">
        <v>435298691</v>
      </c>
      <c r="S185" s="6" t="str">
        <f>LEFT(Q185,1)</f>
        <v>2</v>
      </c>
      <c r="T185" s="6" t="str">
        <f>IF(S185="1","Homme",IF(S185="0","Inconnu","Femme"))</f>
        <v>Femme</v>
      </c>
      <c r="U185" s="6" t="str">
        <f>"19"&amp;MID(Q185, SEARCH("", Q185) + 1,2)</f>
        <v>1998</v>
      </c>
      <c r="V185" s="6" t="str">
        <f>FLOOR(U185,5) &amp; "-" &amp; FLOOR(U185,5) + 5</f>
        <v>1995-2000</v>
      </c>
      <c r="W185" s="24">
        <f>IFERROR(VLOOKUP(Data_Set[[#This Row],[Type Transport]],'[1]Taux émission CO2e'!$A$5:$B$16,2,0),0)</f>
        <v>0.3</v>
      </c>
      <c r="X185" s="28">
        <f>IFERROR(VLOOKUP(Data_Set[[#This Row],[Type Transport]],'[1]Taux émission CO2e'!$A$5:$D$16,4,0),0)</f>
        <v>0.16</v>
      </c>
      <c r="Y185" s="24">
        <f>IFERROR(VLOOKUP(Data_Set[[#This Row],[Type Transport]],'[1]Taux émission CO2e'!$A$20:$B$31,2,0),0)</f>
        <v>0.7</v>
      </c>
      <c r="Z185" s="6">
        <f>IFERROR(VLOOKUP(Data_Set[[#This Row],[Type Transport]],'[1]Taux émission CO2e'!$A$20:$D$31,4,0),0)</f>
        <v>6.7400000000000002E-2</v>
      </c>
      <c r="AA185" s="30">
        <f>Data_Set[[#This Row],[Repartition Segment 1]]*Data_Set[[#This Row],[Coefficient CO2 Segment 1]]*Data_Set[[#This Row],[Poids OT (T)]]*Data_Set[[#This Row],[Distance (KM)]]</f>
        <v>4.5074693279999991</v>
      </c>
      <c r="AB185" s="30">
        <f>Data_Set[[#This Row],[Repartition Segment 2]]*Data_Set[[#This Row],[Coefficient CO2 Segment 2]]*Data_Set[[#This Row],[Poids OT (T)]]*Data_Set[[#This Row],[Distance (KM)]]</f>
        <v>4.4304667269799998</v>
      </c>
      <c r="AC185" s="30">
        <f>Data_Set[[#This Row],[Bilan CO2 Segment 1 (Kg CO2)]]+Data_Set[[#This Row],[Bilan CO2 Segment 2 (Kg CO2)]]</f>
        <v>8.9379360549799998</v>
      </c>
      <c r="AD185" s="1"/>
    </row>
    <row r="186" spans="1:30" ht="12.5" x14ac:dyDescent="0.25">
      <c r="A186" s="7">
        <v>20210300043</v>
      </c>
      <c r="B186" s="18">
        <v>44263</v>
      </c>
      <c r="C186" s="18" t="str">
        <f>TEXT(B186, "mmmm")</f>
        <v>mars</v>
      </c>
      <c r="D186" s="18" t="str">
        <f>TEXT(B186,"aaaa")</f>
        <v>2021</v>
      </c>
      <c r="E186" s="7">
        <v>1334486</v>
      </c>
      <c r="F186" s="17">
        <v>120</v>
      </c>
      <c r="G186" s="23">
        <f>Data_Set[[#This Row],[Poids OT (kg)]]/1000</f>
        <v>0.12</v>
      </c>
      <c r="H186" s="6" t="s">
        <v>1</v>
      </c>
      <c r="I186" s="7">
        <v>115</v>
      </c>
      <c r="J186" s="6">
        <v>26750</v>
      </c>
      <c r="K186" s="6" t="s">
        <v>24</v>
      </c>
      <c r="L186" s="6">
        <v>91100</v>
      </c>
      <c r="M186" s="6" t="s">
        <v>22</v>
      </c>
      <c r="N186" s="7">
        <v>541.52599999999995</v>
      </c>
      <c r="O186" s="6" t="s">
        <v>151</v>
      </c>
      <c r="P186" s="6" t="s">
        <v>150</v>
      </c>
      <c r="Q186" s="11">
        <v>2980326876789</v>
      </c>
      <c r="R186" s="12">
        <v>435298691</v>
      </c>
      <c r="S186" s="6" t="str">
        <f>LEFT(Q186,1)</f>
        <v>2</v>
      </c>
      <c r="T186" s="6" t="str">
        <f>IF(S186="1","Homme",IF(S186="0","Inconnu","Femme"))</f>
        <v>Femme</v>
      </c>
      <c r="U186" s="6" t="str">
        <f>"19"&amp;MID(Q186, SEARCH("", Q186) + 1,2)</f>
        <v>1998</v>
      </c>
      <c r="V186" s="6" t="str">
        <f>FLOOR(U186,5) &amp; "-" &amp; FLOOR(U186,5) + 5</f>
        <v>1995-2000</v>
      </c>
      <c r="W186" s="24">
        <f>IFERROR(VLOOKUP(Data_Set[[#This Row],[Type Transport]],'[1]Taux émission CO2e'!$A$5:$B$16,2,0),0)</f>
        <v>0.3</v>
      </c>
      <c r="X186" s="28">
        <f>IFERROR(VLOOKUP(Data_Set[[#This Row],[Type Transport]],'[1]Taux émission CO2e'!$A$5:$D$16,4,0),0)</f>
        <v>0.16</v>
      </c>
      <c r="Y186" s="24">
        <f>IFERROR(VLOOKUP(Data_Set[[#This Row],[Type Transport]],'[1]Taux émission CO2e'!$A$20:$B$31,2,0),0)</f>
        <v>0.7</v>
      </c>
      <c r="Z186" s="6">
        <f>IFERROR(VLOOKUP(Data_Set[[#This Row],[Type Transport]],'[1]Taux émission CO2e'!$A$20:$D$31,4,0),0)</f>
        <v>6.7400000000000002E-2</v>
      </c>
      <c r="AA186" s="30">
        <f>Data_Set[[#This Row],[Repartition Segment 1]]*Data_Set[[#This Row],[Coefficient CO2 Segment 1]]*Data_Set[[#This Row],[Poids OT (T)]]*Data_Set[[#This Row],[Distance (KM)]]</f>
        <v>3.1191897599999994</v>
      </c>
      <c r="AB186" s="30">
        <f>Data_Set[[#This Row],[Repartition Segment 2]]*Data_Set[[#This Row],[Coefficient CO2 Segment 2]]*Data_Set[[#This Row],[Poids OT (T)]]*Data_Set[[#This Row],[Distance (KM)]]</f>
        <v>3.0659036015999996</v>
      </c>
      <c r="AC186" s="30">
        <f>Data_Set[[#This Row],[Bilan CO2 Segment 1 (Kg CO2)]]+Data_Set[[#This Row],[Bilan CO2 Segment 2 (Kg CO2)]]</f>
        <v>6.185093361599999</v>
      </c>
      <c r="AD186" s="1"/>
    </row>
    <row r="187" spans="1:30" ht="12.5" x14ac:dyDescent="0.25">
      <c r="A187" s="7">
        <v>20210300043</v>
      </c>
      <c r="B187" s="18">
        <v>44267</v>
      </c>
      <c r="C187" s="18" t="str">
        <f>TEXT(B187, "mmmm")</f>
        <v>mars</v>
      </c>
      <c r="D187" s="18" t="str">
        <f>TEXT(B187,"aaaa")</f>
        <v>2021</v>
      </c>
      <c r="E187" s="7">
        <v>1336568</v>
      </c>
      <c r="F187" s="17">
        <v>250</v>
      </c>
      <c r="G187" s="23">
        <f>Data_Set[[#This Row],[Poids OT (kg)]]/1000</f>
        <v>0.25</v>
      </c>
      <c r="H187" s="6" t="s">
        <v>1</v>
      </c>
      <c r="I187" s="7">
        <v>115</v>
      </c>
      <c r="J187" s="6">
        <v>26750</v>
      </c>
      <c r="K187" s="6" t="s">
        <v>24</v>
      </c>
      <c r="L187" s="6">
        <v>91100</v>
      </c>
      <c r="M187" s="6" t="s">
        <v>22</v>
      </c>
      <c r="N187" s="7">
        <v>541.52599999999995</v>
      </c>
      <c r="O187" s="6" t="s">
        <v>151</v>
      </c>
      <c r="P187" s="6" t="s">
        <v>150</v>
      </c>
      <c r="Q187" s="11">
        <v>2980326876789</v>
      </c>
      <c r="R187" s="12">
        <v>435298691</v>
      </c>
      <c r="S187" s="6" t="str">
        <f>LEFT(Q187,1)</f>
        <v>2</v>
      </c>
      <c r="T187" s="6" t="str">
        <f>IF(S187="1","Homme",IF(S187="0","Inconnu","Femme"))</f>
        <v>Femme</v>
      </c>
      <c r="U187" s="6" t="str">
        <f>"19"&amp;MID(Q187, SEARCH("", Q187) + 1,2)</f>
        <v>1998</v>
      </c>
      <c r="V187" s="6" t="str">
        <f>FLOOR(U187,5) &amp; "-" &amp; FLOOR(U187,5) + 5</f>
        <v>1995-2000</v>
      </c>
      <c r="W187" s="24">
        <f>IFERROR(VLOOKUP(Data_Set[[#This Row],[Type Transport]],'[1]Taux émission CO2e'!$A$5:$B$16,2,0),0)</f>
        <v>0.3</v>
      </c>
      <c r="X187" s="28">
        <f>IFERROR(VLOOKUP(Data_Set[[#This Row],[Type Transport]],'[1]Taux émission CO2e'!$A$5:$D$16,4,0),0)</f>
        <v>0.16</v>
      </c>
      <c r="Y187" s="24">
        <f>IFERROR(VLOOKUP(Data_Set[[#This Row],[Type Transport]],'[1]Taux émission CO2e'!$A$20:$B$31,2,0),0)</f>
        <v>0.7</v>
      </c>
      <c r="Z187" s="6">
        <f>IFERROR(VLOOKUP(Data_Set[[#This Row],[Type Transport]],'[1]Taux émission CO2e'!$A$20:$D$31,4,0),0)</f>
        <v>6.7400000000000002E-2</v>
      </c>
      <c r="AA187" s="30">
        <f>Data_Set[[#This Row],[Repartition Segment 1]]*Data_Set[[#This Row],[Coefficient CO2 Segment 1]]*Data_Set[[#This Row],[Poids OT (T)]]*Data_Set[[#This Row],[Distance (KM)]]</f>
        <v>6.4983119999999994</v>
      </c>
      <c r="AB187" s="30">
        <f>Data_Set[[#This Row],[Repartition Segment 2]]*Data_Set[[#This Row],[Coefficient CO2 Segment 2]]*Data_Set[[#This Row],[Poids OT (T)]]*Data_Set[[#This Row],[Distance (KM)]]</f>
        <v>6.3872991699999995</v>
      </c>
      <c r="AC187" s="30">
        <f>Data_Set[[#This Row],[Bilan CO2 Segment 1 (Kg CO2)]]+Data_Set[[#This Row],[Bilan CO2 Segment 2 (Kg CO2)]]</f>
        <v>12.885611169999999</v>
      </c>
      <c r="AD187" s="1"/>
    </row>
    <row r="188" spans="1:30" ht="12.5" x14ac:dyDescent="0.25">
      <c r="A188" s="7">
        <v>20210300043</v>
      </c>
      <c r="B188" s="18">
        <v>44278</v>
      </c>
      <c r="C188" s="18" t="str">
        <f>TEXT(B188, "mmmm")</f>
        <v>mars</v>
      </c>
      <c r="D188" s="18" t="str">
        <f>TEXT(B188,"aaaa")</f>
        <v>2021</v>
      </c>
      <c r="E188" s="7">
        <v>1340077</v>
      </c>
      <c r="F188" s="17">
        <v>250</v>
      </c>
      <c r="G188" s="23">
        <f>Data_Set[[#This Row],[Poids OT (kg)]]/1000</f>
        <v>0.25</v>
      </c>
      <c r="H188" s="6" t="s">
        <v>1</v>
      </c>
      <c r="I188" s="7">
        <v>115</v>
      </c>
      <c r="J188" s="6">
        <v>26750</v>
      </c>
      <c r="K188" s="6" t="s">
        <v>24</v>
      </c>
      <c r="L188" s="6">
        <v>91100</v>
      </c>
      <c r="M188" s="6" t="s">
        <v>22</v>
      </c>
      <c r="N188" s="7">
        <v>541.52599999999995</v>
      </c>
      <c r="O188" s="6" t="s">
        <v>151</v>
      </c>
      <c r="P188" s="6" t="s">
        <v>150</v>
      </c>
      <c r="Q188" s="11">
        <v>2980326876789</v>
      </c>
      <c r="R188" s="12">
        <v>435298691</v>
      </c>
      <c r="S188" s="6" t="str">
        <f>LEFT(Q188,1)</f>
        <v>2</v>
      </c>
      <c r="T188" s="6" t="str">
        <f>IF(S188="1","Homme",IF(S188="0","Inconnu","Femme"))</f>
        <v>Femme</v>
      </c>
      <c r="U188" s="6" t="str">
        <f>"19"&amp;MID(Q188, SEARCH("", Q188) + 1,2)</f>
        <v>1998</v>
      </c>
      <c r="V188" s="6" t="str">
        <f>FLOOR(U188,5) &amp; "-" &amp; FLOOR(U188,5) + 5</f>
        <v>1995-2000</v>
      </c>
      <c r="W188" s="24">
        <f>IFERROR(VLOOKUP(Data_Set[[#This Row],[Type Transport]],'[1]Taux émission CO2e'!$A$5:$B$16,2,0),0)</f>
        <v>0.3</v>
      </c>
      <c r="X188" s="28">
        <f>IFERROR(VLOOKUP(Data_Set[[#This Row],[Type Transport]],'[1]Taux émission CO2e'!$A$5:$D$16,4,0),0)</f>
        <v>0.16</v>
      </c>
      <c r="Y188" s="24">
        <f>IFERROR(VLOOKUP(Data_Set[[#This Row],[Type Transport]],'[1]Taux émission CO2e'!$A$20:$B$31,2,0),0)</f>
        <v>0.7</v>
      </c>
      <c r="Z188" s="6">
        <f>IFERROR(VLOOKUP(Data_Set[[#This Row],[Type Transport]],'[1]Taux émission CO2e'!$A$20:$D$31,4,0),0)</f>
        <v>6.7400000000000002E-2</v>
      </c>
      <c r="AA188" s="30">
        <f>Data_Set[[#This Row],[Repartition Segment 1]]*Data_Set[[#This Row],[Coefficient CO2 Segment 1]]*Data_Set[[#This Row],[Poids OT (T)]]*Data_Set[[#This Row],[Distance (KM)]]</f>
        <v>6.4983119999999994</v>
      </c>
      <c r="AB188" s="30">
        <f>Data_Set[[#This Row],[Repartition Segment 2]]*Data_Set[[#This Row],[Coefficient CO2 Segment 2]]*Data_Set[[#This Row],[Poids OT (T)]]*Data_Set[[#This Row],[Distance (KM)]]</f>
        <v>6.3872991699999995</v>
      </c>
      <c r="AC188" s="30">
        <f>Data_Set[[#This Row],[Bilan CO2 Segment 1 (Kg CO2)]]+Data_Set[[#This Row],[Bilan CO2 Segment 2 (Kg CO2)]]</f>
        <v>12.885611169999999</v>
      </c>
      <c r="AD188" s="1"/>
    </row>
    <row r="189" spans="1:30" ht="12.5" x14ac:dyDescent="0.25">
      <c r="A189" s="7">
        <v>20210300043</v>
      </c>
      <c r="B189" s="18">
        <v>44281</v>
      </c>
      <c r="C189" s="18" t="str">
        <f>TEXT(B189, "mmmm")</f>
        <v>mars</v>
      </c>
      <c r="D189" s="18" t="str">
        <f>TEXT(B189,"aaaa")</f>
        <v>2021</v>
      </c>
      <c r="E189" s="7">
        <v>1340621</v>
      </c>
      <c r="F189" s="17">
        <v>250</v>
      </c>
      <c r="G189" s="23">
        <f>Data_Set[[#This Row],[Poids OT (kg)]]/1000</f>
        <v>0.25</v>
      </c>
      <c r="H189" s="6" t="s">
        <v>1</v>
      </c>
      <c r="I189" s="7">
        <v>115</v>
      </c>
      <c r="J189" s="6">
        <v>26750</v>
      </c>
      <c r="K189" s="6" t="s">
        <v>24</v>
      </c>
      <c r="L189" s="6">
        <v>91100</v>
      </c>
      <c r="M189" s="6" t="s">
        <v>22</v>
      </c>
      <c r="N189" s="7">
        <v>541.52599999999995</v>
      </c>
      <c r="O189" s="6" t="s">
        <v>151</v>
      </c>
      <c r="P189" s="6" t="s">
        <v>150</v>
      </c>
      <c r="Q189" s="11">
        <v>2980326876789</v>
      </c>
      <c r="R189" s="12">
        <v>435298691</v>
      </c>
      <c r="S189" s="6" t="str">
        <f>LEFT(Q189,1)</f>
        <v>2</v>
      </c>
      <c r="T189" s="6" t="str">
        <f>IF(S189="1","Homme",IF(S189="0","Inconnu","Femme"))</f>
        <v>Femme</v>
      </c>
      <c r="U189" s="6" t="str">
        <f>"19"&amp;MID(Q189, SEARCH("", Q189) + 1,2)</f>
        <v>1998</v>
      </c>
      <c r="V189" s="6" t="str">
        <f>FLOOR(U189,5) &amp; "-" &amp; FLOOR(U189,5) + 5</f>
        <v>1995-2000</v>
      </c>
      <c r="W189" s="24">
        <f>IFERROR(VLOOKUP(Data_Set[[#This Row],[Type Transport]],'[1]Taux émission CO2e'!$A$5:$B$16,2,0),0)</f>
        <v>0.3</v>
      </c>
      <c r="X189" s="28">
        <f>IFERROR(VLOOKUP(Data_Set[[#This Row],[Type Transport]],'[1]Taux émission CO2e'!$A$5:$D$16,4,0),0)</f>
        <v>0.16</v>
      </c>
      <c r="Y189" s="24">
        <f>IFERROR(VLOOKUP(Data_Set[[#This Row],[Type Transport]],'[1]Taux émission CO2e'!$A$20:$B$31,2,0),0)</f>
        <v>0.7</v>
      </c>
      <c r="Z189" s="6">
        <f>IFERROR(VLOOKUP(Data_Set[[#This Row],[Type Transport]],'[1]Taux émission CO2e'!$A$20:$D$31,4,0),0)</f>
        <v>6.7400000000000002E-2</v>
      </c>
      <c r="AA189" s="30">
        <f>Data_Set[[#This Row],[Repartition Segment 1]]*Data_Set[[#This Row],[Coefficient CO2 Segment 1]]*Data_Set[[#This Row],[Poids OT (T)]]*Data_Set[[#This Row],[Distance (KM)]]</f>
        <v>6.4983119999999994</v>
      </c>
      <c r="AB189" s="30">
        <f>Data_Set[[#This Row],[Repartition Segment 2]]*Data_Set[[#This Row],[Coefficient CO2 Segment 2]]*Data_Set[[#This Row],[Poids OT (T)]]*Data_Set[[#This Row],[Distance (KM)]]</f>
        <v>6.3872991699999995</v>
      </c>
      <c r="AC189" s="30">
        <f>Data_Set[[#This Row],[Bilan CO2 Segment 1 (Kg CO2)]]+Data_Set[[#This Row],[Bilan CO2 Segment 2 (Kg CO2)]]</f>
        <v>12.885611169999999</v>
      </c>
      <c r="AD189" s="1"/>
    </row>
    <row r="190" spans="1:30" ht="12.5" x14ac:dyDescent="0.25">
      <c r="A190" s="7">
        <v>20210400066</v>
      </c>
      <c r="B190" s="18">
        <v>44307</v>
      </c>
      <c r="C190" s="18" t="str">
        <f>TEXT(B190, "mmmm")</f>
        <v>avril</v>
      </c>
      <c r="D190" s="18" t="str">
        <f>TEXT(B190,"aaaa")</f>
        <v>2021</v>
      </c>
      <c r="E190" s="7">
        <v>1350209</v>
      </c>
      <c r="F190" s="17">
        <v>250</v>
      </c>
      <c r="G190" s="23">
        <f>Data_Set[[#This Row],[Poids OT (kg)]]/1000</f>
        <v>0.25</v>
      </c>
      <c r="H190" s="6" t="s">
        <v>1</v>
      </c>
      <c r="I190" s="7">
        <v>196</v>
      </c>
      <c r="J190" s="6">
        <v>26750</v>
      </c>
      <c r="K190" s="6" t="s">
        <v>24</v>
      </c>
      <c r="L190" s="6">
        <v>91100</v>
      </c>
      <c r="M190" s="6" t="s">
        <v>22</v>
      </c>
      <c r="N190" s="7">
        <v>541.52599999999995</v>
      </c>
      <c r="O190" s="6" t="s">
        <v>151</v>
      </c>
      <c r="P190" s="6" t="s">
        <v>150</v>
      </c>
      <c r="Q190" s="11">
        <v>2980326876789</v>
      </c>
      <c r="R190" s="12">
        <v>435298691</v>
      </c>
      <c r="S190" s="6" t="str">
        <f>LEFT(Q190,1)</f>
        <v>2</v>
      </c>
      <c r="T190" s="6" t="str">
        <f>IF(S190="1","Homme",IF(S190="0","Inconnu","Femme"))</f>
        <v>Femme</v>
      </c>
      <c r="U190" s="6" t="str">
        <f>"19"&amp;MID(Q190, SEARCH("", Q190) + 1,2)</f>
        <v>1998</v>
      </c>
      <c r="V190" s="6" t="str">
        <f>FLOOR(U190,5) &amp; "-" &amp; FLOOR(U190,5) + 5</f>
        <v>1995-2000</v>
      </c>
      <c r="W190" s="24">
        <f>IFERROR(VLOOKUP(Data_Set[[#This Row],[Type Transport]],'[1]Taux émission CO2e'!$A$5:$B$16,2,0),0)</f>
        <v>0.3</v>
      </c>
      <c r="X190" s="28">
        <f>IFERROR(VLOOKUP(Data_Set[[#This Row],[Type Transport]],'[1]Taux émission CO2e'!$A$5:$D$16,4,0),0)</f>
        <v>0.16</v>
      </c>
      <c r="Y190" s="24">
        <f>IFERROR(VLOOKUP(Data_Set[[#This Row],[Type Transport]],'[1]Taux émission CO2e'!$A$20:$B$31,2,0),0)</f>
        <v>0.7</v>
      </c>
      <c r="Z190" s="6">
        <f>IFERROR(VLOOKUP(Data_Set[[#This Row],[Type Transport]],'[1]Taux émission CO2e'!$A$20:$D$31,4,0),0)</f>
        <v>6.7400000000000002E-2</v>
      </c>
      <c r="AA190" s="30">
        <f>Data_Set[[#This Row],[Repartition Segment 1]]*Data_Set[[#This Row],[Coefficient CO2 Segment 1]]*Data_Set[[#This Row],[Poids OT (T)]]*Data_Set[[#This Row],[Distance (KM)]]</f>
        <v>6.4983119999999994</v>
      </c>
      <c r="AB190" s="30">
        <f>Data_Set[[#This Row],[Repartition Segment 2]]*Data_Set[[#This Row],[Coefficient CO2 Segment 2]]*Data_Set[[#This Row],[Poids OT (T)]]*Data_Set[[#This Row],[Distance (KM)]]</f>
        <v>6.3872991699999995</v>
      </c>
      <c r="AC190" s="30">
        <f>Data_Set[[#This Row],[Bilan CO2 Segment 1 (Kg CO2)]]+Data_Set[[#This Row],[Bilan CO2 Segment 2 (Kg CO2)]]</f>
        <v>12.885611169999999</v>
      </c>
      <c r="AD190" s="1"/>
    </row>
    <row r="191" spans="1:30" ht="12.5" x14ac:dyDescent="0.25">
      <c r="A191" s="7">
        <v>20210500029</v>
      </c>
      <c r="B191" s="18">
        <v>44316</v>
      </c>
      <c r="C191" s="18" t="str">
        <f>TEXT(B191, "mmmm")</f>
        <v>avril</v>
      </c>
      <c r="D191" s="18" t="str">
        <f>TEXT(B191,"aaaa")</f>
        <v>2021</v>
      </c>
      <c r="E191" s="7">
        <v>1355857</v>
      </c>
      <c r="F191" s="17">
        <v>250</v>
      </c>
      <c r="G191" s="23">
        <f>Data_Set[[#This Row],[Poids OT (kg)]]/1000</f>
        <v>0.25</v>
      </c>
      <c r="H191" s="6" t="s">
        <v>1</v>
      </c>
      <c r="I191" s="7">
        <v>196</v>
      </c>
      <c r="J191" s="6">
        <v>26750</v>
      </c>
      <c r="K191" s="6" t="s">
        <v>24</v>
      </c>
      <c r="L191" s="6">
        <v>91100</v>
      </c>
      <c r="M191" s="6" t="s">
        <v>22</v>
      </c>
      <c r="N191" s="7">
        <v>541.52599999999995</v>
      </c>
      <c r="O191" s="6" t="s">
        <v>151</v>
      </c>
      <c r="P191" s="6" t="s">
        <v>150</v>
      </c>
      <c r="Q191" s="11">
        <v>2980326876789</v>
      </c>
      <c r="R191" s="12">
        <v>435298691</v>
      </c>
      <c r="S191" s="6" t="str">
        <f>LEFT(Q191,1)</f>
        <v>2</v>
      </c>
      <c r="T191" s="6" t="str">
        <f>IF(S191="1","Homme",IF(S191="0","Inconnu","Femme"))</f>
        <v>Femme</v>
      </c>
      <c r="U191" s="6" t="str">
        <f>"19"&amp;MID(Q191, SEARCH("", Q191) + 1,2)</f>
        <v>1998</v>
      </c>
      <c r="V191" s="6" t="str">
        <f>FLOOR(U191,5) &amp; "-" &amp; FLOOR(U191,5) + 5</f>
        <v>1995-2000</v>
      </c>
      <c r="W191" s="24">
        <f>IFERROR(VLOOKUP(Data_Set[[#This Row],[Type Transport]],'[1]Taux émission CO2e'!$A$5:$B$16,2,0),0)</f>
        <v>0.3</v>
      </c>
      <c r="X191" s="28">
        <f>IFERROR(VLOOKUP(Data_Set[[#This Row],[Type Transport]],'[1]Taux émission CO2e'!$A$5:$D$16,4,0),0)</f>
        <v>0.16</v>
      </c>
      <c r="Y191" s="24">
        <f>IFERROR(VLOOKUP(Data_Set[[#This Row],[Type Transport]],'[1]Taux émission CO2e'!$A$20:$B$31,2,0),0)</f>
        <v>0.7</v>
      </c>
      <c r="Z191" s="6">
        <f>IFERROR(VLOOKUP(Data_Set[[#This Row],[Type Transport]],'[1]Taux émission CO2e'!$A$20:$D$31,4,0),0)</f>
        <v>6.7400000000000002E-2</v>
      </c>
      <c r="AA191" s="30">
        <f>Data_Set[[#This Row],[Repartition Segment 1]]*Data_Set[[#This Row],[Coefficient CO2 Segment 1]]*Data_Set[[#This Row],[Poids OT (T)]]*Data_Set[[#This Row],[Distance (KM)]]</f>
        <v>6.4983119999999994</v>
      </c>
      <c r="AB191" s="30">
        <f>Data_Set[[#This Row],[Repartition Segment 2]]*Data_Set[[#This Row],[Coefficient CO2 Segment 2]]*Data_Set[[#This Row],[Poids OT (T)]]*Data_Set[[#This Row],[Distance (KM)]]</f>
        <v>6.3872991699999995</v>
      </c>
      <c r="AC191" s="30">
        <f>Data_Set[[#This Row],[Bilan CO2 Segment 1 (Kg CO2)]]+Data_Set[[#This Row],[Bilan CO2 Segment 2 (Kg CO2)]]</f>
        <v>12.885611169999999</v>
      </c>
      <c r="AD191" s="1"/>
    </row>
    <row r="192" spans="1:30" ht="12.5" x14ac:dyDescent="0.25">
      <c r="A192" s="7">
        <v>20210500029</v>
      </c>
      <c r="B192" s="18">
        <v>44322</v>
      </c>
      <c r="C192" s="18" t="str">
        <f>TEXT(B192, "mmmm")</f>
        <v>mai</v>
      </c>
      <c r="D192" s="18" t="str">
        <f>TEXT(B192,"aaaa")</f>
        <v>2021</v>
      </c>
      <c r="E192" s="7">
        <v>1361834</v>
      </c>
      <c r="F192" s="17">
        <v>250</v>
      </c>
      <c r="G192" s="23">
        <f>Data_Set[[#This Row],[Poids OT (kg)]]/1000</f>
        <v>0.25</v>
      </c>
      <c r="H192" s="6" t="s">
        <v>1</v>
      </c>
      <c r="I192" s="7">
        <v>196</v>
      </c>
      <c r="J192" s="6">
        <v>26750</v>
      </c>
      <c r="K192" s="6" t="s">
        <v>24</v>
      </c>
      <c r="L192" s="6">
        <v>91100</v>
      </c>
      <c r="M192" s="6" t="s">
        <v>22</v>
      </c>
      <c r="N192" s="7">
        <v>541.52599999999995</v>
      </c>
      <c r="O192" s="6" t="s">
        <v>151</v>
      </c>
      <c r="P192" s="6" t="s">
        <v>150</v>
      </c>
      <c r="Q192" s="11">
        <v>2980326876789</v>
      </c>
      <c r="R192" s="12">
        <v>435298691</v>
      </c>
      <c r="S192" s="6" t="str">
        <f>LEFT(Q192,1)</f>
        <v>2</v>
      </c>
      <c r="T192" s="6" t="str">
        <f>IF(S192="1","Homme",IF(S192="0","Inconnu","Femme"))</f>
        <v>Femme</v>
      </c>
      <c r="U192" s="6" t="str">
        <f>"19"&amp;MID(Q192, SEARCH("", Q192) + 1,2)</f>
        <v>1998</v>
      </c>
      <c r="V192" s="6" t="str">
        <f>FLOOR(U192,5) &amp; "-" &amp; FLOOR(U192,5) + 5</f>
        <v>1995-2000</v>
      </c>
      <c r="W192" s="24">
        <f>IFERROR(VLOOKUP(Data_Set[[#This Row],[Type Transport]],'[1]Taux émission CO2e'!$A$5:$B$16,2,0),0)</f>
        <v>0.3</v>
      </c>
      <c r="X192" s="28">
        <f>IFERROR(VLOOKUP(Data_Set[[#This Row],[Type Transport]],'[1]Taux émission CO2e'!$A$5:$D$16,4,0),0)</f>
        <v>0.16</v>
      </c>
      <c r="Y192" s="24">
        <f>IFERROR(VLOOKUP(Data_Set[[#This Row],[Type Transport]],'[1]Taux émission CO2e'!$A$20:$B$31,2,0),0)</f>
        <v>0.7</v>
      </c>
      <c r="Z192" s="6">
        <f>IFERROR(VLOOKUP(Data_Set[[#This Row],[Type Transport]],'[1]Taux émission CO2e'!$A$20:$D$31,4,0),0)</f>
        <v>6.7400000000000002E-2</v>
      </c>
      <c r="AA192" s="30">
        <f>Data_Set[[#This Row],[Repartition Segment 1]]*Data_Set[[#This Row],[Coefficient CO2 Segment 1]]*Data_Set[[#This Row],[Poids OT (T)]]*Data_Set[[#This Row],[Distance (KM)]]</f>
        <v>6.4983119999999994</v>
      </c>
      <c r="AB192" s="30">
        <f>Data_Set[[#This Row],[Repartition Segment 2]]*Data_Set[[#This Row],[Coefficient CO2 Segment 2]]*Data_Set[[#This Row],[Poids OT (T)]]*Data_Set[[#This Row],[Distance (KM)]]</f>
        <v>6.3872991699999995</v>
      </c>
      <c r="AC192" s="30">
        <f>Data_Set[[#This Row],[Bilan CO2 Segment 1 (Kg CO2)]]+Data_Set[[#This Row],[Bilan CO2 Segment 2 (Kg CO2)]]</f>
        <v>12.885611169999999</v>
      </c>
      <c r="AD192" s="1"/>
    </row>
    <row r="193" spans="1:30" ht="12.5" x14ac:dyDescent="0.25">
      <c r="A193" s="7">
        <v>20210500029</v>
      </c>
      <c r="B193" s="18">
        <v>44333</v>
      </c>
      <c r="C193" s="18" t="str">
        <f>TEXT(B193, "mmmm")</f>
        <v>mai</v>
      </c>
      <c r="D193" s="18" t="str">
        <f>TEXT(B193,"aaaa")</f>
        <v>2021</v>
      </c>
      <c r="E193" s="7">
        <v>1363676</v>
      </c>
      <c r="F193" s="17">
        <v>250</v>
      </c>
      <c r="G193" s="23">
        <f>Data_Set[[#This Row],[Poids OT (kg)]]/1000</f>
        <v>0.25</v>
      </c>
      <c r="H193" s="6" t="s">
        <v>1</v>
      </c>
      <c r="I193" s="7">
        <v>196</v>
      </c>
      <c r="J193" s="6">
        <v>26750</v>
      </c>
      <c r="K193" s="6" t="s">
        <v>24</v>
      </c>
      <c r="L193" s="6">
        <v>91100</v>
      </c>
      <c r="M193" s="6" t="s">
        <v>22</v>
      </c>
      <c r="N193" s="7">
        <v>541.52599999999995</v>
      </c>
      <c r="O193" s="6" t="s">
        <v>151</v>
      </c>
      <c r="P193" s="6" t="s">
        <v>150</v>
      </c>
      <c r="Q193" s="11">
        <v>2980326876789</v>
      </c>
      <c r="R193" s="12">
        <v>435298691</v>
      </c>
      <c r="S193" s="6" t="str">
        <f>LEFT(Q193,1)</f>
        <v>2</v>
      </c>
      <c r="T193" s="6" t="str">
        <f>IF(S193="1","Homme",IF(S193="0","Inconnu","Femme"))</f>
        <v>Femme</v>
      </c>
      <c r="U193" s="6" t="str">
        <f>"19"&amp;MID(Q193, SEARCH("", Q193) + 1,2)</f>
        <v>1998</v>
      </c>
      <c r="V193" s="6" t="str">
        <f>FLOOR(U193,5) &amp; "-" &amp; FLOOR(U193,5) + 5</f>
        <v>1995-2000</v>
      </c>
      <c r="W193" s="24">
        <f>IFERROR(VLOOKUP(Data_Set[[#This Row],[Type Transport]],'[1]Taux émission CO2e'!$A$5:$B$16,2,0),0)</f>
        <v>0.3</v>
      </c>
      <c r="X193" s="28">
        <f>IFERROR(VLOOKUP(Data_Set[[#This Row],[Type Transport]],'[1]Taux émission CO2e'!$A$5:$D$16,4,0),0)</f>
        <v>0.16</v>
      </c>
      <c r="Y193" s="24">
        <f>IFERROR(VLOOKUP(Data_Set[[#This Row],[Type Transport]],'[1]Taux émission CO2e'!$A$20:$B$31,2,0),0)</f>
        <v>0.7</v>
      </c>
      <c r="Z193" s="6">
        <f>IFERROR(VLOOKUP(Data_Set[[#This Row],[Type Transport]],'[1]Taux émission CO2e'!$A$20:$D$31,4,0),0)</f>
        <v>6.7400000000000002E-2</v>
      </c>
      <c r="AA193" s="30">
        <f>Data_Set[[#This Row],[Repartition Segment 1]]*Data_Set[[#This Row],[Coefficient CO2 Segment 1]]*Data_Set[[#This Row],[Poids OT (T)]]*Data_Set[[#This Row],[Distance (KM)]]</f>
        <v>6.4983119999999994</v>
      </c>
      <c r="AB193" s="30">
        <f>Data_Set[[#This Row],[Repartition Segment 2]]*Data_Set[[#This Row],[Coefficient CO2 Segment 2]]*Data_Set[[#This Row],[Poids OT (T)]]*Data_Set[[#This Row],[Distance (KM)]]</f>
        <v>6.3872991699999995</v>
      </c>
      <c r="AC193" s="30">
        <f>Data_Set[[#This Row],[Bilan CO2 Segment 1 (Kg CO2)]]+Data_Set[[#This Row],[Bilan CO2 Segment 2 (Kg CO2)]]</f>
        <v>12.885611169999999</v>
      </c>
      <c r="AD193" s="1"/>
    </row>
    <row r="194" spans="1:30" ht="12.5" x14ac:dyDescent="0.25">
      <c r="A194" s="7">
        <v>20210500070</v>
      </c>
      <c r="B194" s="18">
        <v>44337</v>
      </c>
      <c r="C194" s="18" t="str">
        <f>TEXT(B194, "mmmm")</f>
        <v>mai</v>
      </c>
      <c r="D194" s="18" t="str">
        <f>TEXT(B194,"aaaa")</f>
        <v>2021</v>
      </c>
      <c r="E194" s="7">
        <v>1366022</v>
      </c>
      <c r="F194" s="17">
        <v>250</v>
      </c>
      <c r="G194" s="23">
        <f>Data_Set[[#This Row],[Poids OT (kg)]]/1000</f>
        <v>0.25</v>
      </c>
      <c r="H194" s="6" t="s">
        <v>1</v>
      </c>
      <c r="I194" s="7">
        <v>196</v>
      </c>
      <c r="J194" s="6">
        <v>26750</v>
      </c>
      <c r="K194" s="6" t="s">
        <v>24</v>
      </c>
      <c r="L194" s="6">
        <v>91100</v>
      </c>
      <c r="M194" s="6" t="s">
        <v>22</v>
      </c>
      <c r="N194" s="7">
        <v>541.52599999999995</v>
      </c>
      <c r="O194" s="6" t="s">
        <v>151</v>
      </c>
      <c r="P194" s="6" t="s">
        <v>150</v>
      </c>
      <c r="Q194" s="11">
        <v>2980326876789</v>
      </c>
      <c r="R194" s="12">
        <v>435298691</v>
      </c>
      <c r="S194" s="6" t="str">
        <f>LEFT(Q194,1)</f>
        <v>2</v>
      </c>
      <c r="T194" s="6" t="str">
        <f>IF(S194="1","Homme",IF(S194="0","Inconnu","Femme"))</f>
        <v>Femme</v>
      </c>
      <c r="U194" s="6" t="str">
        <f>"19"&amp;MID(Q194, SEARCH("", Q194) + 1,2)</f>
        <v>1998</v>
      </c>
      <c r="V194" s="6" t="str">
        <f>FLOOR(U194,5) &amp; "-" &amp; FLOOR(U194,5) + 5</f>
        <v>1995-2000</v>
      </c>
      <c r="W194" s="24">
        <f>IFERROR(VLOOKUP(Data_Set[[#This Row],[Type Transport]],'[1]Taux émission CO2e'!$A$5:$B$16,2,0),0)</f>
        <v>0.3</v>
      </c>
      <c r="X194" s="28">
        <f>IFERROR(VLOOKUP(Data_Set[[#This Row],[Type Transport]],'[1]Taux émission CO2e'!$A$5:$D$16,4,0),0)</f>
        <v>0.16</v>
      </c>
      <c r="Y194" s="24">
        <f>IFERROR(VLOOKUP(Data_Set[[#This Row],[Type Transport]],'[1]Taux émission CO2e'!$A$20:$B$31,2,0),0)</f>
        <v>0.7</v>
      </c>
      <c r="Z194" s="6">
        <f>IFERROR(VLOOKUP(Data_Set[[#This Row],[Type Transport]],'[1]Taux émission CO2e'!$A$20:$D$31,4,0),0)</f>
        <v>6.7400000000000002E-2</v>
      </c>
      <c r="AA194" s="30">
        <f>Data_Set[[#This Row],[Repartition Segment 1]]*Data_Set[[#This Row],[Coefficient CO2 Segment 1]]*Data_Set[[#This Row],[Poids OT (T)]]*Data_Set[[#This Row],[Distance (KM)]]</f>
        <v>6.4983119999999994</v>
      </c>
      <c r="AB194" s="30">
        <f>Data_Set[[#This Row],[Repartition Segment 2]]*Data_Set[[#This Row],[Coefficient CO2 Segment 2]]*Data_Set[[#This Row],[Poids OT (T)]]*Data_Set[[#This Row],[Distance (KM)]]</f>
        <v>6.3872991699999995</v>
      </c>
      <c r="AC194" s="30">
        <f>Data_Set[[#This Row],[Bilan CO2 Segment 1 (Kg CO2)]]+Data_Set[[#This Row],[Bilan CO2 Segment 2 (Kg CO2)]]</f>
        <v>12.885611169999999</v>
      </c>
      <c r="AD194" s="1"/>
    </row>
    <row r="195" spans="1:30" ht="12.5" x14ac:dyDescent="0.25">
      <c r="A195" s="7">
        <v>20210500105</v>
      </c>
      <c r="B195" s="18">
        <v>44343</v>
      </c>
      <c r="C195" s="18" t="str">
        <f>TEXT(B195, "mmmm")</f>
        <v>mai</v>
      </c>
      <c r="D195" s="18" t="str">
        <f>TEXT(B195,"aaaa")</f>
        <v>2021</v>
      </c>
      <c r="E195" s="7">
        <v>1368472</v>
      </c>
      <c r="F195" s="17">
        <v>200</v>
      </c>
      <c r="G195" s="23">
        <f>Data_Set[[#This Row],[Poids OT (kg)]]/1000</f>
        <v>0.2</v>
      </c>
      <c r="H195" s="6" t="s">
        <v>1</v>
      </c>
      <c r="I195" s="7">
        <v>196</v>
      </c>
      <c r="J195" s="6">
        <v>26750</v>
      </c>
      <c r="K195" s="6" t="s">
        <v>24</v>
      </c>
      <c r="L195" s="6">
        <v>91100</v>
      </c>
      <c r="M195" s="6" t="s">
        <v>22</v>
      </c>
      <c r="N195" s="7">
        <v>541.52599999999995</v>
      </c>
      <c r="O195" s="6" t="s">
        <v>151</v>
      </c>
      <c r="P195" s="6" t="s">
        <v>150</v>
      </c>
      <c r="Q195" s="11">
        <v>2980326876789</v>
      </c>
      <c r="R195" s="12">
        <v>435298691</v>
      </c>
      <c r="S195" s="6" t="str">
        <f>LEFT(Q195,1)</f>
        <v>2</v>
      </c>
      <c r="T195" s="6" t="str">
        <f>IF(S195="1","Homme",IF(S195="0","Inconnu","Femme"))</f>
        <v>Femme</v>
      </c>
      <c r="U195" s="6" t="str">
        <f>"19"&amp;MID(Q195, SEARCH("", Q195) + 1,2)</f>
        <v>1998</v>
      </c>
      <c r="V195" s="6" t="str">
        <f>FLOOR(U195,5) &amp; "-" &amp; FLOOR(U195,5) + 5</f>
        <v>1995-2000</v>
      </c>
      <c r="W195" s="24">
        <f>IFERROR(VLOOKUP(Data_Set[[#This Row],[Type Transport]],'[1]Taux émission CO2e'!$A$5:$B$16,2,0),0)</f>
        <v>0.3</v>
      </c>
      <c r="X195" s="28">
        <f>IFERROR(VLOOKUP(Data_Set[[#This Row],[Type Transport]],'[1]Taux émission CO2e'!$A$5:$D$16,4,0),0)</f>
        <v>0.16</v>
      </c>
      <c r="Y195" s="24">
        <f>IFERROR(VLOOKUP(Data_Set[[#This Row],[Type Transport]],'[1]Taux émission CO2e'!$A$20:$B$31,2,0),0)</f>
        <v>0.7</v>
      </c>
      <c r="Z195" s="6">
        <f>IFERROR(VLOOKUP(Data_Set[[#This Row],[Type Transport]],'[1]Taux émission CO2e'!$A$20:$D$31,4,0),0)</f>
        <v>6.7400000000000002E-2</v>
      </c>
      <c r="AA195" s="30">
        <f>Data_Set[[#This Row],[Repartition Segment 1]]*Data_Set[[#This Row],[Coefficient CO2 Segment 1]]*Data_Set[[#This Row],[Poids OT (T)]]*Data_Set[[#This Row],[Distance (KM)]]</f>
        <v>5.1986496000000004</v>
      </c>
      <c r="AB195" s="30">
        <f>Data_Set[[#This Row],[Repartition Segment 2]]*Data_Set[[#This Row],[Coefficient CO2 Segment 2]]*Data_Set[[#This Row],[Poids OT (T)]]*Data_Set[[#This Row],[Distance (KM)]]</f>
        <v>5.1098393359999994</v>
      </c>
      <c r="AC195" s="30">
        <f>Data_Set[[#This Row],[Bilan CO2 Segment 1 (Kg CO2)]]+Data_Set[[#This Row],[Bilan CO2 Segment 2 (Kg CO2)]]</f>
        <v>10.308488936</v>
      </c>
      <c r="AD195" s="1"/>
    </row>
    <row r="196" spans="1:30" ht="12.5" x14ac:dyDescent="0.25">
      <c r="A196" s="7">
        <v>20210600050</v>
      </c>
      <c r="B196" s="18">
        <v>44350</v>
      </c>
      <c r="C196" s="18" t="str">
        <f>TEXT(B196, "mmmm")</f>
        <v>juin</v>
      </c>
      <c r="D196" s="18" t="str">
        <f>TEXT(B196,"aaaa")</f>
        <v>2021</v>
      </c>
      <c r="E196" s="7">
        <v>1370373</v>
      </c>
      <c r="F196" s="17">
        <v>200</v>
      </c>
      <c r="G196" s="23">
        <f>Data_Set[[#This Row],[Poids OT (kg)]]/1000</f>
        <v>0.2</v>
      </c>
      <c r="H196" s="6" t="s">
        <v>1</v>
      </c>
      <c r="I196" s="7">
        <v>196</v>
      </c>
      <c r="J196" s="6">
        <v>26750</v>
      </c>
      <c r="K196" s="6" t="s">
        <v>24</v>
      </c>
      <c r="L196" s="6">
        <v>91100</v>
      </c>
      <c r="M196" s="6" t="s">
        <v>22</v>
      </c>
      <c r="N196" s="7">
        <v>541.52599999999995</v>
      </c>
      <c r="O196" s="6" t="s">
        <v>151</v>
      </c>
      <c r="P196" s="6" t="s">
        <v>150</v>
      </c>
      <c r="Q196" s="11">
        <v>2980326876789</v>
      </c>
      <c r="R196" s="12">
        <v>435298691</v>
      </c>
      <c r="S196" s="6" t="str">
        <f>LEFT(Q196,1)</f>
        <v>2</v>
      </c>
      <c r="T196" s="6" t="str">
        <f>IF(S196="1","Homme",IF(S196="0","Inconnu","Femme"))</f>
        <v>Femme</v>
      </c>
      <c r="U196" s="6" t="str">
        <f>"19"&amp;MID(Q196, SEARCH("", Q196) + 1,2)</f>
        <v>1998</v>
      </c>
      <c r="V196" s="6" t="str">
        <f>FLOOR(U196,5) &amp; "-" &amp; FLOOR(U196,5) + 5</f>
        <v>1995-2000</v>
      </c>
      <c r="W196" s="24">
        <f>IFERROR(VLOOKUP(Data_Set[[#This Row],[Type Transport]],'[1]Taux émission CO2e'!$A$5:$B$16,2,0),0)</f>
        <v>0.3</v>
      </c>
      <c r="X196" s="28">
        <f>IFERROR(VLOOKUP(Data_Set[[#This Row],[Type Transport]],'[1]Taux émission CO2e'!$A$5:$D$16,4,0),0)</f>
        <v>0.16</v>
      </c>
      <c r="Y196" s="24">
        <f>IFERROR(VLOOKUP(Data_Set[[#This Row],[Type Transport]],'[1]Taux émission CO2e'!$A$20:$B$31,2,0),0)</f>
        <v>0.7</v>
      </c>
      <c r="Z196" s="6">
        <f>IFERROR(VLOOKUP(Data_Set[[#This Row],[Type Transport]],'[1]Taux émission CO2e'!$A$20:$D$31,4,0),0)</f>
        <v>6.7400000000000002E-2</v>
      </c>
      <c r="AA196" s="30">
        <f>Data_Set[[#This Row],[Repartition Segment 1]]*Data_Set[[#This Row],[Coefficient CO2 Segment 1]]*Data_Set[[#This Row],[Poids OT (T)]]*Data_Set[[#This Row],[Distance (KM)]]</f>
        <v>5.1986496000000004</v>
      </c>
      <c r="AB196" s="30">
        <f>Data_Set[[#This Row],[Repartition Segment 2]]*Data_Set[[#This Row],[Coefficient CO2 Segment 2]]*Data_Set[[#This Row],[Poids OT (T)]]*Data_Set[[#This Row],[Distance (KM)]]</f>
        <v>5.1098393359999994</v>
      </c>
      <c r="AC196" s="30">
        <f>Data_Set[[#This Row],[Bilan CO2 Segment 1 (Kg CO2)]]+Data_Set[[#This Row],[Bilan CO2 Segment 2 (Kg CO2)]]</f>
        <v>10.308488936</v>
      </c>
      <c r="AD196" s="1"/>
    </row>
    <row r="197" spans="1:30" ht="12.5" x14ac:dyDescent="0.25">
      <c r="A197" s="7">
        <v>20210600050</v>
      </c>
      <c r="B197" s="18">
        <v>44357</v>
      </c>
      <c r="C197" s="18" t="str">
        <f>TEXT(B197, "mmmm")</f>
        <v>juin</v>
      </c>
      <c r="D197" s="18" t="str">
        <f>TEXT(B197,"aaaa")</f>
        <v>2021</v>
      </c>
      <c r="E197" s="7">
        <v>1373073</v>
      </c>
      <c r="F197" s="17">
        <v>200</v>
      </c>
      <c r="G197" s="23">
        <f>Data_Set[[#This Row],[Poids OT (kg)]]/1000</f>
        <v>0.2</v>
      </c>
      <c r="H197" s="6" t="s">
        <v>1</v>
      </c>
      <c r="I197" s="7">
        <v>196</v>
      </c>
      <c r="J197" s="6">
        <v>26750</v>
      </c>
      <c r="K197" s="6" t="s">
        <v>24</v>
      </c>
      <c r="L197" s="6">
        <v>91100</v>
      </c>
      <c r="M197" s="6" t="s">
        <v>22</v>
      </c>
      <c r="N197" s="7">
        <v>541.52599999999995</v>
      </c>
      <c r="O197" s="6" t="s">
        <v>151</v>
      </c>
      <c r="P197" s="6" t="s">
        <v>150</v>
      </c>
      <c r="Q197" s="11">
        <v>2980326876789</v>
      </c>
      <c r="R197" s="12">
        <v>435298691</v>
      </c>
      <c r="S197" s="6" t="str">
        <f>LEFT(Q197,1)</f>
        <v>2</v>
      </c>
      <c r="T197" s="6" t="str">
        <f>IF(S197="1","Homme",IF(S197="0","Inconnu","Femme"))</f>
        <v>Femme</v>
      </c>
      <c r="U197" s="6" t="str">
        <f>"19"&amp;MID(Q197, SEARCH("", Q197) + 1,2)</f>
        <v>1998</v>
      </c>
      <c r="V197" s="6" t="str">
        <f>FLOOR(U197,5) &amp; "-" &amp; FLOOR(U197,5) + 5</f>
        <v>1995-2000</v>
      </c>
      <c r="W197" s="24">
        <f>IFERROR(VLOOKUP(Data_Set[[#This Row],[Type Transport]],'[1]Taux émission CO2e'!$A$5:$B$16,2,0),0)</f>
        <v>0.3</v>
      </c>
      <c r="X197" s="28">
        <f>IFERROR(VLOOKUP(Data_Set[[#This Row],[Type Transport]],'[1]Taux émission CO2e'!$A$5:$D$16,4,0),0)</f>
        <v>0.16</v>
      </c>
      <c r="Y197" s="24">
        <f>IFERROR(VLOOKUP(Data_Set[[#This Row],[Type Transport]],'[1]Taux émission CO2e'!$A$20:$B$31,2,0),0)</f>
        <v>0.7</v>
      </c>
      <c r="Z197" s="6">
        <f>IFERROR(VLOOKUP(Data_Set[[#This Row],[Type Transport]],'[1]Taux émission CO2e'!$A$20:$D$31,4,0),0)</f>
        <v>6.7400000000000002E-2</v>
      </c>
      <c r="AA197" s="30">
        <f>Data_Set[[#This Row],[Repartition Segment 1]]*Data_Set[[#This Row],[Coefficient CO2 Segment 1]]*Data_Set[[#This Row],[Poids OT (T)]]*Data_Set[[#This Row],[Distance (KM)]]</f>
        <v>5.1986496000000004</v>
      </c>
      <c r="AB197" s="30">
        <f>Data_Set[[#This Row],[Repartition Segment 2]]*Data_Set[[#This Row],[Coefficient CO2 Segment 2]]*Data_Set[[#This Row],[Poids OT (T)]]*Data_Set[[#This Row],[Distance (KM)]]</f>
        <v>5.1098393359999994</v>
      </c>
      <c r="AC197" s="30">
        <f>Data_Set[[#This Row],[Bilan CO2 Segment 1 (Kg CO2)]]+Data_Set[[#This Row],[Bilan CO2 Segment 2 (Kg CO2)]]</f>
        <v>10.308488936</v>
      </c>
      <c r="AD197" s="1"/>
    </row>
    <row r="198" spans="1:30" ht="12.5" x14ac:dyDescent="0.25">
      <c r="A198" s="7">
        <v>20210600050</v>
      </c>
      <c r="B198" s="18">
        <v>44364</v>
      </c>
      <c r="C198" s="18" t="str">
        <f>TEXT(B198, "mmmm")</f>
        <v>juin</v>
      </c>
      <c r="D198" s="18" t="str">
        <f>TEXT(B198,"aaaa")</f>
        <v>2021</v>
      </c>
      <c r="E198" s="7">
        <v>1375701</v>
      </c>
      <c r="F198" s="17">
        <v>300</v>
      </c>
      <c r="G198" s="23">
        <f>Data_Set[[#This Row],[Poids OT (kg)]]/1000</f>
        <v>0.3</v>
      </c>
      <c r="H198" s="6" t="s">
        <v>1</v>
      </c>
      <c r="I198" s="7">
        <v>196</v>
      </c>
      <c r="J198" s="6">
        <v>26750</v>
      </c>
      <c r="K198" s="6" t="s">
        <v>24</v>
      </c>
      <c r="L198" s="6">
        <v>91100</v>
      </c>
      <c r="M198" s="6" t="s">
        <v>22</v>
      </c>
      <c r="N198" s="7">
        <v>541.52599999999995</v>
      </c>
      <c r="O198" s="6" t="s">
        <v>151</v>
      </c>
      <c r="P198" s="6" t="s">
        <v>150</v>
      </c>
      <c r="Q198" s="11">
        <v>2980326876789</v>
      </c>
      <c r="R198" s="12">
        <v>435298691</v>
      </c>
      <c r="S198" s="6" t="str">
        <f>LEFT(Q198,1)</f>
        <v>2</v>
      </c>
      <c r="T198" s="6" t="str">
        <f>IF(S198="1","Homme",IF(S198="0","Inconnu","Femme"))</f>
        <v>Femme</v>
      </c>
      <c r="U198" s="6" t="str">
        <f>"19"&amp;MID(Q198, SEARCH("", Q198) + 1,2)</f>
        <v>1998</v>
      </c>
      <c r="V198" s="6" t="str">
        <f>FLOOR(U198,5) &amp; "-" &amp; FLOOR(U198,5) + 5</f>
        <v>1995-2000</v>
      </c>
      <c r="W198" s="24">
        <f>IFERROR(VLOOKUP(Data_Set[[#This Row],[Type Transport]],'[1]Taux émission CO2e'!$A$5:$B$16,2,0),0)</f>
        <v>0.3</v>
      </c>
      <c r="X198" s="28">
        <f>IFERROR(VLOOKUP(Data_Set[[#This Row],[Type Transport]],'[1]Taux émission CO2e'!$A$5:$D$16,4,0),0)</f>
        <v>0.16</v>
      </c>
      <c r="Y198" s="24">
        <f>IFERROR(VLOOKUP(Data_Set[[#This Row],[Type Transport]],'[1]Taux émission CO2e'!$A$20:$B$31,2,0),0)</f>
        <v>0.7</v>
      </c>
      <c r="Z198" s="6">
        <f>IFERROR(VLOOKUP(Data_Set[[#This Row],[Type Transport]],'[1]Taux émission CO2e'!$A$20:$D$31,4,0),0)</f>
        <v>6.7400000000000002E-2</v>
      </c>
      <c r="AA198" s="30">
        <f>Data_Set[[#This Row],[Repartition Segment 1]]*Data_Set[[#This Row],[Coefficient CO2 Segment 1]]*Data_Set[[#This Row],[Poids OT (T)]]*Data_Set[[#This Row],[Distance (KM)]]</f>
        <v>7.7979743999999993</v>
      </c>
      <c r="AB198" s="30">
        <f>Data_Set[[#This Row],[Repartition Segment 2]]*Data_Set[[#This Row],[Coefficient CO2 Segment 2]]*Data_Set[[#This Row],[Poids OT (T)]]*Data_Set[[#This Row],[Distance (KM)]]</f>
        <v>7.6647590039999995</v>
      </c>
      <c r="AC198" s="30">
        <f>Data_Set[[#This Row],[Bilan CO2 Segment 1 (Kg CO2)]]+Data_Set[[#This Row],[Bilan CO2 Segment 2 (Kg CO2)]]</f>
        <v>15.462733403999998</v>
      </c>
      <c r="AD198" s="1"/>
    </row>
    <row r="199" spans="1:30" ht="12.5" x14ac:dyDescent="0.25">
      <c r="A199" s="7">
        <v>20210700031</v>
      </c>
      <c r="B199" s="18">
        <v>44378</v>
      </c>
      <c r="C199" s="18" t="str">
        <f>TEXT(B199, "mmmm")</f>
        <v>juillet</v>
      </c>
      <c r="D199" s="18" t="str">
        <f>TEXT(B199,"aaaa")</f>
        <v>2021</v>
      </c>
      <c r="E199" s="7">
        <v>1378406</v>
      </c>
      <c r="F199" s="17">
        <v>400</v>
      </c>
      <c r="G199" s="23">
        <f>Data_Set[[#This Row],[Poids OT (kg)]]/1000</f>
        <v>0.4</v>
      </c>
      <c r="H199" s="6" t="s">
        <v>1</v>
      </c>
      <c r="I199" s="7">
        <v>239</v>
      </c>
      <c r="J199" s="6">
        <v>26750</v>
      </c>
      <c r="K199" s="6" t="s">
        <v>24</v>
      </c>
      <c r="L199" s="6">
        <v>91100</v>
      </c>
      <c r="M199" s="6" t="s">
        <v>22</v>
      </c>
      <c r="N199" s="7">
        <v>541.52599999999995</v>
      </c>
      <c r="O199" s="6" t="s">
        <v>151</v>
      </c>
      <c r="P199" s="6" t="s">
        <v>150</v>
      </c>
      <c r="Q199" s="11">
        <v>2980326876789</v>
      </c>
      <c r="R199" s="12">
        <v>435298691</v>
      </c>
      <c r="S199" s="6" t="str">
        <f>LEFT(Q199,1)</f>
        <v>2</v>
      </c>
      <c r="T199" s="6" t="str">
        <f>IF(S199="1","Homme",IF(S199="0","Inconnu","Femme"))</f>
        <v>Femme</v>
      </c>
      <c r="U199" s="6" t="str">
        <f>"19"&amp;MID(Q199, SEARCH("", Q199) + 1,2)</f>
        <v>1998</v>
      </c>
      <c r="V199" s="6" t="str">
        <f>FLOOR(U199,5) &amp; "-" &amp; FLOOR(U199,5) + 5</f>
        <v>1995-2000</v>
      </c>
      <c r="W199" s="24">
        <f>IFERROR(VLOOKUP(Data_Set[[#This Row],[Type Transport]],'[1]Taux émission CO2e'!$A$5:$B$16,2,0),0)</f>
        <v>0.3</v>
      </c>
      <c r="X199" s="28">
        <f>IFERROR(VLOOKUP(Data_Set[[#This Row],[Type Transport]],'[1]Taux émission CO2e'!$A$5:$D$16,4,0),0)</f>
        <v>0.16</v>
      </c>
      <c r="Y199" s="24">
        <f>IFERROR(VLOOKUP(Data_Set[[#This Row],[Type Transport]],'[1]Taux émission CO2e'!$A$20:$B$31,2,0),0)</f>
        <v>0.7</v>
      </c>
      <c r="Z199" s="6">
        <f>IFERROR(VLOOKUP(Data_Set[[#This Row],[Type Transport]],'[1]Taux émission CO2e'!$A$20:$D$31,4,0),0)</f>
        <v>6.7400000000000002E-2</v>
      </c>
      <c r="AA199" s="30">
        <f>Data_Set[[#This Row],[Repartition Segment 1]]*Data_Set[[#This Row],[Coefficient CO2 Segment 1]]*Data_Set[[#This Row],[Poids OT (T)]]*Data_Set[[#This Row],[Distance (KM)]]</f>
        <v>10.397299200000001</v>
      </c>
      <c r="AB199" s="30">
        <f>Data_Set[[#This Row],[Repartition Segment 2]]*Data_Set[[#This Row],[Coefficient CO2 Segment 2]]*Data_Set[[#This Row],[Poids OT (T)]]*Data_Set[[#This Row],[Distance (KM)]]</f>
        <v>10.219678671999999</v>
      </c>
      <c r="AC199" s="30">
        <f>Data_Set[[#This Row],[Bilan CO2 Segment 1 (Kg CO2)]]+Data_Set[[#This Row],[Bilan CO2 Segment 2 (Kg CO2)]]</f>
        <v>20.616977872</v>
      </c>
      <c r="AD199" s="1"/>
    </row>
    <row r="200" spans="1:30" ht="12.5" x14ac:dyDescent="0.25">
      <c r="A200" s="7">
        <v>20210700031</v>
      </c>
      <c r="B200" s="18">
        <v>44385</v>
      </c>
      <c r="C200" s="18" t="str">
        <f>TEXT(B200, "mmmm")</f>
        <v>juillet</v>
      </c>
      <c r="D200" s="18" t="str">
        <f>TEXT(B200,"aaaa")</f>
        <v>2021</v>
      </c>
      <c r="E200" s="7">
        <v>1383888</v>
      </c>
      <c r="F200" s="17">
        <v>300</v>
      </c>
      <c r="G200" s="23">
        <f>Data_Set[[#This Row],[Poids OT (kg)]]/1000</f>
        <v>0.3</v>
      </c>
      <c r="H200" s="6" t="s">
        <v>1</v>
      </c>
      <c r="I200" s="7">
        <v>196</v>
      </c>
      <c r="J200" s="6">
        <v>26750</v>
      </c>
      <c r="K200" s="6" t="s">
        <v>24</v>
      </c>
      <c r="L200" s="6">
        <v>91100</v>
      </c>
      <c r="M200" s="6" t="s">
        <v>22</v>
      </c>
      <c r="N200" s="7">
        <v>541.52599999999995</v>
      </c>
      <c r="O200" s="6" t="s">
        <v>151</v>
      </c>
      <c r="P200" s="6" t="s">
        <v>150</v>
      </c>
      <c r="Q200" s="11">
        <v>2980326876789</v>
      </c>
      <c r="R200" s="12">
        <v>435298691</v>
      </c>
      <c r="S200" s="6" t="str">
        <f>LEFT(Q200,1)</f>
        <v>2</v>
      </c>
      <c r="T200" s="6" t="str">
        <f>IF(S200="1","Homme",IF(S200="0","Inconnu","Femme"))</f>
        <v>Femme</v>
      </c>
      <c r="U200" s="6" t="str">
        <f>"19"&amp;MID(Q200, SEARCH("", Q200) + 1,2)</f>
        <v>1998</v>
      </c>
      <c r="V200" s="6" t="str">
        <f>FLOOR(U200,5) &amp; "-" &amp; FLOOR(U200,5) + 5</f>
        <v>1995-2000</v>
      </c>
      <c r="W200" s="24">
        <f>IFERROR(VLOOKUP(Data_Set[[#This Row],[Type Transport]],'[1]Taux émission CO2e'!$A$5:$B$16,2,0),0)</f>
        <v>0.3</v>
      </c>
      <c r="X200" s="28">
        <f>IFERROR(VLOOKUP(Data_Set[[#This Row],[Type Transport]],'[1]Taux émission CO2e'!$A$5:$D$16,4,0),0)</f>
        <v>0.16</v>
      </c>
      <c r="Y200" s="24">
        <f>IFERROR(VLOOKUP(Data_Set[[#This Row],[Type Transport]],'[1]Taux émission CO2e'!$A$20:$B$31,2,0),0)</f>
        <v>0.7</v>
      </c>
      <c r="Z200" s="6">
        <f>IFERROR(VLOOKUP(Data_Set[[#This Row],[Type Transport]],'[1]Taux émission CO2e'!$A$20:$D$31,4,0),0)</f>
        <v>6.7400000000000002E-2</v>
      </c>
      <c r="AA200" s="30">
        <f>Data_Set[[#This Row],[Repartition Segment 1]]*Data_Set[[#This Row],[Coefficient CO2 Segment 1]]*Data_Set[[#This Row],[Poids OT (T)]]*Data_Set[[#This Row],[Distance (KM)]]</f>
        <v>7.7979743999999993</v>
      </c>
      <c r="AB200" s="30">
        <f>Data_Set[[#This Row],[Repartition Segment 2]]*Data_Set[[#This Row],[Coefficient CO2 Segment 2]]*Data_Set[[#This Row],[Poids OT (T)]]*Data_Set[[#This Row],[Distance (KM)]]</f>
        <v>7.6647590039999995</v>
      </c>
      <c r="AC200" s="30">
        <f>Data_Set[[#This Row],[Bilan CO2 Segment 1 (Kg CO2)]]+Data_Set[[#This Row],[Bilan CO2 Segment 2 (Kg CO2)]]</f>
        <v>15.462733403999998</v>
      </c>
      <c r="AD200" s="1"/>
    </row>
    <row r="201" spans="1:30" ht="12.5" x14ac:dyDescent="0.25">
      <c r="A201" s="7">
        <v>20210700031</v>
      </c>
      <c r="B201" s="18">
        <v>44392</v>
      </c>
      <c r="C201" s="18" t="str">
        <f>TEXT(B201, "mmmm")</f>
        <v>juillet</v>
      </c>
      <c r="D201" s="18" t="str">
        <f>TEXT(B201,"aaaa")</f>
        <v>2021</v>
      </c>
      <c r="E201" s="7">
        <v>1386797</v>
      </c>
      <c r="F201" s="17">
        <v>300</v>
      </c>
      <c r="G201" s="23">
        <f>Data_Set[[#This Row],[Poids OT (kg)]]/1000</f>
        <v>0.3</v>
      </c>
      <c r="H201" s="6" t="s">
        <v>1</v>
      </c>
      <c r="I201" s="7">
        <v>196</v>
      </c>
      <c r="J201" s="6">
        <v>26750</v>
      </c>
      <c r="K201" s="6" t="s">
        <v>24</v>
      </c>
      <c r="L201" s="6">
        <v>91100</v>
      </c>
      <c r="M201" s="6" t="s">
        <v>22</v>
      </c>
      <c r="N201" s="7">
        <v>541.52599999999995</v>
      </c>
      <c r="O201" s="6" t="s">
        <v>151</v>
      </c>
      <c r="P201" s="6" t="s">
        <v>150</v>
      </c>
      <c r="Q201" s="11">
        <v>2980326876789</v>
      </c>
      <c r="R201" s="12">
        <v>435298691</v>
      </c>
      <c r="S201" s="6" t="str">
        <f>LEFT(Q201,1)</f>
        <v>2</v>
      </c>
      <c r="T201" s="6" t="str">
        <f>IF(S201="1","Homme",IF(S201="0","Inconnu","Femme"))</f>
        <v>Femme</v>
      </c>
      <c r="U201" s="6" t="str">
        <f>"19"&amp;MID(Q201, SEARCH("", Q201) + 1,2)</f>
        <v>1998</v>
      </c>
      <c r="V201" s="6" t="str">
        <f>FLOOR(U201,5) &amp; "-" &amp; FLOOR(U201,5) + 5</f>
        <v>1995-2000</v>
      </c>
      <c r="W201" s="24">
        <f>IFERROR(VLOOKUP(Data_Set[[#This Row],[Type Transport]],'[1]Taux émission CO2e'!$A$5:$B$16,2,0),0)</f>
        <v>0.3</v>
      </c>
      <c r="X201" s="28">
        <f>IFERROR(VLOOKUP(Data_Set[[#This Row],[Type Transport]],'[1]Taux émission CO2e'!$A$5:$D$16,4,0),0)</f>
        <v>0.16</v>
      </c>
      <c r="Y201" s="24">
        <f>IFERROR(VLOOKUP(Data_Set[[#This Row],[Type Transport]],'[1]Taux émission CO2e'!$A$20:$B$31,2,0),0)</f>
        <v>0.7</v>
      </c>
      <c r="Z201" s="6">
        <f>IFERROR(VLOOKUP(Data_Set[[#This Row],[Type Transport]],'[1]Taux émission CO2e'!$A$20:$D$31,4,0),0)</f>
        <v>6.7400000000000002E-2</v>
      </c>
      <c r="AA201" s="30">
        <f>Data_Set[[#This Row],[Repartition Segment 1]]*Data_Set[[#This Row],[Coefficient CO2 Segment 1]]*Data_Set[[#This Row],[Poids OT (T)]]*Data_Set[[#This Row],[Distance (KM)]]</f>
        <v>7.7979743999999993</v>
      </c>
      <c r="AB201" s="30">
        <f>Data_Set[[#This Row],[Repartition Segment 2]]*Data_Set[[#This Row],[Coefficient CO2 Segment 2]]*Data_Set[[#This Row],[Poids OT (T)]]*Data_Set[[#This Row],[Distance (KM)]]</f>
        <v>7.6647590039999995</v>
      </c>
      <c r="AC201" s="30">
        <f>Data_Set[[#This Row],[Bilan CO2 Segment 1 (Kg CO2)]]+Data_Set[[#This Row],[Bilan CO2 Segment 2 (Kg CO2)]]</f>
        <v>15.462733403999998</v>
      </c>
      <c r="AD201" s="1"/>
    </row>
    <row r="202" spans="1:30" ht="12.5" x14ac:dyDescent="0.25">
      <c r="A202" s="7">
        <v>20210700062</v>
      </c>
      <c r="B202" s="18">
        <v>44398</v>
      </c>
      <c r="C202" s="18" t="str">
        <f>TEXT(B202, "mmmm")</f>
        <v>juillet</v>
      </c>
      <c r="D202" s="18" t="str">
        <f>TEXT(B202,"aaaa")</f>
        <v>2021</v>
      </c>
      <c r="E202" s="7">
        <v>1388635</v>
      </c>
      <c r="F202" s="17">
        <v>300</v>
      </c>
      <c r="G202" s="23">
        <f>Data_Set[[#This Row],[Poids OT (kg)]]/1000</f>
        <v>0.3</v>
      </c>
      <c r="H202" s="6" t="s">
        <v>1</v>
      </c>
      <c r="I202" s="7">
        <v>196</v>
      </c>
      <c r="J202" s="6">
        <v>26750</v>
      </c>
      <c r="K202" s="6" t="s">
        <v>24</v>
      </c>
      <c r="L202" s="6">
        <v>91100</v>
      </c>
      <c r="M202" s="6" t="s">
        <v>22</v>
      </c>
      <c r="N202" s="7">
        <v>541.52599999999995</v>
      </c>
      <c r="O202" s="6" t="s">
        <v>151</v>
      </c>
      <c r="P202" s="6" t="s">
        <v>150</v>
      </c>
      <c r="Q202" s="11">
        <v>2980326876789</v>
      </c>
      <c r="R202" s="12">
        <v>435298691</v>
      </c>
      <c r="S202" s="6" t="str">
        <f>LEFT(Q202,1)</f>
        <v>2</v>
      </c>
      <c r="T202" s="6" t="str">
        <f>IF(S202="1","Homme",IF(S202="0","Inconnu","Femme"))</f>
        <v>Femme</v>
      </c>
      <c r="U202" s="6" t="str">
        <f>"19"&amp;MID(Q202, SEARCH("", Q202) + 1,2)</f>
        <v>1998</v>
      </c>
      <c r="V202" s="6" t="str">
        <f>FLOOR(U202,5) &amp; "-" &amp; FLOOR(U202,5) + 5</f>
        <v>1995-2000</v>
      </c>
      <c r="W202" s="24">
        <f>IFERROR(VLOOKUP(Data_Set[[#This Row],[Type Transport]],'[1]Taux émission CO2e'!$A$5:$B$16,2,0),0)</f>
        <v>0.3</v>
      </c>
      <c r="X202" s="28">
        <f>IFERROR(VLOOKUP(Data_Set[[#This Row],[Type Transport]],'[1]Taux émission CO2e'!$A$5:$D$16,4,0),0)</f>
        <v>0.16</v>
      </c>
      <c r="Y202" s="24">
        <f>IFERROR(VLOOKUP(Data_Set[[#This Row],[Type Transport]],'[1]Taux émission CO2e'!$A$20:$B$31,2,0),0)</f>
        <v>0.7</v>
      </c>
      <c r="Z202" s="6">
        <f>IFERROR(VLOOKUP(Data_Set[[#This Row],[Type Transport]],'[1]Taux émission CO2e'!$A$20:$D$31,4,0),0)</f>
        <v>6.7400000000000002E-2</v>
      </c>
      <c r="AA202" s="30">
        <f>Data_Set[[#This Row],[Repartition Segment 1]]*Data_Set[[#This Row],[Coefficient CO2 Segment 1]]*Data_Set[[#This Row],[Poids OT (T)]]*Data_Set[[#This Row],[Distance (KM)]]</f>
        <v>7.7979743999999993</v>
      </c>
      <c r="AB202" s="30">
        <f>Data_Set[[#This Row],[Repartition Segment 2]]*Data_Set[[#This Row],[Coefficient CO2 Segment 2]]*Data_Set[[#This Row],[Poids OT (T)]]*Data_Set[[#This Row],[Distance (KM)]]</f>
        <v>7.6647590039999995</v>
      </c>
      <c r="AC202" s="30">
        <f>Data_Set[[#This Row],[Bilan CO2 Segment 1 (Kg CO2)]]+Data_Set[[#This Row],[Bilan CO2 Segment 2 (Kg CO2)]]</f>
        <v>15.462733403999998</v>
      </c>
      <c r="AD202" s="1"/>
    </row>
    <row r="203" spans="1:30" ht="12.5" x14ac:dyDescent="0.25">
      <c r="A203" s="7">
        <v>20210800045</v>
      </c>
      <c r="B203" s="18">
        <v>44405</v>
      </c>
      <c r="C203" s="18" t="str">
        <f>TEXT(B203, "mmmm")</f>
        <v>juillet</v>
      </c>
      <c r="D203" s="18" t="str">
        <f>TEXT(B203,"aaaa")</f>
        <v>2021</v>
      </c>
      <c r="E203" s="7">
        <v>1391083</v>
      </c>
      <c r="F203" s="17">
        <v>300</v>
      </c>
      <c r="G203" s="23">
        <f>Data_Set[[#This Row],[Poids OT (kg)]]/1000</f>
        <v>0.3</v>
      </c>
      <c r="H203" s="6" t="s">
        <v>1</v>
      </c>
      <c r="I203" s="7">
        <v>239</v>
      </c>
      <c r="J203" s="6">
        <v>26750</v>
      </c>
      <c r="K203" s="6" t="s">
        <v>24</v>
      </c>
      <c r="L203" s="6">
        <v>91100</v>
      </c>
      <c r="M203" s="6" t="s">
        <v>22</v>
      </c>
      <c r="N203" s="7">
        <v>541.52599999999995</v>
      </c>
      <c r="O203" s="6" t="s">
        <v>151</v>
      </c>
      <c r="P203" s="6" t="s">
        <v>150</v>
      </c>
      <c r="Q203" s="11">
        <v>2980326876789</v>
      </c>
      <c r="R203" s="12">
        <v>435298691</v>
      </c>
      <c r="S203" s="6" t="str">
        <f>LEFT(Q203,1)</f>
        <v>2</v>
      </c>
      <c r="T203" s="6" t="str">
        <f>IF(S203="1","Homme",IF(S203="0","Inconnu","Femme"))</f>
        <v>Femme</v>
      </c>
      <c r="U203" s="6" t="str">
        <f>"19"&amp;MID(Q203, SEARCH("", Q203) + 1,2)</f>
        <v>1998</v>
      </c>
      <c r="V203" s="6" t="str">
        <f>FLOOR(U203,5) &amp; "-" &amp; FLOOR(U203,5) + 5</f>
        <v>1995-2000</v>
      </c>
      <c r="W203" s="24">
        <f>IFERROR(VLOOKUP(Data_Set[[#This Row],[Type Transport]],'[1]Taux émission CO2e'!$A$5:$B$16,2,0),0)</f>
        <v>0.3</v>
      </c>
      <c r="X203" s="28">
        <f>IFERROR(VLOOKUP(Data_Set[[#This Row],[Type Transport]],'[1]Taux émission CO2e'!$A$5:$D$16,4,0),0)</f>
        <v>0.16</v>
      </c>
      <c r="Y203" s="24">
        <f>IFERROR(VLOOKUP(Data_Set[[#This Row],[Type Transport]],'[1]Taux émission CO2e'!$A$20:$B$31,2,0),0)</f>
        <v>0.7</v>
      </c>
      <c r="Z203" s="6">
        <f>IFERROR(VLOOKUP(Data_Set[[#This Row],[Type Transport]],'[1]Taux émission CO2e'!$A$20:$D$31,4,0),0)</f>
        <v>6.7400000000000002E-2</v>
      </c>
      <c r="AA203" s="30">
        <f>Data_Set[[#This Row],[Repartition Segment 1]]*Data_Set[[#This Row],[Coefficient CO2 Segment 1]]*Data_Set[[#This Row],[Poids OT (T)]]*Data_Set[[#This Row],[Distance (KM)]]</f>
        <v>7.7979743999999993</v>
      </c>
      <c r="AB203" s="30">
        <f>Data_Set[[#This Row],[Repartition Segment 2]]*Data_Set[[#This Row],[Coefficient CO2 Segment 2]]*Data_Set[[#This Row],[Poids OT (T)]]*Data_Set[[#This Row],[Distance (KM)]]</f>
        <v>7.6647590039999995</v>
      </c>
      <c r="AC203" s="30">
        <f>Data_Set[[#This Row],[Bilan CO2 Segment 1 (Kg CO2)]]+Data_Set[[#This Row],[Bilan CO2 Segment 2 (Kg CO2)]]</f>
        <v>15.462733403999998</v>
      </c>
      <c r="AD203" s="1"/>
    </row>
    <row r="204" spans="1:30" ht="12.5" x14ac:dyDescent="0.25">
      <c r="A204" s="7">
        <v>20210800045</v>
      </c>
      <c r="B204" s="18">
        <v>44413</v>
      </c>
      <c r="C204" s="18" t="str">
        <f>TEXT(B204, "mmmm")</f>
        <v>août</v>
      </c>
      <c r="D204" s="18" t="str">
        <f>TEXT(B204,"aaaa")</f>
        <v>2021</v>
      </c>
      <c r="E204" s="7">
        <v>1393347</v>
      </c>
      <c r="F204" s="17">
        <v>300</v>
      </c>
      <c r="G204" s="23">
        <f>Data_Set[[#This Row],[Poids OT (kg)]]/1000</f>
        <v>0.3</v>
      </c>
      <c r="H204" s="6" t="s">
        <v>1</v>
      </c>
      <c r="I204" s="7">
        <v>196</v>
      </c>
      <c r="J204" s="6">
        <v>26750</v>
      </c>
      <c r="K204" s="6" t="s">
        <v>24</v>
      </c>
      <c r="L204" s="6">
        <v>91100</v>
      </c>
      <c r="M204" s="6" t="s">
        <v>22</v>
      </c>
      <c r="N204" s="7">
        <v>541.52599999999995</v>
      </c>
      <c r="O204" s="6" t="s">
        <v>151</v>
      </c>
      <c r="P204" s="6" t="s">
        <v>150</v>
      </c>
      <c r="Q204" s="11">
        <v>2980326876789</v>
      </c>
      <c r="R204" s="12">
        <v>435298691</v>
      </c>
      <c r="S204" s="6" t="str">
        <f>LEFT(Q204,1)</f>
        <v>2</v>
      </c>
      <c r="T204" s="6" t="str">
        <f>IF(S204="1","Homme",IF(S204="0","Inconnu","Femme"))</f>
        <v>Femme</v>
      </c>
      <c r="U204" s="6" t="str">
        <f>"19"&amp;MID(Q204, SEARCH("", Q204) + 1,2)</f>
        <v>1998</v>
      </c>
      <c r="V204" s="6" t="str">
        <f>FLOOR(U204,5) &amp; "-" &amp; FLOOR(U204,5) + 5</f>
        <v>1995-2000</v>
      </c>
      <c r="W204" s="24">
        <f>IFERROR(VLOOKUP(Data_Set[[#This Row],[Type Transport]],'[1]Taux émission CO2e'!$A$5:$B$16,2,0),0)</f>
        <v>0.3</v>
      </c>
      <c r="X204" s="28">
        <f>IFERROR(VLOOKUP(Data_Set[[#This Row],[Type Transport]],'[1]Taux émission CO2e'!$A$5:$D$16,4,0),0)</f>
        <v>0.16</v>
      </c>
      <c r="Y204" s="24">
        <f>IFERROR(VLOOKUP(Data_Set[[#This Row],[Type Transport]],'[1]Taux émission CO2e'!$A$20:$B$31,2,0),0)</f>
        <v>0.7</v>
      </c>
      <c r="Z204" s="6">
        <f>IFERROR(VLOOKUP(Data_Set[[#This Row],[Type Transport]],'[1]Taux émission CO2e'!$A$20:$D$31,4,0),0)</f>
        <v>6.7400000000000002E-2</v>
      </c>
      <c r="AA204" s="30">
        <f>Data_Set[[#This Row],[Repartition Segment 1]]*Data_Set[[#This Row],[Coefficient CO2 Segment 1]]*Data_Set[[#This Row],[Poids OT (T)]]*Data_Set[[#This Row],[Distance (KM)]]</f>
        <v>7.7979743999999993</v>
      </c>
      <c r="AB204" s="30">
        <f>Data_Set[[#This Row],[Repartition Segment 2]]*Data_Set[[#This Row],[Coefficient CO2 Segment 2]]*Data_Set[[#This Row],[Poids OT (T)]]*Data_Set[[#This Row],[Distance (KM)]]</f>
        <v>7.6647590039999995</v>
      </c>
      <c r="AC204" s="30">
        <f>Data_Set[[#This Row],[Bilan CO2 Segment 1 (Kg CO2)]]+Data_Set[[#This Row],[Bilan CO2 Segment 2 (Kg CO2)]]</f>
        <v>15.462733403999998</v>
      </c>
      <c r="AD204" s="1"/>
    </row>
    <row r="205" spans="1:30" ht="12.5" x14ac:dyDescent="0.25">
      <c r="A205" s="7">
        <v>20210900038</v>
      </c>
      <c r="B205" s="18">
        <v>44434</v>
      </c>
      <c r="C205" s="18" t="str">
        <f>TEXT(B205, "mmmm")</f>
        <v>août</v>
      </c>
      <c r="D205" s="18" t="str">
        <f>TEXT(B205,"aaaa")</f>
        <v>2021</v>
      </c>
      <c r="E205" s="7">
        <v>1398454</v>
      </c>
      <c r="F205" s="17">
        <v>500</v>
      </c>
      <c r="G205" s="23">
        <f>Data_Set[[#This Row],[Poids OT (kg)]]/1000</f>
        <v>0.5</v>
      </c>
      <c r="H205" s="6" t="s">
        <v>1</v>
      </c>
      <c r="I205" s="7">
        <v>196</v>
      </c>
      <c r="J205" s="6">
        <v>26750</v>
      </c>
      <c r="K205" s="6" t="s">
        <v>24</v>
      </c>
      <c r="L205" s="6">
        <v>91100</v>
      </c>
      <c r="M205" s="6" t="s">
        <v>22</v>
      </c>
      <c r="N205" s="7">
        <v>541.52599999999995</v>
      </c>
      <c r="O205" s="6" t="s">
        <v>151</v>
      </c>
      <c r="P205" s="6" t="s">
        <v>150</v>
      </c>
      <c r="Q205" s="11">
        <v>2980326876789</v>
      </c>
      <c r="R205" s="12">
        <v>435298691</v>
      </c>
      <c r="S205" s="6" t="str">
        <f>LEFT(Q205,1)</f>
        <v>2</v>
      </c>
      <c r="T205" s="6" t="str">
        <f>IF(S205="1","Homme",IF(S205="0","Inconnu","Femme"))</f>
        <v>Femme</v>
      </c>
      <c r="U205" s="6" t="str">
        <f>"19"&amp;MID(Q205, SEARCH("", Q205) + 1,2)</f>
        <v>1998</v>
      </c>
      <c r="V205" s="6" t="str">
        <f>FLOOR(U205,5) &amp; "-" &amp; FLOOR(U205,5) + 5</f>
        <v>1995-2000</v>
      </c>
      <c r="W205" s="24">
        <f>IFERROR(VLOOKUP(Data_Set[[#This Row],[Type Transport]],'[1]Taux émission CO2e'!$A$5:$B$16,2,0),0)</f>
        <v>0.3</v>
      </c>
      <c r="X205" s="28">
        <f>IFERROR(VLOOKUP(Data_Set[[#This Row],[Type Transport]],'[1]Taux émission CO2e'!$A$5:$D$16,4,0),0)</f>
        <v>0.16</v>
      </c>
      <c r="Y205" s="24">
        <f>IFERROR(VLOOKUP(Data_Set[[#This Row],[Type Transport]],'[1]Taux émission CO2e'!$A$20:$B$31,2,0),0)</f>
        <v>0.7</v>
      </c>
      <c r="Z205" s="6">
        <f>IFERROR(VLOOKUP(Data_Set[[#This Row],[Type Transport]],'[1]Taux émission CO2e'!$A$20:$D$31,4,0),0)</f>
        <v>6.7400000000000002E-2</v>
      </c>
      <c r="AA205" s="30">
        <f>Data_Set[[#This Row],[Repartition Segment 1]]*Data_Set[[#This Row],[Coefficient CO2 Segment 1]]*Data_Set[[#This Row],[Poids OT (T)]]*Data_Set[[#This Row],[Distance (KM)]]</f>
        <v>12.996623999999999</v>
      </c>
      <c r="AB205" s="30">
        <f>Data_Set[[#This Row],[Repartition Segment 2]]*Data_Set[[#This Row],[Coefficient CO2 Segment 2]]*Data_Set[[#This Row],[Poids OT (T)]]*Data_Set[[#This Row],[Distance (KM)]]</f>
        <v>12.774598339999999</v>
      </c>
      <c r="AC205" s="30">
        <f>Data_Set[[#This Row],[Bilan CO2 Segment 1 (Kg CO2)]]+Data_Set[[#This Row],[Bilan CO2 Segment 2 (Kg CO2)]]</f>
        <v>25.771222339999998</v>
      </c>
      <c r="AD205" s="1"/>
    </row>
    <row r="206" spans="1:30" ht="12.5" x14ac:dyDescent="0.25">
      <c r="A206" s="7">
        <v>20210900038</v>
      </c>
      <c r="B206" s="18">
        <v>44441</v>
      </c>
      <c r="C206" s="18" t="str">
        <f>TEXT(B206, "mmmm")</f>
        <v>septembre</v>
      </c>
      <c r="D206" s="18" t="str">
        <f>TEXT(B206,"aaaa")</f>
        <v>2021</v>
      </c>
      <c r="E206" s="7">
        <v>1400590</v>
      </c>
      <c r="F206" s="17">
        <v>300</v>
      </c>
      <c r="G206" s="23">
        <f>Data_Set[[#This Row],[Poids OT (kg)]]/1000</f>
        <v>0.3</v>
      </c>
      <c r="H206" s="6" t="s">
        <v>1</v>
      </c>
      <c r="I206" s="7">
        <v>196</v>
      </c>
      <c r="J206" s="6">
        <v>26750</v>
      </c>
      <c r="K206" s="6" t="s">
        <v>24</v>
      </c>
      <c r="L206" s="6">
        <v>91100</v>
      </c>
      <c r="M206" s="6" t="s">
        <v>22</v>
      </c>
      <c r="N206" s="7">
        <v>541.52599999999995</v>
      </c>
      <c r="O206" s="6" t="s">
        <v>151</v>
      </c>
      <c r="P206" s="6" t="s">
        <v>150</v>
      </c>
      <c r="Q206" s="11">
        <v>2980326876789</v>
      </c>
      <c r="R206" s="12">
        <v>435298691</v>
      </c>
      <c r="S206" s="6" t="str">
        <f>LEFT(Q206,1)</f>
        <v>2</v>
      </c>
      <c r="T206" s="6" t="str">
        <f>IF(S206="1","Homme",IF(S206="0","Inconnu","Femme"))</f>
        <v>Femme</v>
      </c>
      <c r="U206" s="6" t="str">
        <f>"19"&amp;MID(Q206, SEARCH("", Q206) + 1,2)</f>
        <v>1998</v>
      </c>
      <c r="V206" s="6" t="str">
        <f>FLOOR(U206,5) &amp; "-" &amp; FLOOR(U206,5) + 5</f>
        <v>1995-2000</v>
      </c>
      <c r="W206" s="24">
        <f>IFERROR(VLOOKUP(Data_Set[[#This Row],[Type Transport]],'[1]Taux émission CO2e'!$A$5:$B$16,2,0),0)</f>
        <v>0.3</v>
      </c>
      <c r="X206" s="28">
        <f>IFERROR(VLOOKUP(Data_Set[[#This Row],[Type Transport]],'[1]Taux émission CO2e'!$A$5:$D$16,4,0),0)</f>
        <v>0.16</v>
      </c>
      <c r="Y206" s="24">
        <f>IFERROR(VLOOKUP(Data_Set[[#This Row],[Type Transport]],'[1]Taux émission CO2e'!$A$20:$B$31,2,0),0)</f>
        <v>0.7</v>
      </c>
      <c r="Z206" s="6">
        <f>IFERROR(VLOOKUP(Data_Set[[#This Row],[Type Transport]],'[1]Taux émission CO2e'!$A$20:$D$31,4,0),0)</f>
        <v>6.7400000000000002E-2</v>
      </c>
      <c r="AA206" s="30">
        <f>Data_Set[[#This Row],[Repartition Segment 1]]*Data_Set[[#This Row],[Coefficient CO2 Segment 1]]*Data_Set[[#This Row],[Poids OT (T)]]*Data_Set[[#This Row],[Distance (KM)]]</f>
        <v>7.7979743999999993</v>
      </c>
      <c r="AB206" s="30">
        <f>Data_Set[[#This Row],[Repartition Segment 2]]*Data_Set[[#This Row],[Coefficient CO2 Segment 2]]*Data_Set[[#This Row],[Poids OT (T)]]*Data_Set[[#This Row],[Distance (KM)]]</f>
        <v>7.6647590039999995</v>
      </c>
      <c r="AC206" s="30">
        <f>Data_Set[[#This Row],[Bilan CO2 Segment 1 (Kg CO2)]]+Data_Set[[#This Row],[Bilan CO2 Segment 2 (Kg CO2)]]</f>
        <v>15.462733403999998</v>
      </c>
      <c r="AD206" s="1"/>
    </row>
    <row r="207" spans="1:30" ht="12.5" x14ac:dyDescent="0.25">
      <c r="A207" s="7">
        <v>20210900038</v>
      </c>
      <c r="B207" s="18">
        <v>44455</v>
      </c>
      <c r="C207" s="18" t="str">
        <f>TEXT(B207, "mmmm")</f>
        <v>septembre</v>
      </c>
      <c r="D207" s="18" t="str">
        <f>TEXT(B207,"aaaa")</f>
        <v>2021</v>
      </c>
      <c r="E207" s="7">
        <v>1403075</v>
      </c>
      <c r="F207" s="17">
        <v>300</v>
      </c>
      <c r="G207" s="23">
        <f>Data_Set[[#This Row],[Poids OT (kg)]]/1000</f>
        <v>0.3</v>
      </c>
      <c r="H207" s="6" t="s">
        <v>1</v>
      </c>
      <c r="I207" s="7">
        <v>239</v>
      </c>
      <c r="J207" s="6">
        <v>26750</v>
      </c>
      <c r="K207" s="6" t="s">
        <v>24</v>
      </c>
      <c r="L207" s="6">
        <v>91100</v>
      </c>
      <c r="M207" s="6" t="s">
        <v>22</v>
      </c>
      <c r="N207" s="7">
        <v>541.52599999999995</v>
      </c>
      <c r="O207" s="6" t="s">
        <v>151</v>
      </c>
      <c r="P207" s="6" t="s">
        <v>150</v>
      </c>
      <c r="Q207" s="11">
        <v>2980326876789</v>
      </c>
      <c r="R207" s="12">
        <v>435298691</v>
      </c>
      <c r="S207" s="6" t="str">
        <f>LEFT(Q207,1)</f>
        <v>2</v>
      </c>
      <c r="T207" s="6" t="str">
        <f>IF(S207="1","Homme",IF(S207="0","Inconnu","Femme"))</f>
        <v>Femme</v>
      </c>
      <c r="U207" s="6" t="str">
        <f>"19"&amp;MID(Q207, SEARCH("", Q207) + 1,2)</f>
        <v>1998</v>
      </c>
      <c r="V207" s="6" t="str">
        <f>FLOOR(U207,5) &amp; "-" &amp; FLOOR(U207,5) + 5</f>
        <v>1995-2000</v>
      </c>
      <c r="W207" s="24">
        <f>IFERROR(VLOOKUP(Data_Set[[#This Row],[Type Transport]],'[1]Taux émission CO2e'!$A$5:$B$16,2,0),0)</f>
        <v>0.3</v>
      </c>
      <c r="X207" s="28">
        <f>IFERROR(VLOOKUP(Data_Set[[#This Row],[Type Transport]],'[1]Taux émission CO2e'!$A$5:$D$16,4,0),0)</f>
        <v>0.16</v>
      </c>
      <c r="Y207" s="24">
        <f>IFERROR(VLOOKUP(Data_Set[[#This Row],[Type Transport]],'[1]Taux émission CO2e'!$A$20:$B$31,2,0),0)</f>
        <v>0.7</v>
      </c>
      <c r="Z207" s="6">
        <f>IFERROR(VLOOKUP(Data_Set[[#This Row],[Type Transport]],'[1]Taux émission CO2e'!$A$20:$D$31,4,0),0)</f>
        <v>6.7400000000000002E-2</v>
      </c>
      <c r="AA207" s="30">
        <f>Data_Set[[#This Row],[Repartition Segment 1]]*Data_Set[[#This Row],[Coefficient CO2 Segment 1]]*Data_Set[[#This Row],[Poids OT (T)]]*Data_Set[[#This Row],[Distance (KM)]]</f>
        <v>7.7979743999999993</v>
      </c>
      <c r="AB207" s="30">
        <f>Data_Set[[#This Row],[Repartition Segment 2]]*Data_Set[[#This Row],[Coefficient CO2 Segment 2]]*Data_Set[[#This Row],[Poids OT (T)]]*Data_Set[[#This Row],[Distance (KM)]]</f>
        <v>7.6647590039999995</v>
      </c>
      <c r="AC207" s="30">
        <f>Data_Set[[#This Row],[Bilan CO2 Segment 1 (Kg CO2)]]+Data_Set[[#This Row],[Bilan CO2 Segment 2 (Kg CO2)]]</f>
        <v>15.462733403999998</v>
      </c>
      <c r="AD207" s="1"/>
    </row>
    <row r="208" spans="1:30" ht="12.5" x14ac:dyDescent="0.25">
      <c r="A208" s="7">
        <v>20211000042</v>
      </c>
      <c r="B208" s="18">
        <v>44476</v>
      </c>
      <c r="C208" s="18" t="str">
        <f>TEXT(B208, "mmmm")</f>
        <v>octobre</v>
      </c>
      <c r="D208" s="18" t="str">
        <f>TEXT(B208,"aaaa")</f>
        <v>2021</v>
      </c>
      <c r="E208" s="7">
        <v>1415538</v>
      </c>
      <c r="F208" s="17">
        <v>300</v>
      </c>
      <c r="G208" s="23">
        <f>Data_Set[[#This Row],[Poids OT (kg)]]/1000</f>
        <v>0.3</v>
      </c>
      <c r="H208" s="6" t="s">
        <v>1</v>
      </c>
      <c r="I208" s="7">
        <v>239</v>
      </c>
      <c r="J208" s="6">
        <v>26750</v>
      </c>
      <c r="K208" s="6" t="s">
        <v>24</v>
      </c>
      <c r="L208" s="6">
        <v>91100</v>
      </c>
      <c r="M208" s="6" t="s">
        <v>22</v>
      </c>
      <c r="N208" s="7">
        <v>541.52599999999995</v>
      </c>
      <c r="O208" s="6" t="s">
        <v>151</v>
      </c>
      <c r="P208" s="6" t="s">
        <v>150</v>
      </c>
      <c r="Q208" s="11">
        <v>2980326876789</v>
      </c>
      <c r="R208" s="12">
        <v>435298691</v>
      </c>
      <c r="S208" s="6" t="str">
        <f>LEFT(Q208,1)</f>
        <v>2</v>
      </c>
      <c r="T208" s="6" t="str">
        <f>IF(S208="1","Homme",IF(S208="0","Inconnu","Femme"))</f>
        <v>Femme</v>
      </c>
      <c r="U208" s="6" t="str">
        <f>"19"&amp;MID(Q208, SEARCH("", Q208) + 1,2)</f>
        <v>1998</v>
      </c>
      <c r="V208" s="6" t="str">
        <f>FLOOR(U208,5) &amp; "-" &amp; FLOOR(U208,5) + 5</f>
        <v>1995-2000</v>
      </c>
      <c r="W208" s="24">
        <f>IFERROR(VLOOKUP(Data_Set[[#This Row],[Type Transport]],'[1]Taux émission CO2e'!$A$5:$B$16,2,0),0)</f>
        <v>0.3</v>
      </c>
      <c r="X208" s="28">
        <f>IFERROR(VLOOKUP(Data_Set[[#This Row],[Type Transport]],'[1]Taux émission CO2e'!$A$5:$D$16,4,0),0)</f>
        <v>0.16</v>
      </c>
      <c r="Y208" s="24">
        <f>IFERROR(VLOOKUP(Data_Set[[#This Row],[Type Transport]],'[1]Taux émission CO2e'!$A$20:$B$31,2,0),0)</f>
        <v>0.7</v>
      </c>
      <c r="Z208" s="6">
        <f>IFERROR(VLOOKUP(Data_Set[[#This Row],[Type Transport]],'[1]Taux émission CO2e'!$A$20:$D$31,4,0),0)</f>
        <v>6.7400000000000002E-2</v>
      </c>
      <c r="AA208" s="30">
        <f>Data_Set[[#This Row],[Repartition Segment 1]]*Data_Set[[#This Row],[Coefficient CO2 Segment 1]]*Data_Set[[#This Row],[Poids OT (T)]]*Data_Set[[#This Row],[Distance (KM)]]</f>
        <v>7.7979743999999993</v>
      </c>
      <c r="AB208" s="30">
        <f>Data_Set[[#This Row],[Repartition Segment 2]]*Data_Set[[#This Row],[Coefficient CO2 Segment 2]]*Data_Set[[#This Row],[Poids OT (T)]]*Data_Set[[#This Row],[Distance (KM)]]</f>
        <v>7.6647590039999995</v>
      </c>
      <c r="AC208" s="30">
        <f>Data_Set[[#This Row],[Bilan CO2 Segment 1 (Kg CO2)]]+Data_Set[[#This Row],[Bilan CO2 Segment 2 (Kg CO2)]]</f>
        <v>15.462733403999998</v>
      </c>
      <c r="AD208" s="1"/>
    </row>
    <row r="209" spans="1:30" ht="12.5" x14ac:dyDescent="0.25">
      <c r="A209" s="7">
        <v>20211000042</v>
      </c>
      <c r="B209" s="18">
        <v>44490</v>
      </c>
      <c r="C209" s="18" t="str">
        <f>TEXT(B209, "mmmm")</f>
        <v>octobre</v>
      </c>
      <c r="D209" s="18" t="str">
        <f>TEXT(B209,"aaaa")</f>
        <v>2021</v>
      </c>
      <c r="E209" s="7">
        <v>1421129</v>
      </c>
      <c r="F209" s="17">
        <v>150</v>
      </c>
      <c r="G209" s="23">
        <f>Data_Set[[#This Row],[Poids OT (kg)]]/1000</f>
        <v>0.15</v>
      </c>
      <c r="H209" s="6" t="s">
        <v>1</v>
      </c>
      <c r="I209" s="7">
        <v>239</v>
      </c>
      <c r="J209" s="6">
        <v>26750</v>
      </c>
      <c r="K209" s="6" t="s">
        <v>24</v>
      </c>
      <c r="L209" s="6">
        <v>91100</v>
      </c>
      <c r="M209" s="6" t="s">
        <v>22</v>
      </c>
      <c r="N209" s="7">
        <v>541.52599999999995</v>
      </c>
      <c r="O209" s="6" t="s">
        <v>151</v>
      </c>
      <c r="P209" s="6" t="s">
        <v>150</v>
      </c>
      <c r="Q209" s="11">
        <v>2980326876789</v>
      </c>
      <c r="R209" s="12">
        <v>435298691</v>
      </c>
      <c r="S209" s="6" t="str">
        <f>LEFT(Q209,1)</f>
        <v>2</v>
      </c>
      <c r="T209" s="6" t="str">
        <f>IF(S209="1","Homme",IF(S209="0","Inconnu","Femme"))</f>
        <v>Femme</v>
      </c>
      <c r="U209" s="6" t="str">
        <f>"19"&amp;MID(Q209, SEARCH("", Q209) + 1,2)</f>
        <v>1998</v>
      </c>
      <c r="V209" s="6" t="str">
        <f>FLOOR(U209,5) &amp; "-" &amp; FLOOR(U209,5) + 5</f>
        <v>1995-2000</v>
      </c>
      <c r="W209" s="24">
        <f>IFERROR(VLOOKUP(Data_Set[[#This Row],[Type Transport]],'[1]Taux émission CO2e'!$A$5:$B$16,2,0),0)</f>
        <v>0.3</v>
      </c>
      <c r="X209" s="28">
        <f>IFERROR(VLOOKUP(Data_Set[[#This Row],[Type Transport]],'[1]Taux émission CO2e'!$A$5:$D$16,4,0),0)</f>
        <v>0.16</v>
      </c>
      <c r="Y209" s="24">
        <f>IFERROR(VLOOKUP(Data_Set[[#This Row],[Type Transport]],'[1]Taux émission CO2e'!$A$20:$B$31,2,0),0)</f>
        <v>0.7</v>
      </c>
      <c r="Z209" s="6">
        <f>IFERROR(VLOOKUP(Data_Set[[#This Row],[Type Transport]],'[1]Taux émission CO2e'!$A$20:$D$31,4,0),0)</f>
        <v>6.7400000000000002E-2</v>
      </c>
      <c r="AA209" s="30">
        <f>Data_Set[[#This Row],[Repartition Segment 1]]*Data_Set[[#This Row],[Coefficient CO2 Segment 1]]*Data_Set[[#This Row],[Poids OT (T)]]*Data_Set[[#This Row],[Distance (KM)]]</f>
        <v>3.8989871999999997</v>
      </c>
      <c r="AB209" s="30">
        <f>Data_Set[[#This Row],[Repartition Segment 2]]*Data_Set[[#This Row],[Coefficient CO2 Segment 2]]*Data_Set[[#This Row],[Poids OT (T)]]*Data_Set[[#This Row],[Distance (KM)]]</f>
        <v>3.8323795019999998</v>
      </c>
      <c r="AC209" s="30">
        <f>Data_Set[[#This Row],[Bilan CO2 Segment 1 (Kg CO2)]]+Data_Set[[#This Row],[Bilan CO2 Segment 2 (Kg CO2)]]</f>
        <v>7.731366701999999</v>
      </c>
      <c r="AD209" s="1"/>
    </row>
    <row r="210" spans="1:30" ht="12.5" x14ac:dyDescent="0.25">
      <c r="A210" s="7">
        <v>20211100039</v>
      </c>
      <c r="B210" s="18">
        <v>44497</v>
      </c>
      <c r="C210" s="18" t="str">
        <f>TEXT(B210, "mmmm")</f>
        <v>octobre</v>
      </c>
      <c r="D210" s="18" t="str">
        <f>TEXT(B210,"aaaa")</f>
        <v>2021</v>
      </c>
      <c r="E210" s="7">
        <v>1424680</v>
      </c>
      <c r="F210" s="17">
        <v>300</v>
      </c>
      <c r="G210" s="23">
        <f>Data_Set[[#This Row],[Poids OT (kg)]]/1000</f>
        <v>0.3</v>
      </c>
      <c r="H210" s="6" t="s">
        <v>1</v>
      </c>
      <c r="I210" s="7">
        <v>196</v>
      </c>
      <c r="J210" s="6">
        <v>26750</v>
      </c>
      <c r="K210" s="6" t="s">
        <v>24</v>
      </c>
      <c r="L210" s="6">
        <v>91100</v>
      </c>
      <c r="M210" s="6" t="s">
        <v>22</v>
      </c>
      <c r="N210" s="7">
        <v>541.52599999999995</v>
      </c>
      <c r="O210" s="6" t="s">
        <v>151</v>
      </c>
      <c r="P210" s="6" t="s">
        <v>150</v>
      </c>
      <c r="Q210" s="11">
        <v>2980326876789</v>
      </c>
      <c r="R210" s="12">
        <v>435298691</v>
      </c>
      <c r="S210" s="6" t="str">
        <f>LEFT(Q210,1)</f>
        <v>2</v>
      </c>
      <c r="T210" s="6" t="str">
        <f>IF(S210="1","Homme",IF(S210="0","Inconnu","Femme"))</f>
        <v>Femme</v>
      </c>
      <c r="U210" s="6" t="str">
        <f>"19"&amp;MID(Q210, SEARCH("", Q210) + 1,2)</f>
        <v>1998</v>
      </c>
      <c r="V210" s="6" t="str">
        <f>FLOOR(U210,5) &amp; "-" &amp; FLOOR(U210,5) + 5</f>
        <v>1995-2000</v>
      </c>
      <c r="W210" s="24">
        <f>IFERROR(VLOOKUP(Data_Set[[#This Row],[Type Transport]],'[1]Taux émission CO2e'!$A$5:$B$16,2,0),0)</f>
        <v>0.3</v>
      </c>
      <c r="X210" s="28">
        <f>IFERROR(VLOOKUP(Data_Set[[#This Row],[Type Transport]],'[1]Taux émission CO2e'!$A$5:$D$16,4,0),0)</f>
        <v>0.16</v>
      </c>
      <c r="Y210" s="24">
        <f>IFERROR(VLOOKUP(Data_Set[[#This Row],[Type Transport]],'[1]Taux émission CO2e'!$A$20:$B$31,2,0),0)</f>
        <v>0.7</v>
      </c>
      <c r="Z210" s="6">
        <f>IFERROR(VLOOKUP(Data_Set[[#This Row],[Type Transport]],'[1]Taux émission CO2e'!$A$20:$D$31,4,0),0)</f>
        <v>6.7400000000000002E-2</v>
      </c>
      <c r="AA210" s="30">
        <f>Data_Set[[#This Row],[Repartition Segment 1]]*Data_Set[[#This Row],[Coefficient CO2 Segment 1]]*Data_Set[[#This Row],[Poids OT (T)]]*Data_Set[[#This Row],[Distance (KM)]]</f>
        <v>7.7979743999999993</v>
      </c>
      <c r="AB210" s="30">
        <f>Data_Set[[#This Row],[Repartition Segment 2]]*Data_Set[[#This Row],[Coefficient CO2 Segment 2]]*Data_Set[[#This Row],[Poids OT (T)]]*Data_Set[[#This Row],[Distance (KM)]]</f>
        <v>7.6647590039999995</v>
      </c>
      <c r="AC210" s="30">
        <f>Data_Set[[#This Row],[Bilan CO2 Segment 1 (Kg CO2)]]+Data_Set[[#This Row],[Bilan CO2 Segment 2 (Kg CO2)]]</f>
        <v>15.462733403999998</v>
      </c>
      <c r="AD210" s="1"/>
    </row>
    <row r="211" spans="1:30" ht="12.5" x14ac:dyDescent="0.25">
      <c r="A211" s="7">
        <v>20211100039</v>
      </c>
      <c r="B211" s="18">
        <v>44504</v>
      </c>
      <c r="C211" s="18" t="str">
        <f>TEXT(B211, "mmmm")</f>
        <v>novembre</v>
      </c>
      <c r="D211" s="18" t="str">
        <f>TEXT(B211,"aaaa")</f>
        <v>2021</v>
      </c>
      <c r="E211" s="7">
        <v>1426384</v>
      </c>
      <c r="F211" s="17">
        <v>150</v>
      </c>
      <c r="G211" s="23">
        <f>Data_Set[[#This Row],[Poids OT (kg)]]/1000</f>
        <v>0.15</v>
      </c>
      <c r="H211" s="6" t="s">
        <v>1</v>
      </c>
      <c r="I211" s="7">
        <v>196</v>
      </c>
      <c r="J211" s="6">
        <v>26750</v>
      </c>
      <c r="K211" s="6" t="s">
        <v>24</v>
      </c>
      <c r="L211" s="6">
        <v>91100</v>
      </c>
      <c r="M211" s="6" t="s">
        <v>22</v>
      </c>
      <c r="N211" s="7">
        <v>541.52599999999995</v>
      </c>
      <c r="O211" s="6" t="s">
        <v>151</v>
      </c>
      <c r="P211" s="6" t="s">
        <v>150</v>
      </c>
      <c r="Q211" s="11">
        <v>2980326876789</v>
      </c>
      <c r="R211" s="12">
        <v>435298691</v>
      </c>
      <c r="S211" s="6" t="str">
        <f>LEFT(Q211,1)</f>
        <v>2</v>
      </c>
      <c r="T211" s="6" t="str">
        <f>IF(S211="1","Homme",IF(S211="0","Inconnu","Femme"))</f>
        <v>Femme</v>
      </c>
      <c r="U211" s="6" t="str">
        <f>"19"&amp;MID(Q211, SEARCH("", Q211) + 1,2)</f>
        <v>1998</v>
      </c>
      <c r="V211" s="6" t="str">
        <f>FLOOR(U211,5) &amp; "-" &amp; FLOOR(U211,5) + 5</f>
        <v>1995-2000</v>
      </c>
      <c r="W211" s="24">
        <f>IFERROR(VLOOKUP(Data_Set[[#This Row],[Type Transport]],'[1]Taux émission CO2e'!$A$5:$B$16,2,0),0)</f>
        <v>0.3</v>
      </c>
      <c r="X211" s="28">
        <f>IFERROR(VLOOKUP(Data_Set[[#This Row],[Type Transport]],'[1]Taux émission CO2e'!$A$5:$D$16,4,0),0)</f>
        <v>0.16</v>
      </c>
      <c r="Y211" s="24">
        <f>IFERROR(VLOOKUP(Data_Set[[#This Row],[Type Transport]],'[1]Taux émission CO2e'!$A$20:$B$31,2,0),0)</f>
        <v>0.7</v>
      </c>
      <c r="Z211" s="6">
        <f>IFERROR(VLOOKUP(Data_Set[[#This Row],[Type Transport]],'[1]Taux émission CO2e'!$A$20:$D$31,4,0),0)</f>
        <v>6.7400000000000002E-2</v>
      </c>
      <c r="AA211" s="30">
        <f>Data_Set[[#This Row],[Repartition Segment 1]]*Data_Set[[#This Row],[Coefficient CO2 Segment 1]]*Data_Set[[#This Row],[Poids OT (T)]]*Data_Set[[#This Row],[Distance (KM)]]</f>
        <v>3.8989871999999997</v>
      </c>
      <c r="AB211" s="30">
        <f>Data_Set[[#This Row],[Repartition Segment 2]]*Data_Set[[#This Row],[Coefficient CO2 Segment 2]]*Data_Set[[#This Row],[Poids OT (T)]]*Data_Set[[#This Row],[Distance (KM)]]</f>
        <v>3.8323795019999998</v>
      </c>
      <c r="AC211" s="30">
        <f>Data_Set[[#This Row],[Bilan CO2 Segment 1 (Kg CO2)]]+Data_Set[[#This Row],[Bilan CO2 Segment 2 (Kg CO2)]]</f>
        <v>7.731366701999999</v>
      </c>
      <c r="AD211" s="1"/>
    </row>
    <row r="212" spans="1:30" ht="12.5" x14ac:dyDescent="0.25">
      <c r="A212" s="7">
        <v>20211100039</v>
      </c>
      <c r="B212" s="18">
        <v>44518</v>
      </c>
      <c r="C212" s="18" t="str">
        <f>TEXT(B212, "mmmm")</f>
        <v>novembre</v>
      </c>
      <c r="D212" s="18" t="str">
        <f>TEXT(B212,"aaaa")</f>
        <v>2021</v>
      </c>
      <c r="E212" s="7">
        <v>1432673</v>
      </c>
      <c r="F212" s="17">
        <v>200</v>
      </c>
      <c r="G212" s="23">
        <f>Data_Set[[#This Row],[Poids OT (kg)]]/1000</f>
        <v>0.2</v>
      </c>
      <c r="H212" s="6" t="s">
        <v>1</v>
      </c>
      <c r="I212" s="7">
        <v>239</v>
      </c>
      <c r="J212" s="6">
        <v>26750</v>
      </c>
      <c r="K212" s="6" t="s">
        <v>24</v>
      </c>
      <c r="L212" s="6">
        <v>91100</v>
      </c>
      <c r="M212" s="6" t="s">
        <v>22</v>
      </c>
      <c r="N212" s="7">
        <v>541.52599999999995</v>
      </c>
      <c r="O212" s="6" t="s">
        <v>151</v>
      </c>
      <c r="P212" s="6" t="s">
        <v>150</v>
      </c>
      <c r="Q212" s="11">
        <v>2980326876789</v>
      </c>
      <c r="R212" s="12">
        <v>435298691</v>
      </c>
      <c r="S212" s="6" t="str">
        <f>LEFT(Q212,1)</f>
        <v>2</v>
      </c>
      <c r="T212" s="6" t="str">
        <f>IF(S212="1","Homme",IF(S212="0","Inconnu","Femme"))</f>
        <v>Femme</v>
      </c>
      <c r="U212" s="6" t="str">
        <f>"19"&amp;MID(Q212, SEARCH("", Q212) + 1,2)</f>
        <v>1998</v>
      </c>
      <c r="V212" s="6" t="str">
        <f>FLOOR(U212,5) &amp; "-" &amp; FLOOR(U212,5) + 5</f>
        <v>1995-2000</v>
      </c>
      <c r="W212" s="24">
        <f>IFERROR(VLOOKUP(Data_Set[[#This Row],[Type Transport]],'[1]Taux émission CO2e'!$A$5:$B$16,2,0),0)</f>
        <v>0.3</v>
      </c>
      <c r="X212" s="28">
        <f>IFERROR(VLOOKUP(Data_Set[[#This Row],[Type Transport]],'[1]Taux émission CO2e'!$A$5:$D$16,4,0),0)</f>
        <v>0.16</v>
      </c>
      <c r="Y212" s="24">
        <f>IFERROR(VLOOKUP(Data_Set[[#This Row],[Type Transport]],'[1]Taux émission CO2e'!$A$20:$B$31,2,0),0)</f>
        <v>0.7</v>
      </c>
      <c r="Z212" s="6">
        <f>IFERROR(VLOOKUP(Data_Set[[#This Row],[Type Transport]],'[1]Taux émission CO2e'!$A$20:$D$31,4,0),0)</f>
        <v>6.7400000000000002E-2</v>
      </c>
      <c r="AA212" s="30">
        <f>Data_Set[[#This Row],[Repartition Segment 1]]*Data_Set[[#This Row],[Coefficient CO2 Segment 1]]*Data_Set[[#This Row],[Poids OT (T)]]*Data_Set[[#This Row],[Distance (KM)]]</f>
        <v>5.1986496000000004</v>
      </c>
      <c r="AB212" s="30">
        <f>Data_Set[[#This Row],[Repartition Segment 2]]*Data_Set[[#This Row],[Coefficient CO2 Segment 2]]*Data_Set[[#This Row],[Poids OT (T)]]*Data_Set[[#This Row],[Distance (KM)]]</f>
        <v>5.1098393359999994</v>
      </c>
      <c r="AC212" s="30">
        <f>Data_Set[[#This Row],[Bilan CO2 Segment 1 (Kg CO2)]]+Data_Set[[#This Row],[Bilan CO2 Segment 2 (Kg CO2)]]</f>
        <v>10.308488936</v>
      </c>
      <c r="AD212" s="1"/>
    </row>
    <row r="213" spans="1:30" ht="12.5" x14ac:dyDescent="0.25">
      <c r="A213" s="7">
        <v>20211200035</v>
      </c>
      <c r="B213" s="18">
        <v>44532</v>
      </c>
      <c r="C213" s="18" t="str">
        <f>TEXT(B213, "mmmm")</f>
        <v>décembre</v>
      </c>
      <c r="D213" s="18" t="str">
        <f>TEXT(B213,"aaaa")</f>
        <v>2021</v>
      </c>
      <c r="E213" s="7">
        <v>1438148</v>
      </c>
      <c r="F213" s="17">
        <v>150</v>
      </c>
      <c r="G213" s="23">
        <f>Data_Set[[#This Row],[Poids OT (kg)]]/1000</f>
        <v>0.15</v>
      </c>
      <c r="H213" s="6" t="s">
        <v>1</v>
      </c>
      <c r="I213" s="7">
        <v>196</v>
      </c>
      <c r="J213" s="6">
        <v>26750</v>
      </c>
      <c r="K213" s="6" t="s">
        <v>24</v>
      </c>
      <c r="L213" s="6">
        <v>91100</v>
      </c>
      <c r="M213" s="6" t="s">
        <v>22</v>
      </c>
      <c r="N213" s="7">
        <v>541.52599999999995</v>
      </c>
      <c r="O213" s="6" t="s">
        <v>151</v>
      </c>
      <c r="P213" s="6" t="s">
        <v>150</v>
      </c>
      <c r="Q213" s="11">
        <v>2980326876789</v>
      </c>
      <c r="R213" s="12">
        <v>435298691</v>
      </c>
      <c r="S213" s="6" t="str">
        <f>LEFT(Q213,1)</f>
        <v>2</v>
      </c>
      <c r="T213" s="6" t="str">
        <f>IF(S213="1","Homme",IF(S213="0","Inconnu","Femme"))</f>
        <v>Femme</v>
      </c>
      <c r="U213" s="6" t="str">
        <f>"19"&amp;MID(Q213, SEARCH("", Q213) + 1,2)</f>
        <v>1998</v>
      </c>
      <c r="V213" s="6" t="str">
        <f>FLOOR(U213,5) &amp; "-" &amp; FLOOR(U213,5) + 5</f>
        <v>1995-2000</v>
      </c>
      <c r="W213" s="24">
        <f>IFERROR(VLOOKUP(Data_Set[[#This Row],[Type Transport]],'[1]Taux émission CO2e'!$A$5:$B$16,2,0),0)</f>
        <v>0.3</v>
      </c>
      <c r="X213" s="28">
        <f>IFERROR(VLOOKUP(Data_Set[[#This Row],[Type Transport]],'[1]Taux émission CO2e'!$A$5:$D$16,4,0),0)</f>
        <v>0.16</v>
      </c>
      <c r="Y213" s="24">
        <f>IFERROR(VLOOKUP(Data_Set[[#This Row],[Type Transport]],'[1]Taux émission CO2e'!$A$20:$B$31,2,0),0)</f>
        <v>0.7</v>
      </c>
      <c r="Z213" s="6">
        <f>IFERROR(VLOOKUP(Data_Set[[#This Row],[Type Transport]],'[1]Taux émission CO2e'!$A$20:$D$31,4,0),0)</f>
        <v>6.7400000000000002E-2</v>
      </c>
      <c r="AA213" s="30">
        <f>Data_Set[[#This Row],[Repartition Segment 1]]*Data_Set[[#This Row],[Coefficient CO2 Segment 1]]*Data_Set[[#This Row],[Poids OT (T)]]*Data_Set[[#This Row],[Distance (KM)]]</f>
        <v>3.8989871999999997</v>
      </c>
      <c r="AB213" s="30">
        <f>Data_Set[[#This Row],[Repartition Segment 2]]*Data_Set[[#This Row],[Coefficient CO2 Segment 2]]*Data_Set[[#This Row],[Poids OT (T)]]*Data_Set[[#This Row],[Distance (KM)]]</f>
        <v>3.8323795019999998</v>
      </c>
      <c r="AC213" s="30">
        <f>Data_Set[[#This Row],[Bilan CO2 Segment 1 (Kg CO2)]]+Data_Set[[#This Row],[Bilan CO2 Segment 2 (Kg CO2)]]</f>
        <v>7.731366701999999</v>
      </c>
      <c r="AD213" s="1"/>
    </row>
    <row r="214" spans="1:30" ht="12.5" x14ac:dyDescent="0.25">
      <c r="A214" s="7">
        <v>20220100037</v>
      </c>
      <c r="B214" s="18">
        <v>44588</v>
      </c>
      <c r="C214" s="18" t="str">
        <f>TEXT(B214, "mmmm")</f>
        <v>janvier</v>
      </c>
      <c r="D214" s="18" t="str">
        <f>TEXT(B214,"aaaa")</f>
        <v>2022</v>
      </c>
      <c r="E214" s="7">
        <v>1458804</v>
      </c>
      <c r="F214" s="17">
        <v>150</v>
      </c>
      <c r="G214" s="23">
        <f>Data_Set[[#This Row],[Poids OT (kg)]]/1000</f>
        <v>0.15</v>
      </c>
      <c r="H214" s="6" t="s">
        <v>1</v>
      </c>
      <c r="I214" s="7">
        <v>196</v>
      </c>
      <c r="J214" s="6">
        <v>26750</v>
      </c>
      <c r="K214" s="6" t="s">
        <v>24</v>
      </c>
      <c r="L214" s="6">
        <v>91100</v>
      </c>
      <c r="M214" s="6" t="s">
        <v>22</v>
      </c>
      <c r="N214" s="7">
        <v>541.52599999999995</v>
      </c>
      <c r="O214" s="6" t="s">
        <v>151</v>
      </c>
      <c r="P214" s="6" t="s">
        <v>150</v>
      </c>
      <c r="Q214" s="11">
        <v>2980326876789</v>
      </c>
      <c r="R214" s="12">
        <v>435298691</v>
      </c>
      <c r="S214" s="6" t="str">
        <f>LEFT(Q214,1)</f>
        <v>2</v>
      </c>
      <c r="T214" s="6" t="str">
        <f>IF(S214="1","Homme",IF(S214="0","Inconnu","Femme"))</f>
        <v>Femme</v>
      </c>
      <c r="U214" s="6" t="str">
        <f>"19"&amp;MID(Q214, SEARCH("", Q214) + 1,2)</f>
        <v>1998</v>
      </c>
      <c r="V214" s="6" t="str">
        <f>FLOOR(U214,5) &amp; "-" &amp; FLOOR(U214,5) + 5</f>
        <v>1995-2000</v>
      </c>
      <c r="W214" s="24">
        <f>IFERROR(VLOOKUP(Data_Set[[#This Row],[Type Transport]],'[1]Taux émission CO2e'!$A$5:$B$16,2,0),0)</f>
        <v>0.3</v>
      </c>
      <c r="X214" s="28">
        <f>IFERROR(VLOOKUP(Data_Set[[#This Row],[Type Transport]],'[1]Taux émission CO2e'!$A$5:$D$16,4,0),0)</f>
        <v>0.16</v>
      </c>
      <c r="Y214" s="24">
        <f>IFERROR(VLOOKUP(Data_Set[[#This Row],[Type Transport]],'[1]Taux émission CO2e'!$A$20:$B$31,2,0),0)</f>
        <v>0.7</v>
      </c>
      <c r="Z214" s="6">
        <f>IFERROR(VLOOKUP(Data_Set[[#This Row],[Type Transport]],'[1]Taux émission CO2e'!$A$20:$D$31,4,0),0)</f>
        <v>6.7400000000000002E-2</v>
      </c>
      <c r="AA214" s="30">
        <f>Data_Set[[#This Row],[Repartition Segment 1]]*Data_Set[[#This Row],[Coefficient CO2 Segment 1]]*Data_Set[[#This Row],[Poids OT (T)]]*Data_Set[[#This Row],[Distance (KM)]]</f>
        <v>3.8989871999999997</v>
      </c>
      <c r="AB214" s="30">
        <f>Data_Set[[#This Row],[Repartition Segment 2]]*Data_Set[[#This Row],[Coefficient CO2 Segment 2]]*Data_Set[[#This Row],[Poids OT (T)]]*Data_Set[[#This Row],[Distance (KM)]]</f>
        <v>3.8323795019999998</v>
      </c>
      <c r="AC214" s="30">
        <f>Data_Set[[#This Row],[Bilan CO2 Segment 1 (Kg CO2)]]+Data_Set[[#This Row],[Bilan CO2 Segment 2 (Kg CO2)]]</f>
        <v>7.731366701999999</v>
      </c>
      <c r="AD214" s="1"/>
    </row>
    <row r="215" spans="1:30" ht="12.5" x14ac:dyDescent="0.25">
      <c r="A215" s="7">
        <v>20220200006</v>
      </c>
      <c r="B215" s="18">
        <v>44602</v>
      </c>
      <c r="C215" s="18" t="str">
        <f>TEXT(B215, "mmmm")</f>
        <v>février</v>
      </c>
      <c r="D215" s="18" t="str">
        <f>TEXT(B215,"aaaa")</f>
        <v>2022</v>
      </c>
      <c r="E215" s="7">
        <v>1464977</v>
      </c>
      <c r="F215" s="17">
        <v>250</v>
      </c>
      <c r="G215" s="23">
        <f>Data_Set[[#This Row],[Poids OT (kg)]]/1000</f>
        <v>0.25</v>
      </c>
      <c r="H215" s="6" t="s">
        <v>1</v>
      </c>
      <c r="I215" s="7">
        <v>196</v>
      </c>
      <c r="J215" s="6">
        <v>26750</v>
      </c>
      <c r="K215" s="6" t="s">
        <v>24</v>
      </c>
      <c r="L215" s="6">
        <v>91100</v>
      </c>
      <c r="M215" s="6" t="s">
        <v>22</v>
      </c>
      <c r="N215" s="7">
        <v>541.52599999999995</v>
      </c>
      <c r="O215" s="6" t="s">
        <v>151</v>
      </c>
      <c r="P215" s="6" t="s">
        <v>150</v>
      </c>
      <c r="Q215" s="11">
        <v>2980326876789</v>
      </c>
      <c r="R215" s="12">
        <v>435298691</v>
      </c>
      <c r="S215" s="6" t="str">
        <f>LEFT(Q215,1)</f>
        <v>2</v>
      </c>
      <c r="T215" s="6" t="str">
        <f>IF(S215="1","Homme",IF(S215="0","Inconnu","Femme"))</f>
        <v>Femme</v>
      </c>
      <c r="U215" s="6" t="str">
        <f>"19"&amp;MID(Q215, SEARCH("", Q215) + 1,2)</f>
        <v>1998</v>
      </c>
      <c r="V215" s="6" t="str">
        <f>FLOOR(U215,5) &amp; "-" &amp; FLOOR(U215,5) + 5</f>
        <v>1995-2000</v>
      </c>
      <c r="W215" s="24">
        <f>IFERROR(VLOOKUP(Data_Set[[#This Row],[Type Transport]],'[1]Taux émission CO2e'!$A$5:$B$16,2,0),0)</f>
        <v>0.3</v>
      </c>
      <c r="X215" s="28">
        <f>IFERROR(VLOOKUP(Data_Set[[#This Row],[Type Transport]],'[1]Taux émission CO2e'!$A$5:$D$16,4,0),0)</f>
        <v>0.16</v>
      </c>
      <c r="Y215" s="24">
        <f>IFERROR(VLOOKUP(Data_Set[[#This Row],[Type Transport]],'[1]Taux émission CO2e'!$A$20:$B$31,2,0),0)</f>
        <v>0.7</v>
      </c>
      <c r="Z215" s="6">
        <f>IFERROR(VLOOKUP(Data_Set[[#This Row],[Type Transport]],'[1]Taux émission CO2e'!$A$20:$D$31,4,0),0)</f>
        <v>6.7400000000000002E-2</v>
      </c>
      <c r="AA215" s="30">
        <f>Data_Set[[#This Row],[Repartition Segment 1]]*Data_Set[[#This Row],[Coefficient CO2 Segment 1]]*Data_Set[[#This Row],[Poids OT (T)]]*Data_Set[[#This Row],[Distance (KM)]]</f>
        <v>6.4983119999999994</v>
      </c>
      <c r="AB215" s="30">
        <f>Data_Set[[#This Row],[Repartition Segment 2]]*Data_Set[[#This Row],[Coefficient CO2 Segment 2]]*Data_Set[[#This Row],[Poids OT (T)]]*Data_Set[[#This Row],[Distance (KM)]]</f>
        <v>6.3872991699999995</v>
      </c>
      <c r="AC215" s="30">
        <f>Data_Set[[#This Row],[Bilan CO2 Segment 1 (Kg CO2)]]+Data_Set[[#This Row],[Bilan CO2 Segment 2 (Kg CO2)]]</f>
        <v>12.885611169999999</v>
      </c>
      <c r="AD215" s="1"/>
    </row>
    <row r="216" spans="1:30" ht="12.5" x14ac:dyDescent="0.25">
      <c r="A216" s="7">
        <v>20220300036</v>
      </c>
      <c r="B216" s="18">
        <v>44609</v>
      </c>
      <c r="C216" s="18" t="str">
        <f>TEXT(B216, "mmmm")</f>
        <v>février</v>
      </c>
      <c r="D216" s="18" t="str">
        <f>TEXT(B216,"aaaa")</f>
        <v>2022</v>
      </c>
      <c r="E216" s="7">
        <v>1468294</v>
      </c>
      <c r="F216" s="17">
        <v>150</v>
      </c>
      <c r="G216" s="23">
        <f>Data_Set[[#This Row],[Poids OT (kg)]]/1000</f>
        <v>0.15</v>
      </c>
      <c r="H216" s="6" t="s">
        <v>1</v>
      </c>
      <c r="I216" s="7">
        <v>196</v>
      </c>
      <c r="J216" s="6">
        <v>26750</v>
      </c>
      <c r="K216" s="6" t="s">
        <v>24</v>
      </c>
      <c r="L216" s="6">
        <v>91100</v>
      </c>
      <c r="M216" s="6" t="s">
        <v>22</v>
      </c>
      <c r="N216" s="7">
        <v>541.52599999999995</v>
      </c>
      <c r="O216" s="6" t="s">
        <v>151</v>
      </c>
      <c r="P216" s="6" t="s">
        <v>150</v>
      </c>
      <c r="Q216" s="11">
        <v>2980326876789</v>
      </c>
      <c r="R216" s="12">
        <v>435298691</v>
      </c>
      <c r="S216" s="6" t="str">
        <f>LEFT(Q216,1)</f>
        <v>2</v>
      </c>
      <c r="T216" s="6" t="str">
        <f>IF(S216="1","Homme",IF(S216="0","Inconnu","Femme"))</f>
        <v>Femme</v>
      </c>
      <c r="U216" s="6" t="str">
        <f>"19"&amp;MID(Q216, SEARCH("", Q216) + 1,2)</f>
        <v>1998</v>
      </c>
      <c r="V216" s="6" t="str">
        <f>FLOOR(U216,5) &amp; "-" &amp; FLOOR(U216,5) + 5</f>
        <v>1995-2000</v>
      </c>
      <c r="W216" s="24">
        <f>IFERROR(VLOOKUP(Data_Set[[#This Row],[Type Transport]],'[1]Taux émission CO2e'!$A$5:$B$16,2,0),0)</f>
        <v>0.3</v>
      </c>
      <c r="X216" s="28">
        <f>IFERROR(VLOOKUP(Data_Set[[#This Row],[Type Transport]],'[1]Taux émission CO2e'!$A$5:$D$16,4,0),0)</f>
        <v>0.16</v>
      </c>
      <c r="Y216" s="24">
        <f>IFERROR(VLOOKUP(Data_Set[[#This Row],[Type Transport]],'[1]Taux émission CO2e'!$A$20:$B$31,2,0),0)</f>
        <v>0.7</v>
      </c>
      <c r="Z216" s="6">
        <f>IFERROR(VLOOKUP(Data_Set[[#This Row],[Type Transport]],'[1]Taux émission CO2e'!$A$20:$D$31,4,0),0)</f>
        <v>6.7400000000000002E-2</v>
      </c>
      <c r="AA216" s="30">
        <f>Data_Set[[#This Row],[Repartition Segment 1]]*Data_Set[[#This Row],[Coefficient CO2 Segment 1]]*Data_Set[[#This Row],[Poids OT (T)]]*Data_Set[[#This Row],[Distance (KM)]]</f>
        <v>3.8989871999999997</v>
      </c>
      <c r="AB216" s="30">
        <f>Data_Set[[#This Row],[Repartition Segment 2]]*Data_Set[[#This Row],[Coefficient CO2 Segment 2]]*Data_Set[[#This Row],[Poids OT (T)]]*Data_Set[[#This Row],[Distance (KM)]]</f>
        <v>3.8323795019999998</v>
      </c>
      <c r="AC216" s="30">
        <f>Data_Set[[#This Row],[Bilan CO2 Segment 1 (Kg CO2)]]+Data_Set[[#This Row],[Bilan CO2 Segment 2 (Kg CO2)]]</f>
        <v>7.731366701999999</v>
      </c>
      <c r="AD216" s="1"/>
    </row>
    <row r="217" spans="1:30" ht="12.5" x14ac:dyDescent="0.25">
      <c r="A217" s="7">
        <v>20220300036</v>
      </c>
      <c r="B217" s="18">
        <v>44617</v>
      </c>
      <c r="C217" s="18" t="str">
        <f>TEXT(B217, "mmmm")</f>
        <v>février</v>
      </c>
      <c r="D217" s="18" t="str">
        <f>TEXT(B217,"aaaa")</f>
        <v>2022</v>
      </c>
      <c r="E217" s="7">
        <v>1471647</v>
      </c>
      <c r="F217" s="17">
        <v>150</v>
      </c>
      <c r="G217" s="23">
        <f>Data_Set[[#This Row],[Poids OT (kg)]]/1000</f>
        <v>0.15</v>
      </c>
      <c r="H217" s="6" t="s">
        <v>1</v>
      </c>
      <c r="I217" s="7">
        <v>196</v>
      </c>
      <c r="J217" s="6">
        <v>26750</v>
      </c>
      <c r="K217" s="6" t="s">
        <v>24</v>
      </c>
      <c r="L217" s="6">
        <v>91100</v>
      </c>
      <c r="M217" s="6" t="s">
        <v>22</v>
      </c>
      <c r="N217" s="7">
        <v>541.52599999999995</v>
      </c>
      <c r="O217" s="6" t="s">
        <v>151</v>
      </c>
      <c r="P217" s="6" t="s">
        <v>150</v>
      </c>
      <c r="Q217" s="11">
        <v>2980326876789</v>
      </c>
      <c r="R217" s="12">
        <v>435298691</v>
      </c>
      <c r="S217" s="6" t="str">
        <f>LEFT(Q217,1)</f>
        <v>2</v>
      </c>
      <c r="T217" s="6" t="str">
        <f>IF(S217="1","Homme",IF(S217="0","Inconnu","Femme"))</f>
        <v>Femme</v>
      </c>
      <c r="U217" s="6" t="str">
        <f>"19"&amp;MID(Q217, SEARCH("", Q217) + 1,2)</f>
        <v>1998</v>
      </c>
      <c r="V217" s="6" t="str">
        <f>FLOOR(U217,5) &amp; "-" &amp; FLOOR(U217,5) + 5</f>
        <v>1995-2000</v>
      </c>
      <c r="W217" s="24">
        <f>IFERROR(VLOOKUP(Data_Set[[#This Row],[Type Transport]],'[1]Taux émission CO2e'!$A$5:$B$16,2,0),0)</f>
        <v>0.3</v>
      </c>
      <c r="X217" s="28">
        <f>IFERROR(VLOOKUP(Data_Set[[#This Row],[Type Transport]],'[1]Taux émission CO2e'!$A$5:$D$16,4,0),0)</f>
        <v>0.16</v>
      </c>
      <c r="Y217" s="24">
        <f>IFERROR(VLOOKUP(Data_Set[[#This Row],[Type Transport]],'[1]Taux émission CO2e'!$A$20:$B$31,2,0),0)</f>
        <v>0.7</v>
      </c>
      <c r="Z217" s="6">
        <f>IFERROR(VLOOKUP(Data_Set[[#This Row],[Type Transport]],'[1]Taux émission CO2e'!$A$20:$D$31,4,0),0)</f>
        <v>6.7400000000000002E-2</v>
      </c>
      <c r="AA217" s="30">
        <f>Data_Set[[#This Row],[Repartition Segment 1]]*Data_Set[[#This Row],[Coefficient CO2 Segment 1]]*Data_Set[[#This Row],[Poids OT (T)]]*Data_Set[[#This Row],[Distance (KM)]]</f>
        <v>3.8989871999999997</v>
      </c>
      <c r="AB217" s="30">
        <f>Data_Set[[#This Row],[Repartition Segment 2]]*Data_Set[[#This Row],[Coefficient CO2 Segment 2]]*Data_Set[[#This Row],[Poids OT (T)]]*Data_Set[[#This Row],[Distance (KM)]]</f>
        <v>3.8323795019999998</v>
      </c>
      <c r="AC217" s="30">
        <f>Data_Set[[#This Row],[Bilan CO2 Segment 1 (Kg CO2)]]+Data_Set[[#This Row],[Bilan CO2 Segment 2 (Kg CO2)]]</f>
        <v>7.731366701999999</v>
      </c>
      <c r="AD217" s="1"/>
    </row>
    <row r="218" spans="1:30" ht="12.5" x14ac:dyDescent="0.25">
      <c r="A218" s="7">
        <v>20220300099</v>
      </c>
      <c r="B218" s="18">
        <v>44623</v>
      </c>
      <c r="C218" s="18" t="str">
        <f>TEXT(B218, "mmmm")</f>
        <v>mars</v>
      </c>
      <c r="D218" s="18" t="str">
        <f>TEXT(B218,"aaaa")</f>
        <v>2022</v>
      </c>
      <c r="E218" s="7">
        <v>1473711</v>
      </c>
      <c r="F218" s="17">
        <v>150</v>
      </c>
      <c r="G218" s="23">
        <f>Data_Set[[#This Row],[Poids OT (kg)]]/1000</f>
        <v>0.15</v>
      </c>
      <c r="H218" s="6" t="s">
        <v>1</v>
      </c>
      <c r="I218" s="7">
        <v>196</v>
      </c>
      <c r="J218" s="6">
        <v>26750</v>
      </c>
      <c r="K218" s="6" t="s">
        <v>24</v>
      </c>
      <c r="L218" s="6">
        <v>91100</v>
      </c>
      <c r="M218" s="6" t="s">
        <v>22</v>
      </c>
      <c r="N218" s="7">
        <v>541.52599999999995</v>
      </c>
      <c r="O218" s="6" t="s">
        <v>151</v>
      </c>
      <c r="P218" s="6" t="s">
        <v>150</v>
      </c>
      <c r="Q218" s="11">
        <v>2980326876789</v>
      </c>
      <c r="R218" s="12">
        <v>435298691</v>
      </c>
      <c r="S218" s="6" t="str">
        <f>LEFT(Q218,1)</f>
        <v>2</v>
      </c>
      <c r="T218" s="6" t="str">
        <f>IF(S218="1","Homme",IF(S218="0","Inconnu","Femme"))</f>
        <v>Femme</v>
      </c>
      <c r="U218" s="6" t="str">
        <f>"19"&amp;MID(Q218, SEARCH("", Q218) + 1,2)</f>
        <v>1998</v>
      </c>
      <c r="V218" s="6" t="str">
        <f>FLOOR(U218,5) &amp; "-" &amp; FLOOR(U218,5) + 5</f>
        <v>1995-2000</v>
      </c>
      <c r="W218" s="24">
        <f>IFERROR(VLOOKUP(Data_Set[[#This Row],[Type Transport]],'[1]Taux émission CO2e'!$A$5:$B$16,2,0),0)</f>
        <v>0.3</v>
      </c>
      <c r="X218" s="28">
        <f>IFERROR(VLOOKUP(Data_Set[[#This Row],[Type Transport]],'[1]Taux émission CO2e'!$A$5:$D$16,4,0),0)</f>
        <v>0.16</v>
      </c>
      <c r="Y218" s="24">
        <f>IFERROR(VLOOKUP(Data_Set[[#This Row],[Type Transport]],'[1]Taux émission CO2e'!$A$20:$B$31,2,0),0)</f>
        <v>0.7</v>
      </c>
      <c r="Z218" s="6">
        <f>IFERROR(VLOOKUP(Data_Set[[#This Row],[Type Transport]],'[1]Taux émission CO2e'!$A$20:$D$31,4,0),0)</f>
        <v>6.7400000000000002E-2</v>
      </c>
      <c r="AA218" s="30">
        <f>Data_Set[[#This Row],[Repartition Segment 1]]*Data_Set[[#This Row],[Coefficient CO2 Segment 1]]*Data_Set[[#This Row],[Poids OT (T)]]*Data_Set[[#This Row],[Distance (KM)]]</f>
        <v>3.8989871999999997</v>
      </c>
      <c r="AB218" s="30">
        <f>Data_Set[[#This Row],[Repartition Segment 2]]*Data_Set[[#This Row],[Coefficient CO2 Segment 2]]*Data_Set[[#This Row],[Poids OT (T)]]*Data_Set[[#This Row],[Distance (KM)]]</f>
        <v>3.8323795019999998</v>
      </c>
      <c r="AC218" s="30">
        <f>Data_Set[[#This Row],[Bilan CO2 Segment 1 (Kg CO2)]]+Data_Set[[#This Row],[Bilan CO2 Segment 2 (Kg CO2)]]</f>
        <v>7.731366701999999</v>
      </c>
      <c r="AD218" s="1"/>
    </row>
    <row r="219" spans="1:30" ht="12.5" x14ac:dyDescent="0.25">
      <c r="A219" s="7">
        <v>202203000165</v>
      </c>
      <c r="B219" s="18">
        <v>44630</v>
      </c>
      <c r="C219" s="18" t="str">
        <f>TEXT(B219, "mmmm")</f>
        <v>mars</v>
      </c>
      <c r="D219" s="18" t="str">
        <f>TEXT(B219,"aaaa")</f>
        <v>2022</v>
      </c>
      <c r="E219" s="7">
        <v>1476994</v>
      </c>
      <c r="F219" s="17">
        <v>150</v>
      </c>
      <c r="G219" s="23">
        <f>Data_Set[[#This Row],[Poids OT (kg)]]/1000</f>
        <v>0.15</v>
      </c>
      <c r="H219" s="6" t="s">
        <v>1</v>
      </c>
      <c r="I219" s="7">
        <v>196</v>
      </c>
      <c r="J219" s="6">
        <v>26750</v>
      </c>
      <c r="K219" s="6" t="s">
        <v>24</v>
      </c>
      <c r="L219" s="6">
        <v>91100</v>
      </c>
      <c r="M219" s="6" t="s">
        <v>22</v>
      </c>
      <c r="N219" s="7">
        <v>541.52599999999995</v>
      </c>
      <c r="O219" s="6" t="s">
        <v>151</v>
      </c>
      <c r="P219" s="6" t="s">
        <v>150</v>
      </c>
      <c r="Q219" s="11">
        <v>2980326876789</v>
      </c>
      <c r="R219" s="12">
        <v>435298691</v>
      </c>
      <c r="S219" s="6" t="str">
        <f>LEFT(Q219,1)</f>
        <v>2</v>
      </c>
      <c r="T219" s="6" t="str">
        <f>IF(S219="1","Homme",IF(S219="0","Inconnu","Femme"))</f>
        <v>Femme</v>
      </c>
      <c r="U219" s="6" t="str">
        <f>"19"&amp;MID(Q219, SEARCH("", Q219) + 1,2)</f>
        <v>1998</v>
      </c>
      <c r="V219" s="6" t="str">
        <f>FLOOR(U219,5) &amp; "-" &amp; FLOOR(U219,5) + 5</f>
        <v>1995-2000</v>
      </c>
      <c r="W219" s="24">
        <f>IFERROR(VLOOKUP(Data_Set[[#This Row],[Type Transport]],'[1]Taux émission CO2e'!$A$5:$B$16,2,0),0)</f>
        <v>0.3</v>
      </c>
      <c r="X219" s="28">
        <f>IFERROR(VLOOKUP(Data_Set[[#This Row],[Type Transport]],'[1]Taux émission CO2e'!$A$5:$D$16,4,0),0)</f>
        <v>0.16</v>
      </c>
      <c r="Y219" s="24">
        <f>IFERROR(VLOOKUP(Data_Set[[#This Row],[Type Transport]],'[1]Taux émission CO2e'!$A$20:$B$31,2,0),0)</f>
        <v>0.7</v>
      </c>
      <c r="Z219" s="6">
        <f>IFERROR(VLOOKUP(Data_Set[[#This Row],[Type Transport]],'[1]Taux émission CO2e'!$A$20:$D$31,4,0),0)</f>
        <v>6.7400000000000002E-2</v>
      </c>
      <c r="AA219" s="30">
        <f>Data_Set[[#This Row],[Repartition Segment 1]]*Data_Set[[#This Row],[Coefficient CO2 Segment 1]]*Data_Set[[#This Row],[Poids OT (T)]]*Data_Set[[#This Row],[Distance (KM)]]</f>
        <v>3.8989871999999997</v>
      </c>
      <c r="AB219" s="30">
        <f>Data_Set[[#This Row],[Repartition Segment 2]]*Data_Set[[#This Row],[Coefficient CO2 Segment 2]]*Data_Set[[#This Row],[Poids OT (T)]]*Data_Set[[#This Row],[Distance (KM)]]</f>
        <v>3.8323795019999998</v>
      </c>
      <c r="AC219" s="30">
        <f>Data_Set[[#This Row],[Bilan CO2 Segment 1 (Kg CO2)]]+Data_Set[[#This Row],[Bilan CO2 Segment 2 (Kg CO2)]]</f>
        <v>7.731366701999999</v>
      </c>
      <c r="AD219" s="1"/>
    </row>
    <row r="220" spans="1:30" ht="12.5" x14ac:dyDescent="0.25">
      <c r="A220" s="7">
        <v>202203000165</v>
      </c>
      <c r="B220" s="18">
        <v>44637</v>
      </c>
      <c r="C220" s="18" t="str">
        <f>TEXT(B220, "mmmm")</f>
        <v>mars</v>
      </c>
      <c r="D220" s="18" t="str">
        <f>TEXT(B220,"aaaa")</f>
        <v>2022</v>
      </c>
      <c r="E220" s="7">
        <v>1479770</v>
      </c>
      <c r="F220" s="17">
        <v>200</v>
      </c>
      <c r="G220" s="23">
        <f>Data_Set[[#This Row],[Poids OT (kg)]]/1000</f>
        <v>0.2</v>
      </c>
      <c r="H220" s="6" t="s">
        <v>1</v>
      </c>
      <c r="I220" s="7">
        <v>239</v>
      </c>
      <c r="J220" s="6">
        <v>26750</v>
      </c>
      <c r="K220" s="6" t="s">
        <v>24</v>
      </c>
      <c r="L220" s="6">
        <v>91100</v>
      </c>
      <c r="M220" s="6" t="s">
        <v>22</v>
      </c>
      <c r="N220" s="7">
        <v>541.52599999999995</v>
      </c>
      <c r="O220" s="6" t="s">
        <v>151</v>
      </c>
      <c r="P220" s="6" t="s">
        <v>150</v>
      </c>
      <c r="Q220" s="11">
        <v>2980326876789</v>
      </c>
      <c r="R220" s="12">
        <v>435298691</v>
      </c>
      <c r="S220" s="6" t="str">
        <f>LEFT(Q220,1)</f>
        <v>2</v>
      </c>
      <c r="T220" s="6" t="str">
        <f>IF(S220="1","Homme",IF(S220="0","Inconnu","Femme"))</f>
        <v>Femme</v>
      </c>
      <c r="U220" s="6" t="str">
        <f>"19"&amp;MID(Q220, SEARCH("", Q220) + 1,2)</f>
        <v>1998</v>
      </c>
      <c r="V220" s="6" t="str">
        <f>FLOOR(U220,5) &amp; "-" &amp; FLOOR(U220,5) + 5</f>
        <v>1995-2000</v>
      </c>
      <c r="W220" s="24">
        <f>IFERROR(VLOOKUP(Data_Set[[#This Row],[Type Transport]],'[1]Taux émission CO2e'!$A$5:$B$16,2,0),0)</f>
        <v>0.3</v>
      </c>
      <c r="X220" s="28">
        <f>IFERROR(VLOOKUP(Data_Set[[#This Row],[Type Transport]],'[1]Taux émission CO2e'!$A$5:$D$16,4,0),0)</f>
        <v>0.16</v>
      </c>
      <c r="Y220" s="24">
        <f>IFERROR(VLOOKUP(Data_Set[[#This Row],[Type Transport]],'[1]Taux émission CO2e'!$A$20:$B$31,2,0),0)</f>
        <v>0.7</v>
      </c>
      <c r="Z220" s="6">
        <f>IFERROR(VLOOKUP(Data_Set[[#This Row],[Type Transport]],'[1]Taux émission CO2e'!$A$20:$D$31,4,0),0)</f>
        <v>6.7400000000000002E-2</v>
      </c>
      <c r="AA220" s="30">
        <f>Data_Set[[#This Row],[Repartition Segment 1]]*Data_Set[[#This Row],[Coefficient CO2 Segment 1]]*Data_Set[[#This Row],[Poids OT (T)]]*Data_Set[[#This Row],[Distance (KM)]]</f>
        <v>5.1986496000000004</v>
      </c>
      <c r="AB220" s="30">
        <f>Data_Set[[#This Row],[Repartition Segment 2]]*Data_Set[[#This Row],[Coefficient CO2 Segment 2]]*Data_Set[[#This Row],[Poids OT (T)]]*Data_Set[[#This Row],[Distance (KM)]]</f>
        <v>5.1098393359999994</v>
      </c>
      <c r="AC220" s="30">
        <f>Data_Set[[#This Row],[Bilan CO2 Segment 1 (Kg CO2)]]+Data_Set[[#This Row],[Bilan CO2 Segment 2 (Kg CO2)]]</f>
        <v>10.308488936</v>
      </c>
      <c r="AD220" s="1"/>
    </row>
    <row r="221" spans="1:30" ht="12.5" x14ac:dyDescent="0.25">
      <c r="A221" s="7">
        <v>202203000165</v>
      </c>
      <c r="B221" s="18">
        <v>44643</v>
      </c>
      <c r="C221" s="18" t="str">
        <f>TEXT(B221, "mmmm")</f>
        <v>mars</v>
      </c>
      <c r="D221" s="18" t="str">
        <f>TEXT(B221,"aaaa")</f>
        <v>2022</v>
      </c>
      <c r="E221" s="7">
        <v>1482717</v>
      </c>
      <c r="F221" s="17">
        <v>200</v>
      </c>
      <c r="G221" s="23">
        <f>Data_Set[[#This Row],[Poids OT (kg)]]/1000</f>
        <v>0.2</v>
      </c>
      <c r="H221" s="6" t="s">
        <v>1</v>
      </c>
      <c r="I221" s="7">
        <v>239</v>
      </c>
      <c r="J221" s="6">
        <v>26750</v>
      </c>
      <c r="K221" s="6" t="s">
        <v>24</v>
      </c>
      <c r="L221" s="6">
        <v>91100</v>
      </c>
      <c r="M221" s="6" t="s">
        <v>22</v>
      </c>
      <c r="N221" s="7">
        <v>541.52599999999995</v>
      </c>
      <c r="O221" s="6" t="s">
        <v>151</v>
      </c>
      <c r="P221" s="6" t="s">
        <v>150</v>
      </c>
      <c r="Q221" s="11">
        <v>2980326876789</v>
      </c>
      <c r="R221" s="12">
        <v>435298691</v>
      </c>
      <c r="S221" s="6" t="str">
        <f>LEFT(Q221,1)</f>
        <v>2</v>
      </c>
      <c r="T221" s="6" t="str">
        <f>IF(S221="1","Homme",IF(S221="0","Inconnu","Femme"))</f>
        <v>Femme</v>
      </c>
      <c r="U221" s="6" t="str">
        <f>"19"&amp;MID(Q221, SEARCH("", Q221) + 1,2)</f>
        <v>1998</v>
      </c>
      <c r="V221" s="6" t="str">
        <f>FLOOR(U221,5) &amp; "-" &amp; FLOOR(U221,5) + 5</f>
        <v>1995-2000</v>
      </c>
      <c r="W221" s="24">
        <f>IFERROR(VLOOKUP(Data_Set[[#This Row],[Type Transport]],'[1]Taux émission CO2e'!$A$5:$B$16,2,0),0)</f>
        <v>0.3</v>
      </c>
      <c r="X221" s="28">
        <f>IFERROR(VLOOKUP(Data_Set[[#This Row],[Type Transport]],'[1]Taux émission CO2e'!$A$5:$D$16,4,0),0)</f>
        <v>0.16</v>
      </c>
      <c r="Y221" s="24">
        <f>IFERROR(VLOOKUP(Data_Set[[#This Row],[Type Transport]],'[1]Taux émission CO2e'!$A$20:$B$31,2,0),0)</f>
        <v>0.7</v>
      </c>
      <c r="Z221" s="6">
        <f>IFERROR(VLOOKUP(Data_Set[[#This Row],[Type Transport]],'[1]Taux émission CO2e'!$A$20:$D$31,4,0),0)</f>
        <v>6.7400000000000002E-2</v>
      </c>
      <c r="AA221" s="30">
        <f>Data_Set[[#This Row],[Repartition Segment 1]]*Data_Set[[#This Row],[Coefficient CO2 Segment 1]]*Data_Set[[#This Row],[Poids OT (T)]]*Data_Set[[#This Row],[Distance (KM)]]</f>
        <v>5.1986496000000004</v>
      </c>
      <c r="AB221" s="30">
        <f>Data_Set[[#This Row],[Repartition Segment 2]]*Data_Set[[#This Row],[Coefficient CO2 Segment 2]]*Data_Set[[#This Row],[Poids OT (T)]]*Data_Set[[#This Row],[Distance (KM)]]</f>
        <v>5.1098393359999994</v>
      </c>
      <c r="AC221" s="30">
        <f>Data_Set[[#This Row],[Bilan CO2 Segment 1 (Kg CO2)]]+Data_Set[[#This Row],[Bilan CO2 Segment 2 (Kg CO2)]]</f>
        <v>10.308488936</v>
      </c>
      <c r="AD221" s="1"/>
    </row>
    <row r="222" spans="1:30" ht="12.5" x14ac:dyDescent="0.25">
      <c r="A222" s="7">
        <v>202203000165</v>
      </c>
      <c r="B222" s="18">
        <v>44651</v>
      </c>
      <c r="C222" s="18" t="str">
        <f>TEXT(B222, "mmmm")</f>
        <v>mars</v>
      </c>
      <c r="D222" s="18" t="str">
        <f>TEXT(B222,"aaaa")</f>
        <v>2022</v>
      </c>
      <c r="E222" s="7">
        <v>1486022</v>
      </c>
      <c r="F222" s="17">
        <v>200</v>
      </c>
      <c r="G222" s="23">
        <f>Data_Set[[#This Row],[Poids OT (kg)]]/1000</f>
        <v>0.2</v>
      </c>
      <c r="H222" s="6" t="s">
        <v>1</v>
      </c>
      <c r="I222" s="7">
        <v>239</v>
      </c>
      <c r="J222" s="6">
        <v>26750</v>
      </c>
      <c r="K222" s="6" t="s">
        <v>24</v>
      </c>
      <c r="L222" s="6">
        <v>91100</v>
      </c>
      <c r="M222" s="6" t="s">
        <v>22</v>
      </c>
      <c r="N222" s="7">
        <v>541.52599999999995</v>
      </c>
      <c r="O222" s="6" t="s">
        <v>151</v>
      </c>
      <c r="P222" s="6" t="s">
        <v>150</v>
      </c>
      <c r="Q222" s="11">
        <v>2980326876789</v>
      </c>
      <c r="R222" s="12">
        <v>435298691</v>
      </c>
      <c r="S222" s="6" t="str">
        <f>LEFT(Q222,1)</f>
        <v>2</v>
      </c>
      <c r="T222" s="6" t="str">
        <f>IF(S222="1","Homme",IF(S222="0","Inconnu","Femme"))</f>
        <v>Femme</v>
      </c>
      <c r="U222" s="6" t="str">
        <f>"19"&amp;MID(Q222, SEARCH("", Q222) + 1,2)</f>
        <v>1998</v>
      </c>
      <c r="V222" s="6" t="str">
        <f>FLOOR(U222,5) &amp; "-" &amp; FLOOR(U222,5) + 5</f>
        <v>1995-2000</v>
      </c>
      <c r="W222" s="24">
        <f>IFERROR(VLOOKUP(Data_Set[[#This Row],[Type Transport]],'[1]Taux émission CO2e'!$A$5:$B$16,2,0),0)</f>
        <v>0.3</v>
      </c>
      <c r="X222" s="28">
        <f>IFERROR(VLOOKUP(Data_Set[[#This Row],[Type Transport]],'[1]Taux émission CO2e'!$A$5:$D$16,4,0),0)</f>
        <v>0.16</v>
      </c>
      <c r="Y222" s="24">
        <f>IFERROR(VLOOKUP(Data_Set[[#This Row],[Type Transport]],'[1]Taux émission CO2e'!$A$20:$B$31,2,0),0)</f>
        <v>0.7</v>
      </c>
      <c r="Z222" s="6">
        <f>IFERROR(VLOOKUP(Data_Set[[#This Row],[Type Transport]],'[1]Taux émission CO2e'!$A$20:$D$31,4,0),0)</f>
        <v>6.7400000000000002E-2</v>
      </c>
      <c r="AA222" s="30">
        <f>Data_Set[[#This Row],[Repartition Segment 1]]*Data_Set[[#This Row],[Coefficient CO2 Segment 1]]*Data_Set[[#This Row],[Poids OT (T)]]*Data_Set[[#This Row],[Distance (KM)]]</f>
        <v>5.1986496000000004</v>
      </c>
      <c r="AB222" s="30">
        <f>Data_Set[[#This Row],[Repartition Segment 2]]*Data_Set[[#This Row],[Coefficient CO2 Segment 2]]*Data_Set[[#This Row],[Poids OT (T)]]*Data_Set[[#This Row],[Distance (KM)]]</f>
        <v>5.1098393359999994</v>
      </c>
      <c r="AC222" s="30">
        <f>Data_Set[[#This Row],[Bilan CO2 Segment 1 (Kg CO2)]]+Data_Set[[#This Row],[Bilan CO2 Segment 2 (Kg CO2)]]</f>
        <v>10.308488936</v>
      </c>
      <c r="AD222" s="1"/>
    </row>
    <row r="223" spans="1:30" ht="12.5" x14ac:dyDescent="0.25">
      <c r="A223" s="7">
        <v>20220400055</v>
      </c>
      <c r="B223" s="18">
        <v>44658</v>
      </c>
      <c r="C223" s="18" t="str">
        <f>TEXT(B223, "mmmm")</f>
        <v>avril</v>
      </c>
      <c r="D223" s="18" t="str">
        <f>TEXT(B223,"aaaa")</f>
        <v>2022</v>
      </c>
      <c r="E223" s="7">
        <v>1488918</v>
      </c>
      <c r="F223" s="17">
        <v>450</v>
      </c>
      <c r="G223" s="23">
        <f>Data_Set[[#This Row],[Poids OT (kg)]]/1000</f>
        <v>0.45</v>
      </c>
      <c r="H223" s="6" t="s">
        <v>1</v>
      </c>
      <c r="I223" s="7">
        <v>280</v>
      </c>
      <c r="J223" s="6">
        <v>26750</v>
      </c>
      <c r="K223" s="6" t="s">
        <v>24</v>
      </c>
      <c r="L223" s="6">
        <v>91100</v>
      </c>
      <c r="M223" s="6" t="s">
        <v>22</v>
      </c>
      <c r="N223" s="7">
        <v>541.52599999999995</v>
      </c>
      <c r="O223" s="6" t="s">
        <v>151</v>
      </c>
      <c r="P223" s="6" t="s">
        <v>150</v>
      </c>
      <c r="Q223" s="11">
        <v>2980326876789</v>
      </c>
      <c r="R223" s="12">
        <v>435298691</v>
      </c>
      <c r="S223" s="6" t="str">
        <f>LEFT(Q223,1)</f>
        <v>2</v>
      </c>
      <c r="T223" s="6" t="str">
        <f>IF(S223="1","Homme",IF(S223="0","Inconnu","Femme"))</f>
        <v>Femme</v>
      </c>
      <c r="U223" s="6" t="str">
        <f>"19"&amp;MID(Q223, SEARCH("", Q223) + 1,2)</f>
        <v>1998</v>
      </c>
      <c r="V223" s="6" t="str">
        <f>FLOOR(U223,5) &amp; "-" &amp; FLOOR(U223,5) + 5</f>
        <v>1995-2000</v>
      </c>
      <c r="W223" s="24">
        <f>IFERROR(VLOOKUP(Data_Set[[#This Row],[Type Transport]],'[1]Taux émission CO2e'!$A$5:$B$16,2,0),0)</f>
        <v>0.3</v>
      </c>
      <c r="X223" s="28">
        <f>IFERROR(VLOOKUP(Data_Set[[#This Row],[Type Transport]],'[1]Taux émission CO2e'!$A$5:$D$16,4,0),0)</f>
        <v>0.16</v>
      </c>
      <c r="Y223" s="24">
        <f>IFERROR(VLOOKUP(Data_Set[[#This Row],[Type Transport]],'[1]Taux émission CO2e'!$A$20:$B$31,2,0),0)</f>
        <v>0.7</v>
      </c>
      <c r="Z223" s="6">
        <f>IFERROR(VLOOKUP(Data_Set[[#This Row],[Type Transport]],'[1]Taux émission CO2e'!$A$20:$D$31,4,0),0)</f>
        <v>6.7400000000000002E-2</v>
      </c>
      <c r="AA223" s="30">
        <f>Data_Set[[#This Row],[Repartition Segment 1]]*Data_Set[[#This Row],[Coefficient CO2 Segment 1]]*Data_Set[[#This Row],[Poids OT (T)]]*Data_Set[[#This Row],[Distance (KM)]]</f>
        <v>11.6969616</v>
      </c>
      <c r="AB223" s="30">
        <f>Data_Set[[#This Row],[Repartition Segment 2]]*Data_Set[[#This Row],[Coefficient CO2 Segment 2]]*Data_Set[[#This Row],[Poids OT (T)]]*Data_Set[[#This Row],[Distance (KM)]]</f>
        <v>11.497138505999999</v>
      </c>
      <c r="AC223" s="30">
        <f>Data_Set[[#This Row],[Bilan CO2 Segment 1 (Kg CO2)]]+Data_Set[[#This Row],[Bilan CO2 Segment 2 (Kg CO2)]]</f>
        <v>23.194100106</v>
      </c>
      <c r="AD223" s="1"/>
    </row>
    <row r="224" spans="1:30" ht="12.5" x14ac:dyDescent="0.25">
      <c r="A224" s="7">
        <v>20220400055</v>
      </c>
      <c r="B224" s="18">
        <v>44665</v>
      </c>
      <c r="C224" s="18" t="str">
        <f>TEXT(B224, "mmmm")</f>
        <v>avril</v>
      </c>
      <c r="D224" s="18" t="str">
        <f>TEXT(B224,"aaaa")</f>
        <v>2022</v>
      </c>
      <c r="E224" s="7">
        <v>1492938</v>
      </c>
      <c r="F224" s="17">
        <v>150</v>
      </c>
      <c r="G224" s="23">
        <f>Data_Set[[#This Row],[Poids OT (kg)]]/1000</f>
        <v>0.15</v>
      </c>
      <c r="H224" s="6" t="s">
        <v>1</v>
      </c>
      <c r="I224" s="7">
        <v>239</v>
      </c>
      <c r="J224" s="6">
        <v>26750</v>
      </c>
      <c r="K224" s="6" t="s">
        <v>24</v>
      </c>
      <c r="L224" s="6">
        <v>91100</v>
      </c>
      <c r="M224" s="6" t="s">
        <v>22</v>
      </c>
      <c r="N224" s="7">
        <v>541.52599999999995</v>
      </c>
      <c r="O224" s="6" t="s">
        <v>151</v>
      </c>
      <c r="P224" s="6" t="s">
        <v>150</v>
      </c>
      <c r="Q224" s="11">
        <v>2980326876789</v>
      </c>
      <c r="R224" s="12">
        <v>435298691</v>
      </c>
      <c r="S224" s="6" t="str">
        <f>LEFT(Q224,1)</f>
        <v>2</v>
      </c>
      <c r="T224" s="6" t="str">
        <f>IF(S224="1","Homme",IF(S224="0","Inconnu","Femme"))</f>
        <v>Femme</v>
      </c>
      <c r="U224" s="6" t="str">
        <f>"19"&amp;MID(Q224, SEARCH("", Q224) + 1,2)</f>
        <v>1998</v>
      </c>
      <c r="V224" s="6" t="str">
        <f>FLOOR(U224,5) &amp; "-" &amp; FLOOR(U224,5) + 5</f>
        <v>1995-2000</v>
      </c>
      <c r="W224" s="24">
        <f>IFERROR(VLOOKUP(Data_Set[[#This Row],[Type Transport]],'[1]Taux émission CO2e'!$A$5:$B$16,2,0),0)</f>
        <v>0.3</v>
      </c>
      <c r="X224" s="28">
        <f>IFERROR(VLOOKUP(Data_Set[[#This Row],[Type Transport]],'[1]Taux émission CO2e'!$A$5:$D$16,4,0),0)</f>
        <v>0.16</v>
      </c>
      <c r="Y224" s="24">
        <f>IFERROR(VLOOKUP(Data_Set[[#This Row],[Type Transport]],'[1]Taux émission CO2e'!$A$20:$B$31,2,0),0)</f>
        <v>0.7</v>
      </c>
      <c r="Z224" s="6">
        <f>IFERROR(VLOOKUP(Data_Set[[#This Row],[Type Transport]],'[1]Taux émission CO2e'!$A$20:$D$31,4,0),0)</f>
        <v>6.7400000000000002E-2</v>
      </c>
      <c r="AA224" s="30">
        <f>Data_Set[[#This Row],[Repartition Segment 1]]*Data_Set[[#This Row],[Coefficient CO2 Segment 1]]*Data_Set[[#This Row],[Poids OT (T)]]*Data_Set[[#This Row],[Distance (KM)]]</f>
        <v>3.8989871999999997</v>
      </c>
      <c r="AB224" s="30">
        <f>Data_Set[[#This Row],[Repartition Segment 2]]*Data_Set[[#This Row],[Coefficient CO2 Segment 2]]*Data_Set[[#This Row],[Poids OT (T)]]*Data_Set[[#This Row],[Distance (KM)]]</f>
        <v>3.8323795019999998</v>
      </c>
      <c r="AC224" s="30">
        <f>Data_Set[[#This Row],[Bilan CO2 Segment 1 (Kg CO2)]]+Data_Set[[#This Row],[Bilan CO2 Segment 2 (Kg CO2)]]</f>
        <v>7.731366701999999</v>
      </c>
      <c r="AD224" s="1"/>
    </row>
    <row r="225" spans="1:30" ht="12.5" x14ac:dyDescent="0.25">
      <c r="A225" s="7">
        <v>20220400055</v>
      </c>
      <c r="B225" s="18">
        <v>44672</v>
      </c>
      <c r="C225" s="18" t="str">
        <f>TEXT(B225, "mmmm")</f>
        <v>avril</v>
      </c>
      <c r="D225" s="18" t="str">
        <f>TEXT(B225,"aaaa")</f>
        <v>2022</v>
      </c>
      <c r="E225" s="7">
        <v>1495335</v>
      </c>
      <c r="F225" s="17">
        <v>300</v>
      </c>
      <c r="G225" s="23">
        <f>Data_Set[[#This Row],[Poids OT (kg)]]/1000</f>
        <v>0.3</v>
      </c>
      <c r="H225" s="6" t="s">
        <v>1</v>
      </c>
      <c r="I225" s="7">
        <v>156</v>
      </c>
      <c r="J225" s="6">
        <v>26750</v>
      </c>
      <c r="K225" s="6" t="s">
        <v>24</v>
      </c>
      <c r="L225" s="6">
        <v>91100</v>
      </c>
      <c r="M225" s="6" t="s">
        <v>22</v>
      </c>
      <c r="N225" s="7">
        <v>541.52599999999995</v>
      </c>
      <c r="O225" s="6" t="s">
        <v>151</v>
      </c>
      <c r="P225" s="6" t="s">
        <v>150</v>
      </c>
      <c r="Q225" s="11">
        <v>2980326876789</v>
      </c>
      <c r="R225" s="12">
        <v>435298691</v>
      </c>
      <c r="S225" s="6" t="str">
        <f>LEFT(Q225,1)</f>
        <v>2</v>
      </c>
      <c r="T225" s="6" t="str">
        <f>IF(S225="1","Homme",IF(S225="0","Inconnu","Femme"))</f>
        <v>Femme</v>
      </c>
      <c r="U225" s="6" t="str">
        <f>"19"&amp;MID(Q225, SEARCH("", Q225) + 1,2)</f>
        <v>1998</v>
      </c>
      <c r="V225" s="6" t="str">
        <f>FLOOR(U225,5) &amp; "-" &amp; FLOOR(U225,5) + 5</f>
        <v>1995-2000</v>
      </c>
      <c r="W225" s="24">
        <f>IFERROR(VLOOKUP(Data_Set[[#This Row],[Type Transport]],'[1]Taux émission CO2e'!$A$5:$B$16,2,0),0)</f>
        <v>0.3</v>
      </c>
      <c r="X225" s="28">
        <f>IFERROR(VLOOKUP(Data_Set[[#This Row],[Type Transport]],'[1]Taux émission CO2e'!$A$5:$D$16,4,0),0)</f>
        <v>0.16</v>
      </c>
      <c r="Y225" s="24">
        <f>IFERROR(VLOOKUP(Data_Set[[#This Row],[Type Transport]],'[1]Taux émission CO2e'!$A$20:$B$31,2,0),0)</f>
        <v>0.7</v>
      </c>
      <c r="Z225" s="6">
        <f>IFERROR(VLOOKUP(Data_Set[[#This Row],[Type Transport]],'[1]Taux émission CO2e'!$A$20:$D$31,4,0),0)</f>
        <v>6.7400000000000002E-2</v>
      </c>
      <c r="AA225" s="30">
        <f>Data_Set[[#This Row],[Repartition Segment 1]]*Data_Set[[#This Row],[Coefficient CO2 Segment 1]]*Data_Set[[#This Row],[Poids OT (T)]]*Data_Set[[#This Row],[Distance (KM)]]</f>
        <v>7.7979743999999993</v>
      </c>
      <c r="AB225" s="30">
        <f>Data_Set[[#This Row],[Repartition Segment 2]]*Data_Set[[#This Row],[Coefficient CO2 Segment 2]]*Data_Set[[#This Row],[Poids OT (T)]]*Data_Set[[#This Row],[Distance (KM)]]</f>
        <v>7.6647590039999995</v>
      </c>
      <c r="AC225" s="30">
        <f>Data_Set[[#This Row],[Bilan CO2 Segment 1 (Kg CO2)]]+Data_Set[[#This Row],[Bilan CO2 Segment 2 (Kg CO2)]]</f>
        <v>15.462733403999998</v>
      </c>
      <c r="AD225" s="1"/>
    </row>
    <row r="226" spans="1:30" ht="12.5" x14ac:dyDescent="0.25">
      <c r="A226" s="7">
        <v>2022050075</v>
      </c>
      <c r="B226" s="18">
        <v>44679</v>
      </c>
      <c r="C226" s="18" t="str">
        <f>TEXT(B226, "mmmm")</f>
        <v>avril</v>
      </c>
      <c r="D226" s="18" t="str">
        <f>TEXT(B226,"aaaa")</f>
        <v>2022</v>
      </c>
      <c r="E226" s="7">
        <v>1498236</v>
      </c>
      <c r="F226" s="17">
        <v>300</v>
      </c>
      <c r="G226" s="23">
        <f>Data_Set[[#This Row],[Poids OT (kg)]]/1000</f>
        <v>0.3</v>
      </c>
      <c r="H226" s="6" t="s">
        <v>1</v>
      </c>
      <c r="I226" s="7">
        <v>239</v>
      </c>
      <c r="J226" s="6">
        <v>26750</v>
      </c>
      <c r="K226" s="6" t="s">
        <v>24</v>
      </c>
      <c r="L226" s="6">
        <v>91100</v>
      </c>
      <c r="M226" s="6" t="s">
        <v>22</v>
      </c>
      <c r="N226" s="7">
        <v>541.52599999999995</v>
      </c>
      <c r="O226" s="6" t="s">
        <v>151</v>
      </c>
      <c r="P226" s="6" t="s">
        <v>150</v>
      </c>
      <c r="Q226" s="11">
        <v>2980326876789</v>
      </c>
      <c r="R226" s="12">
        <v>435298691</v>
      </c>
      <c r="S226" s="6" t="str">
        <f>LEFT(Q226,1)</f>
        <v>2</v>
      </c>
      <c r="T226" s="6" t="str">
        <f>IF(S226="1","Homme",IF(S226="0","Inconnu","Femme"))</f>
        <v>Femme</v>
      </c>
      <c r="U226" s="6" t="str">
        <f>"19"&amp;MID(Q226, SEARCH("", Q226) + 1,2)</f>
        <v>1998</v>
      </c>
      <c r="V226" s="6" t="str">
        <f>FLOOR(U226,5) &amp; "-" &amp; FLOOR(U226,5) + 5</f>
        <v>1995-2000</v>
      </c>
      <c r="W226" s="24">
        <f>IFERROR(VLOOKUP(Data_Set[[#This Row],[Type Transport]],'[1]Taux émission CO2e'!$A$5:$B$16,2,0),0)</f>
        <v>0.3</v>
      </c>
      <c r="X226" s="28">
        <f>IFERROR(VLOOKUP(Data_Set[[#This Row],[Type Transport]],'[1]Taux émission CO2e'!$A$5:$D$16,4,0),0)</f>
        <v>0.16</v>
      </c>
      <c r="Y226" s="24">
        <f>IFERROR(VLOOKUP(Data_Set[[#This Row],[Type Transport]],'[1]Taux émission CO2e'!$A$20:$B$31,2,0),0)</f>
        <v>0.7</v>
      </c>
      <c r="Z226" s="6">
        <f>IFERROR(VLOOKUP(Data_Set[[#This Row],[Type Transport]],'[1]Taux émission CO2e'!$A$20:$D$31,4,0),0)</f>
        <v>6.7400000000000002E-2</v>
      </c>
      <c r="AA226" s="30">
        <f>Data_Set[[#This Row],[Repartition Segment 1]]*Data_Set[[#This Row],[Coefficient CO2 Segment 1]]*Data_Set[[#This Row],[Poids OT (T)]]*Data_Set[[#This Row],[Distance (KM)]]</f>
        <v>7.7979743999999993</v>
      </c>
      <c r="AB226" s="30">
        <f>Data_Set[[#This Row],[Repartition Segment 2]]*Data_Set[[#This Row],[Coefficient CO2 Segment 2]]*Data_Set[[#This Row],[Poids OT (T)]]*Data_Set[[#This Row],[Distance (KM)]]</f>
        <v>7.6647590039999995</v>
      </c>
      <c r="AC226" s="30">
        <f>Data_Set[[#This Row],[Bilan CO2 Segment 1 (Kg CO2)]]+Data_Set[[#This Row],[Bilan CO2 Segment 2 (Kg CO2)]]</f>
        <v>15.462733403999998</v>
      </c>
      <c r="AD226" s="1"/>
    </row>
    <row r="227" spans="1:30" ht="12.5" x14ac:dyDescent="0.25">
      <c r="A227" s="7">
        <v>2022050075</v>
      </c>
      <c r="B227" s="18">
        <v>44686</v>
      </c>
      <c r="C227" s="18" t="str">
        <f>TEXT(B227, "mmmm")</f>
        <v>mai</v>
      </c>
      <c r="D227" s="18" t="str">
        <f>TEXT(B227,"aaaa")</f>
        <v>2022</v>
      </c>
      <c r="E227" s="7">
        <v>1501053</v>
      </c>
      <c r="F227" s="17">
        <v>150</v>
      </c>
      <c r="G227" s="23">
        <f>Data_Set[[#This Row],[Poids OT (kg)]]/1000</f>
        <v>0.15</v>
      </c>
      <c r="H227" s="6" t="s">
        <v>1</v>
      </c>
      <c r="I227" s="7">
        <v>156</v>
      </c>
      <c r="J227" s="6">
        <v>26750</v>
      </c>
      <c r="K227" s="6" t="s">
        <v>24</v>
      </c>
      <c r="L227" s="6">
        <v>91100</v>
      </c>
      <c r="M227" s="6" t="s">
        <v>22</v>
      </c>
      <c r="N227" s="7">
        <v>541.52599999999995</v>
      </c>
      <c r="O227" s="6" t="s">
        <v>151</v>
      </c>
      <c r="P227" s="6" t="s">
        <v>150</v>
      </c>
      <c r="Q227" s="11">
        <v>2980326876789</v>
      </c>
      <c r="R227" s="12">
        <v>435298691</v>
      </c>
      <c r="S227" s="6" t="str">
        <f>LEFT(Q227,1)</f>
        <v>2</v>
      </c>
      <c r="T227" s="6" t="str">
        <f>IF(S227="1","Homme",IF(S227="0","Inconnu","Femme"))</f>
        <v>Femme</v>
      </c>
      <c r="U227" s="6" t="str">
        <f>"19"&amp;MID(Q227, SEARCH("", Q227) + 1,2)</f>
        <v>1998</v>
      </c>
      <c r="V227" s="6" t="str">
        <f>FLOOR(U227,5) &amp; "-" &amp; FLOOR(U227,5) + 5</f>
        <v>1995-2000</v>
      </c>
      <c r="W227" s="24">
        <f>IFERROR(VLOOKUP(Data_Set[[#This Row],[Type Transport]],'[1]Taux émission CO2e'!$A$5:$B$16,2,0),0)</f>
        <v>0.3</v>
      </c>
      <c r="X227" s="28">
        <f>IFERROR(VLOOKUP(Data_Set[[#This Row],[Type Transport]],'[1]Taux émission CO2e'!$A$5:$D$16,4,0),0)</f>
        <v>0.16</v>
      </c>
      <c r="Y227" s="24">
        <f>IFERROR(VLOOKUP(Data_Set[[#This Row],[Type Transport]],'[1]Taux émission CO2e'!$A$20:$B$31,2,0),0)</f>
        <v>0.7</v>
      </c>
      <c r="Z227" s="6">
        <f>IFERROR(VLOOKUP(Data_Set[[#This Row],[Type Transport]],'[1]Taux émission CO2e'!$A$20:$D$31,4,0),0)</f>
        <v>6.7400000000000002E-2</v>
      </c>
      <c r="AA227" s="30">
        <f>Data_Set[[#This Row],[Repartition Segment 1]]*Data_Set[[#This Row],[Coefficient CO2 Segment 1]]*Data_Set[[#This Row],[Poids OT (T)]]*Data_Set[[#This Row],[Distance (KM)]]</f>
        <v>3.8989871999999997</v>
      </c>
      <c r="AB227" s="30">
        <f>Data_Set[[#This Row],[Repartition Segment 2]]*Data_Set[[#This Row],[Coefficient CO2 Segment 2]]*Data_Set[[#This Row],[Poids OT (T)]]*Data_Set[[#This Row],[Distance (KM)]]</f>
        <v>3.8323795019999998</v>
      </c>
      <c r="AC227" s="30">
        <f>Data_Set[[#This Row],[Bilan CO2 Segment 1 (Kg CO2)]]+Data_Set[[#This Row],[Bilan CO2 Segment 2 (Kg CO2)]]</f>
        <v>7.731366701999999</v>
      </c>
      <c r="AD227" s="1"/>
    </row>
    <row r="228" spans="1:30" ht="12.5" x14ac:dyDescent="0.25">
      <c r="A228" s="7">
        <v>2022050075</v>
      </c>
      <c r="B228" s="18">
        <v>44693</v>
      </c>
      <c r="C228" s="18" t="str">
        <f>TEXT(B228, "mmmm")</f>
        <v>mai</v>
      </c>
      <c r="D228" s="18" t="str">
        <f>TEXT(B228,"aaaa")</f>
        <v>2022</v>
      </c>
      <c r="E228" s="7">
        <v>1504131</v>
      </c>
      <c r="F228" s="17">
        <v>300</v>
      </c>
      <c r="G228" s="23">
        <f>Data_Set[[#This Row],[Poids OT (kg)]]/1000</f>
        <v>0.3</v>
      </c>
      <c r="H228" s="6" t="s">
        <v>1</v>
      </c>
      <c r="I228" s="7">
        <v>239</v>
      </c>
      <c r="J228" s="6">
        <v>26750</v>
      </c>
      <c r="K228" s="6" t="s">
        <v>24</v>
      </c>
      <c r="L228" s="6">
        <v>91100</v>
      </c>
      <c r="M228" s="6" t="s">
        <v>22</v>
      </c>
      <c r="N228" s="7">
        <v>541.52599999999995</v>
      </c>
      <c r="O228" s="6" t="s">
        <v>151</v>
      </c>
      <c r="P228" s="6" t="s">
        <v>150</v>
      </c>
      <c r="Q228" s="11">
        <v>2980326876789</v>
      </c>
      <c r="R228" s="12">
        <v>435298691</v>
      </c>
      <c r="S228" s="6" t="str">
        <f>LEFT(Q228,1)</f>
        <v>2</v>
      </c>
      <c r="T228" s="6" t="str">
        <f>IF(S228="1","Homme",IF(S228="0","Inconnu","Femme"))</f>
        <v>Femme</v>
      </c>
      <c r="U228" s="6" t="str">
        <f>"19"&amp;MID(Q228, SEARCH("", Q228) + 1,2)</f>
        <v>1998</v>
      </c>
      <c r="V228" s="6" t="str">
        <f>FLOOR(U228,5) &amp; "-" &amp; FLOOR(U228,5) + 5</f>
        <v>1995-2000</v>
      </c>
      <c r="W228" s="24">
        <f>IFERROR(VLOOKUP(Data_Set[[#This Row],[Type Transport]],'[1]Taux émission CO2e'!$A$5:$B$16,2,0),0)</f>
        <v>0.3</v>
      </c>
      <c r="X228" s="28">
        <f>IFERROR(VLOOKUP(Data_Set[[#This Row],[Type Transport]],'[1]Taux émission CO2e'!$A$5:$D$16,4,0),0)</f>
        <v>0.16</v>
      </c>
      <c r="Y228" s="24">
        <f>IFERROR(VLOOKUP(Data_Set[[#This Row],[Type Transport]],'[1]Taux émission CO2e'!$A$20:$B$31,2,0),0)</f>
        <v>0.7</v>
      </c>
      <c r="Z228" s="6">
        <f>IFERROR(VLOOKUP(Data_Set[[#This Row],[Type Transport]],'[1]Taux émission CO2e'!$A$20:$D$31,4,0),0)</f>
        <v>6.7400000000000002E-2</v>
      </c>
      <c r="AA228" s="30">
        <f>Data_Set[[#This Row],[Repartition Segment 1]]*Data_Set[[#This Row],[Coefficient CO2 Segment 1]]*Data_Set[[#This Row],[Poids OT (T)]]*Data_Set[[#This Row],[Distance (KM)]]</f>
        <v>7.7979743999999993</v>
      </c>
      <c r="AB228" s="30">
        <f>Data_Set[[#This Row],[Repartition Segment 2]]*Data_Set[[#This Row],[Coefficient CO2 Segment 2]]*Data_Set[[#This Row],[Poids OT (T)]]*Data_Set[[#This Row],[Distance (KM)]]</f>
        <v>7.6647590039999995</v>
      </c>
      <c r="AC228" s="30">
        <f>Data_Set[[#This Row],[Bilan CO2 Segment 1 (Kg CO2)]]+Data_Set[[#This Row],[Bilan CO2 Segment 2 (Kg CO2)]]</f>
        <v>15.462733403999998</v>
      </c>
      <c r="AD228" s="1"/>
    </row>
    <row r="229" spans="1:30" ht="12.5" x14ac:dyDescent="0.25">
      <c r="A229" s="7">
        <v>2022050075</v>
      </c>
      <c r="B229" s="18">
        <v>44700</v>
      </c>
      <c r="C229" s="18" t="str">
        <f>TEXT(B229, "mmmm")</f>
        <v>mai</v>
      </c>
      <c r="D229" s="18" t="str">
        <f>TEXT(B229,"aaaa")</f>
        <v>2022</v>
      </c>
      <c r="E229" s="7">
        <v>1507494</v>
      </c>
      <c r="F229" s="17">
        <v>150</v>
      </c>
      <c r="G229" s="23">
        <f>Data_Set[[#This Row],[Poids OT (kg)]]/1000</f>
        <v>0.15</v>
      </c>
      <c r="H229" s="6" t="s">
        <v>1</v>
      </c>
      <c r="I229" s="7">
        <v>239</v>
      </c>
      <c r="J229" s="6">
        <v>26750</v>
      </c>
      <c r="K229" s="6" t="s">
        <v>24</v>
      </c>
      <c r="L229" s="6">
        <v>91100</v>
      </c>
      <c r="M229" s="6" t="s">
        <v>22</v>
      </c>
      <c r="N229" s="7">
        <v>541.52599999999995</v>
      </c>
      <c r="O229" s="6" t="s">
        <v>151</v>
      </c>
      <c r="P229" s="6" t="s">
        <v>150</v>
      </c>
      <c r="Q229" s="11">
        <v>2980326876789</v>
      </c>
      <c r="R229" s="12">
        <v>435298691</v>
      </c>
      <c r="S229" s="6" t="str">
        <f>LEFT(Q229,1)</f>
        <v>2</v>
      </c>
      <c r="T229" s="6" t="str">
        <f>IF(S229="1","Homme",IF(S229="0","Inconnu","Femme"))</f>
        <v>Femme</v>
      </c>
      <c r="U229" s="6" t="str">
        <f>"19"&amp;MID(Q229, SEARCH("", Q229) + 1,2)</f>
        <v>1998</v>
      </c>
      <c r="V229" s="6" t="str">
        <f>FLOOR(U229,5) &amp; "-" &amp; FLOOR(U229,5) + 5</f>
        <v>1995-2000</v>
      </c>
      <c r="W229" s="24">
        <f>IFERROR(VLOOKUP(Data_Set[[#This Row],[Type Transport]],'[1]Taux émission CO2e'!$A$5:$B$16,2,0),0)</f>
        <v>0.3</v>
      </c>
      <c r="X229" s="28">
        <f>IFERROR(VLOOKUP(Data_Set[[#This Row],[Type Transport]],'[1]Taux émission CO2e'!$A$5:$D$16,4,0),0)</f>
        <v>0.16</v>
      </c>
      <c r="Y229" s="24">
        <f>IFERROR(VLOOKUP(Data_Set[[#This Row],[Type Transport]],'[1]Taux émission CO2e'!$A$20:$B$31,2,0),0)</f>
        <v>0.7</v>
      </c>
      <c r="Z229" s="6">
        <f>IFERROR(VLOOKUP(Data_Set[[#This Row],[Type Transport]],'[1]Taux émission CO2e'!$A$20:$D$31,4,0),0)</f>
        <v>6.7400000000000002E-2</v>
      </c>
      <c r="AA229" s="30">
        <f>Data_Set[[#This Row],[Repartition Segment 1]]*Data_Set[[#This Row],[Coefficient CO2 Segment 1]]*Data_Set[[#This Row],[Poids OT (T)]]*Data_Set[[#This Row],[Distance (KM)]]</f>
        <v>3.8989871999999997</v>
      </c>
      <c r="AB229" s="30">
        <f>Data_Set[[#This Row],[Repartition Segment 2]]*Data_Set[[#This Row],[Coefficient CO2 Segment 2]]*Data_Set[[#This Row],[Poids OT (T)]]*Data_Set[[#This Row],[Distance (KM)]]</f>
        <v>3.8323795019999998</v>
      </c>
      <c r="AC229" s="30">
        <f>Data_Set[[#This Row],[Bilan CO2 Segment 1 (Kg CO2)]]+Data_Set[[#This Row],[Bilan CO2 Segment 2 (Kg CO2)]]</f>
        <v>7.731366701999999</v>
      </c>
      <c r="AD229" s="1"/>
    </row>
    <row r="230" spans="1:30" ht="12.5" x14ac:dyDescent="0.25">
      <c r="A230" s="7">
        <v>2022050075</v>
      </c>
      <c r="B230" s="18">
        <v>44706</v>
      </c>
      <c r="C230" s="18" t="str">
        <f>TEXT(B230, "mmmm")</f>
        <v>mai</v>
      </c>
      <c r="D230" s="18" t="str">
        <f>TEXT(B230,"aaaa")</f>
        <v>2022</v>
      </c>
      <c r="E230" s="7">
        <v>1510206</v>
      </c>
      <c r="F230" s="17">
        <v>150</v>
      </c>
      <c r="G230" s="23">
        <f>Data_Set[[#This Row],[Poids OT (kg)]]/1000</f>
        <v>0.15</v>
      </c>
      <c r="H230" s="6" t="s">
        <v>1</v>
      </c>
      <c r="I230" s="7">
        <v>156</v>
      </c>
      <c r="J230" s="6">
        <v>26750</v>
      </c>
      <c r="K230" s="6" t="s">
        <v>24</v>
      </c>
      <c r="L230" s="6">
        <v>91100</v>
      </c>
      <c r="M230" s="6" t="s">
        <v>22</v>
      </c>
      <c r="N230" s="7">
        <v>541.52599999999995</v>
      </c>
      <c r="O230" s="6" t="s">
        <v>151</v>
      </c>
      <c r="P230" s="6" t="s">
        <v>150</v>
      </c>
      <c r="Q230" s="11">
        <v>2980326876789</v>
      </c>
      <c r="R230" s="12">
        <v>435298691</v>
      </c>
      <c r="S230" s="6" t="str">
        <f>LEFT(Q230,1)</f>
        <v>2</v>
      </c>
      <c r="T230" s="6" t="str">
        <f>IF(S230="1","Homme",IF(S230="0","Inconnu","Femme"))</f>
        <v>Femme</v>
      </c>
      <c r="U230" s="6" t="str">
        <f>"19"&amp;MID(Q230, SEARCH("", Q230) + 1,2)</f>
        <v>1998</v>
      </c>
      <c r="V230" s="6" t="str">
        <f>FLOOR(U230,5) &amp; "-" &amp; FLOOR(U230,5) + 5</f>
        <v>1995-2000</v>
      </c>
      <c r="W230" s="24">
        <f>IFERROR(VLOOKUP(Data_Set[[#This Row],[Type Transport]],'[1]Taux émission CO2e'!$A$5:$B$16,2,0),0)</f>
        <v>0.3</v>
      </c>
      <c r="X230" s="28">
        <f>IFERROR(VLOOKUP(Data_Set[[#This Row],[Type Transport]],'[1]Taux émission CO2e'!$A$5:$D$16,4,0),0)</f>
        <v>0.16</v>
      </c>
      <c r="Y230" s="24">
        <f>IFERROR(VLOOKUP(Data_Set[[#This Row],[Type Transport]],'[1]Taux émission CO2e'!$A$20:$B$31,2,0),0)</f>
        <v>0.7</v>
      </c>
      <c r="Z230" s="6">
        <f>IFERROR(VLOOKUP(Data_Set[[#This Row],[Type Transport]],'[1]Taux émission CO2e'!$A$20:$D$31,4,0),0)</f>
        <v>6.7400000000000002E-2</v>
      </c>
      <c r="AA230" s="30">
        <f>Data_Set[[#This Row],[Repartition Segment 1]]*Data_Set[[#This Row],[Coefficient CO2 Segment 1]]*Data_Set[[#This Row],[Poids OT (T)]]*Data_Set[[#This Row],[Distance (KM)]]</f>
        <v>3.8989871999999997</v>
      </c>
      <c r="AB230" s="30">
        <f>Data_Set[[#This Row],[Repartition Segment 2]]*Data_Set[[#This Row],[Coefficient CO2 Segment 2]]*Data_Set[[#This Row],[Poids OT (T)]]*Data_Set[[#This Row],[Distance (KM)]]</f>
        <v>3.8323795019999998</v>
      </c>
      <c r="AC230" s="30">
        <f>Data_Set[[#This Row],[Bilan CO2 Segment 1 (Kg CO2)]]+Data_Set[[#This Row],[Bilan CO2 Segment 2 (Kg CO2)]]</f>
        <v>7.731366701999999</v>
      </c>
      <c r="AD230" s="1"/>
    </row>
    <row r="231" spans="1:30" ht="12.5" x14ac:dyDescent="0.25">
      <c r="A231" s="7">
        <v>20220600077</v>
      </c>
      <c r="B231" s="18">
        <v>44714</v>
      </c>
      <c r="C231" s="18" t="str">
        <f>TEXT(B231, "mmmm")</f>
        <v>juin</v>
      </c>
      <c r="D231" s="18" t="str">
        <f>TEXT(B231,"aaaa")</f>
        <v>2022</v>
      </c>
      <c r="E231" s="7">
        <v>1512966</v>
      </c>
      <c r="F231" s="17">
        <v>300</v>
      </c>
      <c r="G231" s="23">
        <f>Data_Set[[#This Row],[Poids OT (kg)]]/1000</f>
        <v>0.3</v>
      </c>
      <c r="H231" s="6" t="s">
        <v>1</v>
      </c>
      <c r="I231" s="7">
        <v>239</v>
      </c>
      <c r="J231" s="6">
        <v>26750</v>
      </c>
      <c r="K231" s="6" t="s">
        <v>24</v>
      </c>
      <c r="L231" s="6">
        <v>91100</v>
      </c>
      <c r="M231" s="6" t="s">
        <v>22</v>
      </c>
      <c r="N231" s="7">
        <v>541.52599999999995</v>
      </c>
      <c r="O231" s="6" t="s">
        <v>151</v>
      </c>
      <c r="P231" s="6" t="s">
        <v>150</v>
      </c>
      <c r="Q231" s="11">
        <v>2980326876789</v>
      </c>
      <c r="R231" s="12">
        <v>435298691</v>
      </c>
      <c r="S231" s="6" t="str">
        <f>LEFT(Q231,1)</f>
        <v>2</v>
      </c>
      <c r="T231" s="6" t="str">
        <f>IF(S231="1","Homme",IF(S231="0","Inconnu","Femme"))</f>
        <v>Femme</v>
      </c>
      <c r="U231" s="6" t="str">
        <f>"19"&amp;MID(Q231, SEARCH("", Q231) + 1,2)</f>
        <v>1998</v>
      </c>
      <c r="V231" s="6" t="str">
        <f>FLOOR(U231,5) &amp; "-" &amp; FLOOR(U231,5) + 5</f>
        <v>1995-2000</v>
      </c>
      <c r="W231" s="24">
        <f>IFERROR(VLOOKUP(Data_Set[[#This Row],[Type Transport]],'[1]Taux émission CO2e'!$A$5:$B$16,2,0),0)</f>
        <v>0.3</v>
      </c>
      <c r="X231" s="28">
        <f>IFERROR(VLOOKUP(Data_Set[[#This Row],[Type Transport]],'[1]Taux émission CO2e'!$A$5:$D$16,4,0),0)</f>
        <v>0.16</v>
      </c>
      <c r="Y231" s="24">
        <f>IFERROR(VLOOKUP(Data_Set[[#This Row],[Type Transport]],'[1]Taux émission CO2e'!$A$20:$B$31,2,0),0)</f>
        <v>0.7</v>
      </c>
      <c r="Z231" s="6">
        <f>IFERROR(VLOOKUP(Data_Set[[#This Row],[Type Transport]],'[1]Taux émission CO2e'!$A$20:$D$31,4,0),0)</f>
        <v>6.7400000000000002E-2</v>
      </c>
      <c r="AA231" s="30">
        <f>Data_Set[[#This Row],[Repartition Segment 1]]*Data_Set[[#This Row],[Coefficient CO2 Segment 1]]*Data_Set[[#This Row],[Poids OT (T)]]*Data_Set[[#This Row],[Distance (KM)]]</f>
        <v>7.7979743999999993</v>
      </c>
      <c r="AB231" s="30">
        <f>Data_Set[[#This Row],[Repartition Segment 2]]*Data_Set[[#This Row],[Coefficient CO2 Segment 2]]*Data_Set[[#This Row],[Poids OT (T)]]*Data_Set[[#This Row],[Distance (KM)]]</f>
        <v>7.6647590039999995</v>
      </c>
      <c r="AC231" s="30">
        <f>Data_Set[[#This Row],[Bilan CO2 Segment 1 (Kg CO2)]]+Data_Set[[#This Row],[Bilan CO2 Segment 2 (Kg CO2)]]</f>
        <v>15.462733403999998</v>
      </c>
      <c r="AD231" s="1"/>
    </row>
    <row r="232" spans="1:30" ht="12.5" x14ac:dyDescent="0.25">
      <c r="A232" s="7">
        <v>20220600077</v>
      </c>
      <c r="B232" s="18">
        <v>44721</v>
      </c>
      <c r="C232" s="18" t="str">
        <f>TEXT(B232, "mmmm")</f>
        <v>juin</v>
      </c>
      <c r="D232" s="18" t="str">
        <f>TEXT(B232,"aaaa")</f>
        <v>2022</v>
      </c>
      <c r="E232" s="7">
        <v>1515556</v>
      </c>
      <c r="F232" s="17">
        <v>300</v>
      </c>
      <c r="G232" s="23">
        <f>Data_Set[[#This Row],[Poids OT (kg)]]/1000</f>
        <v>0.3</v>
      </c>
      <c r="H232" s="6" t="s">
        <v>1</v>
      </c>
      <c r="I232" s="7">
        <v>239</v>
      </c>
      <c r="J232" s="6">
        <v>26750</v>
      </c>
      <c r="K232" s="6" t="s">
        <v>24</v>
      </c>
      <c r="L232" s="6">
        <v>91100</v>
      </c>
      <c r="M232" s="6" t="s">
        <v>22</v>
      </c>
      <c r="N232" s="7">
        <v>541.52599999999995</v>
      </c>
      <c r="O232" s="6" t="s">
        <v>151</v>
      </c>
      <c r="P232" s="6" t="s">
        <v>150</v>
      </c>
      <c r="Q232" s="11">
        <v>2980326876789</v>
      </c>
      <c r="R232" s="12">
        <v>435298691</v>
      </c>
      <c r="S232" s="6" t="str">
        <f>LEFT(Q232,1)</f>
        <v>2</v>
      </c>
      <c r="T232" s="6" t="str">
        <f>IF(S232="1","Homme",IF(S232="0","Inconnu","Femme"))</f>
        <v>Femme</v>
      </c>
      <c r="U232" s="6" t="str">
        <f>"19"&amp;MID(Q232, SEARCH("", Q232) + 1,2)</f>
        <v>1998</v>
      </c>
      <c r="V232" s="6" t="str">
        <f>FLOOR(U232,5) &amp; "-" &amp; FLOOR(U232,5) + 5</f>
        <v>1995-2000</v>
      </c>
      <c r="W232" s="24">
        <f>IFERROR(VLOOKUP(Data_Set[[#This Row],[Type Transport]],'[1]Taux émission CO2e'!$A$5:$B$16,2,0),0)</f>
        <v>0.3</v>
      </c>
      <c r="X232" s="28">
        <f>IFERROR(VLOOKUP(Data_Set[[#This Row],[Type Transport]],'[1]Taux émission CO2e'!$A$5:$D$16,4,0),0)</f>
        <v>0.16</v>
      </c>
      <c r="Y232" s="24">
        <f>IFERROR(VLOOKUP(Data_Set[[#This Row],[Type Transport]],'[1]Taux émission CO2e'!$A$20:$B$31,2,0),0)</f>
        <v>0.7</v>
      </c>
      <c r="Z232" s="6">
        <f>IFERROR(VLOOKUP(Data_Set[[#This Row],[Type Transport]],'[1]Taux émission CO2e'!$A$20:$D$31,4,0),0)</f>
        <v>6.7400000000000002E-2</v>
      </c>
      <c r="AA232" s="30">
        <f>Data_Set[[#This Row],[Repartition Segment 1]]*Data_Set[[#This Row],[Coefficient CO2 Segment 1]]*Data_Set[[#This Row],[Poids OT (T)]]*Data_Set[[#This Row],[Distance (KM)]]</f>
        <v>7.7979743999999993</v>
      </c>
      <c r="AB232" s="30">
        <f>Data_Set[[#This Row],[Repartition Segment 2]]*Data_Set[[#This Row],[Coefficient CO2 Segment 2]]*Data_Set[[#This Row],[Poids OT (T)]]*Data_Set[[#This Row],[Distance (KM)]]</f>
        <v>7.6647590039999995</v>
      </c>
      <c r="AC232" s="30">
        <f>Data_Set[[#This Row],[Bilan CO2 Segment 1 (Kg CO2)]]+Data_Set[[#This Row],[Bilan CO2 Segment 2 (Kg CO2)]]</f>
        <v>15.462733403999998</v>
      </c>
      <c r="AD232" s="1"/>
    </row>
    <row r="233" spans="1:30" ht="12.5" x14ac:dyDescent="0.25">
      <c r="A233" s="7">
        <v>20220600077</v>
      </c>
      <c r="B233" s="18">
        <v>44728</v>
      </c>
      <c r="C233" s="18" t="str">
        <f>TEXT(B233, "mmmm")</f>
        <v>juin</v>
      </c>
      <c r="D233" s="18" t="str">
        <f>TEXT(B233,"aaaa")</f>
        <v>2022</v>
      </c>
      <c r="E233" s="7">
        <v>1518976</v>
      </c>
      <c r="F233" s="17">
        <v>150</v>
      </c>
      <c r="G233" s="23">
        <f>Data_Set[[#This Row],[Poids OT (kg)]]/1000</f>
        <v>0.15</v>
      </c>
      <c r="H233" s="6" t="s">
        <v>1</v>
      </c>
      <c r="I233" s="7">
        <v>239</v>
      </c>
      <c r="J233" s="6">
        <v>26750</v>
      </c>
      <c r="K233" s="6" t="s">
        <v>24</v>
      </c>
      <c r="L233" s="6">
        <v>91100</v>
      </c>
      <c r="M233" s="6" t="s">
        <v>22</v>
      </c>
      <c r="N233" s="7">
        <v>541.52599999999995</v>
      </c>
      <c r="O233" s="6" t="s">
        <v>151</v>
      </c>
      <c r="P233" s="6" t="s">
        <v>150</v>
      </c>
      <c r="Q233" s="11">
        <v>2980326876789</v>
      </c>
      <c r="R233" s="12">
        <v>435298691</v>
      </c>
      <c r="S233" s="6" t="str">
        <f>LEFT(Q233,1)</f>
        <v>2</v>
      </c>
      <c r="T233" s="6" t="str">
        <f>IF(S233="1","Homme",IF(S233="0","Inconnu","Femme"))</f>
        <v>Femme</v>
      </c>
      <c r="U233" s="6" t="str">
        <f>"19"&amp;MID(Q233, SEARCH("", Q233) + 1,2)</f>
        <v>1998</v>
      </c>
      <c r="V233" s="6" t="str">
        <f>FLOOR(U233,5) &amp; "-" &amp; FLOOR(U233,5) + 5</f>
        <v>1995-2000</v>
      </c>
      <c r="W233" s="24">
        <f>IFERROR(VLOOKUP(Data_Set[[#This Row],[Type Transport]],'[1]Taux émission CO2e'!$A$5:$B$16,2,0),0)</f>
        <v>0.3</v>
      </c>
      <c r="X233" s="28">
        <f>IFERROR(VLOOKUP(Data_Set[[#This Row],[Type Transport]],'[1]Taux émission CO2e'!$A$5:$D$16,4,0),0)</f>
        <v>0.16</v>
      </c>
      <c r="Y233" s="24">
        <f>IFERROR(VLOOKUP(Data_Set[[#This Row],[Type Transport]],'[1]Taux émission CO2e'!$A$20:$B$31,2,0),0)</f>
        <v>0.7</v>
      </c>
      <c r="Z233" s="6">
        <f>IFERROR(VLOOKUP(Data_Set[[#This Row],[Type Transport]],'[1]Taux émission CO2e'!$A$20:$D$31,4,0),0)</f>
        <v>6.7400000000000002E-2</v>
      </c>
      <c r="AA233" s="30">
        <f>Data_Set[[#This Row],[Repartition Segment 1]]*Data_Set[[#This Row],[Coefficient CO2 Segment 1]]*Data_Set[[#This Row],[Poids OT (T)]]*Data_Set[[#This Row],[Distance (KM)]]</f>
        <v>3.8989871999999997</v>
      </c>
      <c r="AB233" s="30">
        <f>Data_Set[[#This Row],[Repartition Segment 2]]*Data_Set[[#This Row],[Coefficient CO2 Segment 2]]*Data_Set[[#This Row],[Poids OT (T)]]*Data_Set[[#This Row],[Distance (KM)]]</f>
        <v>3.8323795019999998</v>
      </c>
      <c r="AC233" s="30">
        <f>Data_Set[[#This Row],[Bilan CO2 Segment 1 (Kg CO2)]]+Data_Set[[#This Row],[Bilan CO2 Segment 2 (Kg CO2)]]</f>
        <v>7.731366701999999</v>
      </c>
      <c r="AD233" s="1"/>
    </row>
    <row r="234" spans="1:30" ht="12.5" x14ac:dyDescent="0.25">
      <c r="A234" s="7">
        <v>20220600077</v>
      </c>
      <c r="B234" s="18">
        <v>44735</v>
      </c>
      <c r="C234" s="18" t="str">
        <f>TEXT(B234, "mmmm")</f>
        <v>juin</v>
      </c>
      <c r="D234" s="18" t="str">
        <f>TEXT(B234,"aaaa")</f>
        <v>2022</v>
      </c>
      <c r="E234" s="7">
        <v>1522174</v>
      </c>
      <c r="F234" s="17">
        <v>300</v>
      </c>
      <c r="G234" s="23">
        <f>Data_Set[[#This Row],[Poids OT (kg)]]/1000</f>
        <v>0.3</v>
      </c>
      <c r="H234" s="6" t="s">
        <v>1</v>
      </c>
      <c r="I234" s="7">
        <v>239</v>
      </c>
      <c r="J234" s="6">
        <v>26750</v>
      </c>
      <c r="K234" s="6" t="s">
        <v>24</v>
      </c>
      <c r="L234" s="6">
        <v>91100</v>
      </c>
      <c r="M234" s="6" t="s">
        <v>22</v>
      </c>
      <c r="N234" s="7">
        <v>541.52599999999995</v>
      </c>
      <c r="O234" s="6" t="s">
        <v>151</v>
      </c>
      <c r="P234" s="6" t="s">
        <v>150</v>
      </c>
      <c r="Q234" s="11">
        <v>2980326876789</v>
      </c>
      <c r="R234" s="12">
        <v>435298691</v>
      </c>
      <c r="S234" s="6" t="str">
        <f>LEFT(Q234,1)</f>
        <v>2</v>
      </c>
      <c r="T234" s="6" t="str">
        <f>IF(S234="1","Homme",IF(S234="0","Inconnu","Femme"))</f>
        <v>Femme</v>
      </c>
      <c r="U234" s="6" t="str">
        <f>"19"&amp;MID(Q234, SEARCH("", Q234) + 1,2)</f>
        <v>1998</v>
      </c>
      <c r="V234" s="6" t="str">
        <f>FLOOR(U234,5) &amp; "-" &amp; FLOOR(U234,5) + 5</f>
        <v>1995-2000</v>
      </c>
      <c r="W234" s="24">
        <f>IFERROR(VLOOKUP(Data_Set[[#This Row],[Type Transport]],'[1]Taux émission CO2e'!$A$5:$B$16,2,0),0)</f>
        <v>0.3</v>
      </c>
      <c r="X234" s="28">
        <f>IFERROR(VLOOKUP(Data_Set[[#This Row],[Type Transport]],'[1]Taux émission CO2e'!$A$5:$D$16,4,0),0)</f>
        <v>0.16</v>
      </c>
      <c r="Y234" s="24">
        <f>IFERROR(VLOOKUP(Data_Set[[#This Row],[Type Transport]],'[1]Taux émission CO2e'!$A$20:$B$31,2,0),0)</f>
        <v>0.7</v>
      </c>
      <c r="Z234" s="6">
        <f>IFERROR(VLOOKUP(Data_Set[[#This Row],[Type Transport]],'[1]Taux émission CO2e'!$A$20:$D$31,4,0),0)</f>
        <v>6.7400000000000002E-2</v>
      </c>
      <c r="AA234" s="30">
        <f>Data_Set[[#This Row],[Repartition Segment 1]]*Data_Set[[#This Row],[Coefficient CO2 Segment 1]]*Data_Set[[#This Row],[Poids OT (T)]]*Data_Set[[#This Row],[Distance (KM)]]</f>
        <v>7.7979743999999993</v>
      </c>
      <c r="AB234" s="30">
        <f>Data_Set[[#This Row],[Repartition Segment 2]]*Data_Set[[#This Row],[Coefficient CO2 Segment 2]]*Data_Set[[#This Row],[Poids OT (T)]]*Data_Set[[#This Row],[Distance (KM)]]</f>
        <v>7.6647590039999995</v>
      </c>
      <c r="AC234" s="30">
        <f>Data_Set[[#This Row],[Bilan CO2 Segment 1 (Kg CO2)]]+Data_Set[[#This Row],[Bilan CO2 Segment 2 (Kg CO2)]]</f>
        <v>15.462733403999998</v>
      </c>
      <c r="AD234" s="1"/>
    </row>
    <row r="235" spans="1:30" ht="12.5" x14ac:dyDescent="0.25">
      <c r="A235" s="7">
        <v>20220600077</v>
      </c>
      <c r="B235" s="18">
        <v>44742</v>
      </c>
      <c r="C235" s="18" t="str">
        <f>TEXT(B235, "mmmm")</f>
        <v>juin</v>
      </c>
      <c r="D235" s="18" t="str">
        <f>TEXT(B235,"aaaa")</f>
        <v>2022</v>
      </c>
      <c r="E235" s="7">
        <v>1525433</v>
      </c>
      <c r="F235" s="17">
        <v>300</v>
      </c>
      <c r="G235" s="23">
        <f>Data_Set[[#This Row],[Poids OT (kg)]]/1000</f>
        <v>0.3</v>
      </c>
      <c r="H235" s="6" t="s">
        <v>1</v>
      </c>
      <c r="I235" s="7">
        <v>239</v>
      </c>
      <c r="J235" s="6">
        <v>26750</v>
      </c>
      <c r="K235" s="6" t="s">
        <v>24</v>
      </c>
      <c r="L235" s="6">
        <v>91100</v>
      </c>
      <c r="M235" s="6" t="s">
        <v>22</v>
      </c>
      <c r="N235" s="7">
        <v>541.52599999999995</v>
      </c>
      <c r="O235" s="6" t="s">
        <v>151</v>
      </c>
      <c r="P235" s="6" t="s">
        <v>150</v>
      </c>
      <c r="Q235" s="11">
        <v>2980326876789</v>
      </c>
      <c r="R235" s="12">
        <v>435298691</v>
      </c>
      <c r="S235" s="6" t="str">
        <f>LEFT(Q235,1)</f>
        <v>2</v>
      </c>
      <c r="T235" s="6" t="str">
        <f>IF(S235="1","Homme",IF(S235="0","Inconnu","Femme"))</f>
        <v>Femme</v>
      </c>
      <c r="U235" s="6" t="str">
        <f>"19"&amp;MID(Q235, SEARCH("", Q235) + 1,2)</f>
        <v>1998</v>
      </c>
      <c r="V235" s="6" t="str">
        <f>FLOOR(U235,5) &amp; "-" &amp; FLOOR(U235,5) + 5</f>
        <v>1995-2000</v>
      </c>
      <c r="W235" s="24">
        <f>IFERROR(VLOOKUP(Data_Set[[#This Row],[Type Transport]],'[1]Taux émission CO2e'!$A$5:$B$16,2,0),0)</f>
        <v>0.3</v>
      </c>
      <c r="X235" s="28">
        <f>IFERROR(VLOOKUP(Data_Set[[#This Row],[Type Transport]],'[1]Taux émission CO2e'!$A$5:$D$16,4,0),0)</f>
        <v>0.16</v>
      </c>
      <c r="Y235" s="24">
        <f>IFERROR(VLOOKUP(Data_Set[[#This Row],[Type Transport]],'[1]Taux émission CO2e'!$A$20:$B$31,2,0),0)</f>
        <v>0.7</v>
      </c>
      <c r="Z235" s="6">
        <f>IFERROR(VLOOKUP(Data_Set[[#This Row],[Type Transport]],'[1]Taux émission CO2e'!$A$20:$D$31,4,0),0)</f>
        <v>6.7400000000000002E-2</v>
      </c>
      <c r="AA235" s="30">
        <f>Data_Set[[#This Row],[Repartition Segment 1]]*Data_Set[[#This Row],[Coefficient CO2 Segment 1]]*Data_Set[[#This Row],[Poids OT (T)]]*Data_Set[[#This Row],[Distance (KM)]]</f>
        <v>7.7979743999999993</v>
      </c>
      <c r="AB235" s="30">
        <f>Data_Set[[#This Row],[Repartition Segment 2]]*Data_Set[[#This Row],[Coefficient CO2 Segment 2]]*Data_Set[[#This Row],[Poids OT (T)]]*Data_Set[[#This Row],[Distance (KM)]]</f>
        <v>7.6647590039999995</v>
      </c>
      <c r="AC235" s="30">
        <f>Data_Set[[#This Row],[Bilan CO2 Segment 1 (Kg CO2)]]+Data_Set[[#This Row],[Bilan CO2 Segment 2 (Kg CO2)]]</f>
        <v>15.462733403999998</v>
      </c>
      <c r="AD235" s="1"/>
    </row>
    <row r="236" spans="1:30" ht="12.5" x14ac:dyDescent="0.25">
      <c r="A236" s="7">
        <v>2022070063</v>
      </c>
      <c r="B236" s="18">
        <v>44749</v>
      </c>
      <c r="C236" s="18" t="str">
        <f>TEXT(B236, "mmmm")</f>
        <v>juillet</v>
      </c>
      <c r="D236" s="18" t="str">
        <f>TEXT(B236,"aaaa")</f>
        <v>2022</v>
      </c>
      <c r="E236" s="7">
        <v>1528616</v>
      </c>
      <c r="F236" s="17">
        <v>300</v>
      </c>
      <c r="G236" s="23">
        <f>Data_Set[[#This Row],[Poids OT (kg)]]/1000</f>
        <v>0.3</v>
      </c>
      <c r="H236" s="6" t="s">
        <v>1</v>
      </c>
      <c r="I236" s="7">
        <v>239</v>
      </c>
      <c r="J236" s="6">
        <v>26750</v>
      </c>
      <c r="K236" s="6" t="s">
        <v>24</v>
      </c>
      <c r="L236" s="6">
        <v>91100</v>
      </c>
      <c r="M236" s="6" t="s">
        <v>22</v>
      </c>
      <c r="N236" s="7">
        <v>541.52599999999995</v>
      </c>
      <c r="O236" s="6" t="s">
        <v>151</v>
      </c>
      <c r="P236" s="6" t="s">
        <v>150</v>
      </c>
      <c r="Q236" s="11">
        <v>2980326876789</v>
      </c>
      <c r="R236" s="12">
        <v>435298691</v>
      </c>
      <c r="S236" s="6" t="str">
        <f>LEFT(Q236,1)</f>
        <v>2</v>
      </c>
      <c r="T236" s="6" t="str">
        <f>IF(S236="1","Homme",IF(S236="0","Inconnu","Femme"))</f>
        <v>Femme</v>
      </c>
      <c r="U236" s="6" t="str">
        <f>"19"&amp;MID(Q236, SEARCH("", Q236) + 1,2)</f>
        <v>1998</v>
      </c>
      <c r="V236" s="6" t="str">
        <f>FLOOR(U236,5) &amp; "-" &amp; FLOOR(U236,5) + 5</f>
        <v>1995-2000</v>
      </c>
      <c r="W236" s="24">
        <f>IFERROR(VLOOKUP(Data_Set[[#This Row],[Type Transport]],'[1]Taux émission CO2e'!$A$5:$B$16,2,0),0)</f>
        <v>0.3</v>
      </c>
      <c r="X236" s="28">
        <f>IFERROR(VLOOKUP(Data_Set[[#This Row],[Type Transport]],'[1]Taux émission CO2e'!$A$5:$D$16,4,0),0)</f>
        <v>0.16</v>
      </c>
      <c r="Y236" s="24">
        <f>IFERROR(VLOOKUP(Data_Set[[#This Row],[Type Transport]],'[1]Taux émission CO2e'!$A$20:$B$31,2,0),0)</f>
        <v>0.7</v>
      </c>
      <c r="Z236" s="6">
        <f>IFERROR(VLOOKUP(Data_Set[[#This Row],[Type Transport]],'[1]Taux émission CO2e'!$A$20:$D$31,4,0),0)</f>
        <v>6.7400000000000002E-2</v>
      </c>
      <c r="AA236" s="30">
        <f>Data_Set[[#This Row],[Repartition Segment 1]]*Data_Set[[#This Row],[Coefficient CO2 Segment 1]]*Data_Set[[#This Row],[Poids OT (T)]]*Data_Set[[#This Row],[Distance (KM)]]</f>
        <v>7.7979743999999993</v>
      </c>
      <c r="AB236" s="30">
        <f>Data_Set[[#This Row],[Repartition Segment 2]]*Data_Set[[#This Row],[Coefficient CO2 Segment 2]]*Data_Set[[#This Row],[Poids OT (T)]]*Data_Set[[#This Row],[Distance (KM)]]</f>
        <v>7.6647590039999995</v>
      </c>
      <c r="AC236" s="30">
        <f>Data_Set[[#This Row],[Bilan CO2 Segment 1 (Kg CO2)]]+Data_Set[[#This Row],[Bilan CO2 Segment 2 (Kg CO2)]]</f>
        <v>15.462733403999998</v>
      </c>
      <c r="AD236" s="1"/>
    </row>
    <row r="237" spans="1:30" ht="12.5" x14ac:dyDescent="0.25">
      <c r="A237" s="7">
        <v>20220800118</v>
      </c>
      <c r="B237" s="18">
        <v>44777</v>
      </c>
      <c r="C237" s="18" t="str">
        <f>TEXT(B237, "mmmm")</f>
        <v>août</v>
      </c>
      <c r="D237" s="18" t="str">
        <f>TEXT(B237,"aaaa")</f>
        <v>2022</v>
      </c>
      <c r="E237" s="7">
        <v>1539866</v>
      </c>
      <c r="F237" s="17">
        <v>300</v>
      </c>
      <c r="G237" s="23">
        <f>Data_Set[[#This Row],[Poids OT (kg)]]/1000</f>
        <v>0.3</v>
      </c>
      <c r="H237" s="6" t="s">
        <v>1</v>
      </c>
      <c r="I237" s="7">
        <v>239</v>
      </c>
      <c r="J237" s="6">
        <v>26750</v>
      </c>
      <c r="K237" s="6" t="s">
        <v>24</v>
      </c>
      <c r="L237" s="6">
        <v>91100</v>
      </c>
      <c r="M237" s="6" t="s">
        <v>22</v>
      </c>
      <c r="N237" s="7">
        <v>541.52599999999995</v>
      </c>
      <c r="O237" s="6" t="s">
        <v>151</v>
      </c>
      <c r="P237" s="6" t="s">
        <v>150</v>
      </c>
      <c r="Q237" s="11">
        <v>2980326876789</v>
      </c>
      <c r="R237" s="12">
        <v>435298691</v>
      </c>
      <c r="S237" s="6" t="str">
        <f>LEFT(Q237,1)</f>
        <v>2</v>
      </c>
      <c r="T237" s="6" t="str">
        <f>IF(S237="1","Homme",IF(S237="0","Inconnu","Femme"))</f>
        <v>Femme</v>
      </c>
      <c r="U237" s="6" t="str">
        <f>"19"&amp;MID(Q237, SEARCH("", Q237) + 1,2)</f>
        <v>1998</v>
      </c>
      <c r="V237" s="6" t="str">
        <f>FLOOR(U237,5) &amp; "-" &amp; FLOOR(U237,5) + 5</f>
        <v>1995-2000</v>
      </c>
      <c r="W237" s="24">
        <f>IFERROR(VLOOKUP(Data_Set[[#This Row],[Type Transport]],'[1]Taux émission CO2e'!$A$5:$B$16,2,0),0)</f>
        <v>0.3</v>
      </c>
      <c r="X237" s="28">
        <f>IFERROR(VLOOKUP(Data_Set[[#This Row],[Type Transport]],'[1]Taux émission CO2e'!$A$5:$D$16,4,0),0)</f>
        <v>0.16</v>
      </c>
      <c r="Y237" s="24">
        <f>IFERROR(VLOOKUP(Data_Set[[#This Row],[Type Transport]],'[1]Taux émission CO2e'!$A$20:$B$31,2,0),0)</f>
        <v>0.7</v>
      </c>
      <c r="Z237" s="6">
        <f>IFERROR(VLOOKUP(Data_Set[[#This Row],[Type Transport]],'[1]Taux émission CO2e'!$A$20:$D$31,4,0),0)</f>
        <v>6.7400000000000002E-2</v>
      </c>
      <c r="AA237" s="30">
        <f>Data_Set[[#This Row],[Repartition Segment 1]]*Data_Set[[#This Row],[Coefficient CO2 Segment 1]]*Data_Set[[#This Row],[Poids OT (T)]]*Data_Set[[#This Row],[Distance (KM)]]</f>
        <v>7.7979743999999993</v>
      </c>
      <c r="AB237" s="30">
        <f>Data_Set[[#This Row],[Repartition Segment 2]]*Data_Set[[#This Row],[Coefficient CO2 Segment 2]]*Data_Set[[#This Row],[Poids OT (T)]]*Data_Set[[#This Row],[Distance (KM)]]</f>
        <v>7.6647590039999995</v>
      </c>
      <c r="AC237" s="30">
        <f>Data_Set[[#This Row],[Bilan CO2 Segment 1 (Kg CO2)]]+Data_Set[[#This Row],[Bilan CO2 Segment 2 (Kg CO2)]]</f>
        <v>15.462733403999998</v>
      </c>
      <c r="AD237" s="1"/>
    </row>
    <row r="238" spans="1:30" ht="12.5" x14ac:dyDescent="0.25">
      <c r="A238" s="7">
        <v>20220800118</v>
      </c>
      <c r="B238" s="18">
        <v>44798</v>
      </c>
      <c r="C238" s="18" t="str">
        <f>TEXT(B238, "mmmm")</f>
        <v>août</v>
      </c>
      <c r="D238" s="18" t="str">
        <f>TEXT(B238,"aaaa")</f>
        <v>2022</v>
      </c>
      <c r="E238" s="7">
        <v>1541248</v>
      </c>
      <c r="F238" s="17">
        <v>300</v>
      </c>
      <c r="G238" s="23">
        <f>Data_Set[[#This Row],[Poids OT (kg)]]/1000</f>
        <v>0.3</v>
      </c>
      <c r="H238" s="6" t="s">
        <v>1</v>
      </c>
      <c r="I238" s="7">
        <v>250</v>
      </c>
      <c r="J238" s="6">
        <v>26750</v>
      </c>
      <c r="K238" s="6" t="s">
        <v>24</v>
      </c>
      <c r="L238" s="6">
        <v>91100</v>
      </c>
      <c r="M238" s="6" t="s">
        <v>22</v>
      </c>
      <c r="N238" s="7">
        <v>541.52599999999995</v>
      </c>
      <c r="O238" s="6" t="s">
        <v>151</v>
      </c>
      <c r="P238" s="6" t="s">
        <v>150</v>
      </c>
      <c r="Q238" s="11">
        <v>2980326876789</v>
      </c>
      <c r="R238" s="12">
        <v>435298691</v>
      </c>
      <c r="S238" s="6" t="str">
        <f>LEFT(Q238,1)</f>
        <v>2</v>
      </c>
      <c r="T238" s="6" t="str">
        <f>IF(S238="1","Homme",IF(S238="0","Inconnu","Femme"))</f>
        <v>Femme</v>
      </c>
      <c r="U238" s="6" t="str">
        <f>"19"&amp;MID(Q238, SEARCH("", Q238) + 1,2)</f>
        <v>1998</v>
      </c>
      <c r="V238" s="6" t="str">
        <f>FLOOR(U238,5) &amp; "-" &amp; FLOOR(U238,5) + 5</f>
        <v>1995-2000</v>
      </c>
      <c r="W238" s="24">
        <f>IFERROR(VLOOKUP(Data_Set[[#This Row],[Type Transport]],'[1]Taux émission CO2e'!$A$5:$B$16,2,0),0)</f>
        <v>0.3</v>
      </c>
      <c r="X238" s="28">
        <f>IFERROR(VLOOKUP(Data_Set[[#This Row],[Type Transport]],'[1]Taux émission CO2e'!$A$5:$D$16,4,0),0)</f>
        <v>0.16</v>
      </c>
      <c r="Y238" s="24">
        <f>IFERROR(VLOOKUP(Data_Set[[#This Row],[Type Transport]],'[1]Taux émission CO2e'!$A$20:$B$31,2,0),0)</f>
        <v>0.7</v>
      </c>
      <c r="Z238" s="6">
        <f>IFERROR(VLOOKUP(Data_Set[[#This Row],[Type Transport]],'[1]Taux émission CO2e'!$A$20:$D$31,4,0),0)</f>
        <v>6.7400000000000002E-2</v>
      </c>
      <c r="AA238" s="30">
        <f>Data_Set[[#This Row],[Repartition Segment 1]]*Data_Set[[#This Row],[Coefficient CO2 Segment 1]]*Data_Set[[#This Row],[Poids OT (T)]]*Data_Set[[#This Row],[Distance (KM)]]</f>
        <v>7.7979743999999993</v>
      </c>
      <c r="AB238" s="30">
        <f>Data_Set[[#This Row],[Repartition Segment 2]]*Data_Set[[#This Row],[Coefficient CO2 Segment 2]]*Data_Set[[#This Row],[Poids OT (T)]]*Data_Set[[#This Row],[Distance (KM)]]</f>
        <v>7.6647590039999995</v>
      </c>
      <c r="AC238" s="30">
        <f>Data_Set[[#This Row],[Bilan CO2 Segment 1 (Kg CO2)]]+Data_Set[[#This Row],[Bilan CO2 Segment 2 (Kg CO2)]]</f>
        <v>15.462733403999998</v>
      </c>
      <c r="AD238" s="1"/>
    </row>
    <row r="239" spans="1:30" ht="12.5" x14ac:dyDescent="0.25">
      <c r="A239" s="7">
        <v>20220800118</v>
      </c>
      <c r="B239" s="18">
        <v>44805</v>
      </c>
      <c r="C239" s="18" t="str">
        <f>TEXT(B239, "mmmm")</f>
        <v>septembre</v>
      </c>
      <c r="D239" s="18" t="str">
        <f>TEXT(B239,"aaaa")</f>
        <v>2022</v>
      </c>
      <c r="E239" s="7">
        <v>1547195</v>
      </c>
      <c r="F239" s="17">
        <v>300</v>
      </c>
      <c r="G239" s="23">
        <f>Data_Set[[#This Row],[Poids OT (kg)]]/1000</f>
        <v>0.3</v>
      </c>
      <c r="H239" s="6" t="s">
        <v>1</v>
      </c>
      <c r="I239" s="7">
        <v>250</v>
      </c>
      <c r="J239" s="6">
        <v>26750</v>
      </c>
      <c r="K239" s="6" t="s">
        <v>24</v>
      </c>
      <c r="L239" s="6">
        <v>91100</v>
      </c>
      <c r="M239" s="6" t="s">
        <v>22</v>
      </c>
      <c r="N239" s="7">
        <v>541.52599999999995</v>
      </c>
      <c r="O239" s="6" t="s">
        <v>151</v>
      </c>
      <c r="P239" s="6" t="s">
        <v>150</v>
      </c>
      <c r="Q239" s="11">
        <v>2980326876789</v>
      </c>
      <c r="R239" s="12">
        <v>435298691</v>
      </c>
      <c r="S239" s="6" t="str">
        <f>LEFT(Q239,1)</f>
        <v>2</v>
      </c>
      <c r="T239" s="6" t="str">
        <f>IF(S239="1","Homme",IF(S239="0","Inconnu","Femme"))</f>
        <v>Femme</v>
      </c>
      <c r="U239" s="6" t="str">
        <f>"19"&amp;MID(Q239, SEARCH("", Q239) + 1,2)</f>
        <v>1998</v>
      </c>
      <c r="V239" s="6" t="str">
        <f>FLOOR(U239,5) &amp; "-" &amp; FLOOR(U239,5) + 5</f>
        <v>1995-2000</v>
      </c>
      <c r="W239" s="24">
        <f>IFERROR(VLOOKUP(Data_Set[[#This Row],[Type Transport]],'[1]Taux émission CO2e'!$A$5:$B$16,2,0),0)</f>
        <v>0.3</v>
      </c>
      <c r="X239" s="28">
        <f>IFERROR(VLOOKUP(Data_Set[[#This Row],[Type Transport]],'[1]Taux émission CO2e'!$A$5:$D$16,4,0),0)</f>
        <v>0.16</v>
      </c>
      <c r="Y239" s="24">
        <f>IFERROR(VLOOKUP(Data_Set[[#This Row],[Type Transport]],'[1]Taux émission CO2e'!$A$20:$B$31,2,0),0)</f>
        <v>0.7</v>
      </c>
      <c r="Z239" s="6">
        <f>IFERROR(VLOOKUP(Data_Set[[#This Row],[Type Transport]],'[1]Taux émission CO2e'!$A$20:$D$31,4,0),0)</f>
        <v>6.7400000000000002E-2</v>
      </c>
      <c r="AA239" s="30">
        <f>Data_Set[[#This Row],[Repartition Segment 1]]*Data_Set[[#This Row],[Coefficient CO2 Segment 1]]*Data_Set[[#This Row],[Poids OT (T)]]*Data_Set[[#This Row],[Distance (KM)]]</f>
        <v>7.7979743999999993</v>
      </c>
      <c r="AB239" s="30">
        <f>Data_Set[[#This Row],[Repartition Segment 2]]*Data_Set[[#This Row],[Coefficient CO2 Segment 2]]*Data_Set[[#This Row],[Poids OT (T)]]*Data_Set[[#This Row],[Distance (KM)]]</f>
        <v>7.6647590039999995</v>
      </c>
      <c r="AC239" s="30">
        <f>Data_Set[[#This Row],[Bilan CO2 Segment 1 (Kg CO2)]]+Data_Set[[#This Row],[Bilan CO2 Segment 2 (Kg CO2)]]</f>
        <v>15.462733403999998</v>
      </c>
      <c r="AD239" s="1"/>
    </row>
    <row r="240" spans="1:30" ht="12.5" x14ac:dyDescent="0.25">
      <c r="A240" s="7">
        <v>2022090069</v>
      </c>
      <c r="B240" s="18">
        <v>44812</v>
      </c>
      <c r="C240" s="18" t="str">
        <f>TEXT(B240, "mmmm")</f>
        <v>septembre</v>
      </c>
      <c r="D240" s="18" t="str">
        <f>TEXT(B240,"aaaa")</f>
        <v>2022</v>
      </c>
      <c r="E240" s="7">
        <v>1550430</v>
      </c>
      <c r="F240" s="17">
        <v>300</v>
      </c>
      <c r="G240" s="23">
        <f>Data_Set[[#This Row],[Poids OT (kg)]]/1000</f>
        <v>0.3</v>
      </c>
      <c r="H240" s="6" t="s">
        <v>1</v>
      </c>
      <c r="I240" s="7">
        <v>250</v>
      </c>
      <c r="J240" s="6">
        <v>26750</v>
      </c>
      <c r="K240" s="6" t="s">
        <v>24</v>
      </c>
      <c r="L240" s="6">
        <v>91100</v>
      </c>
      <c r="M240" s="6" t="s">
        <v>22</v>
      </c>
      <c r="N240" s="7">
        <v>541.52599999999995</v>
      </c>
      <c r="O240" s="6" t="s">
        <v>151</v>
      </c>
      <c r="P240" s="6" t="s">
        <v>150</v>
      </c>
      <c r="Q240" s="11">
        <v>2980326876789</v>
      </c>
      <c r="R240" s="12">
        <v>435298691</v>
      </c>
      <c r="S240" s="6" t="str">
        <f>LEFT(Q240,1)</f>
        <v>2</v>
      </c>
      <c r="T240" s="6" t="str">
        <f>IF(S240="1","Homme",IF(S240="0","Inconnu","Femme"))</f>
        <v>Femme</v>
      </c>
      <c r="U240" s="6" t="str">
        <f>"19"&amp;MID(Q240, SEARCH("", Q240) + 1,2)</f>
        <v>1998</v>
      </c>
      <c r="V240" s="6" t="str">
        <f>FLOOR(U240,5) &amp; "-" &amp; FLOOR(U240,5) + 5</f>
        <v>1995-2000</v>
      </c>
      <c r="W240" s="24">
        <f>IFERROR(VLOOKUP(Data_Set[[#This Row],[Type Transport]],'[1]Taux émission CO2e'!$A$5:$B$16,2,0),0)</f>
        <v>0.3</v>
      </c>
      <c r="X240" s="28">
        <f>IFERROR(VLOOKUP(Data_Set[[#This Row],[Type Transport]],'[1]Taux émission CO2e'!$A$5:$D$16,4,0),0)</f>
        <v>0.16</v>
      </c>
      <c r="Y240" s="24">
        <f>IFERROR(VLOOKUP(Data_Set[[#This Row],[Type Transport]],'[1]Taux émission CO2e'!$A$20:$B$31,2,0),0)</f>
        <v>0.7</v>
      </c>
      <c r="Z240" s="6">
        <f>IFERROR(VLOOKUP(Data_Set[[#This Row],[Type Transport]],'[1]Taux émission CO2e'!$A$20:$D$31,4,0),0)</f>
        <v>6.7400000000000002E-2</v>
      </c>
      <c r="AA240" s="30">
        <f>Data_Set[[#This Row],[Repartition Segment 1]]*Data_Set[[#This Row],[Coefficient CO2 Segment 1]]*Data_Set[[#This Row],[Poids OT (T)]]*Data_Set[[#This Row],[Distance (KM)]]</f>
        <v>7.7979743999999993</v>
      </c>
      <c r="AB240" s="30">
        <f>Data_Set[[#This Row],[Repartition Segment 2]]*Data_Set[[#This Row],[Coefficient CO2 Segment 2]]*Data_Set[[#This Row],[Poids OT (T)]]*Data_Set[[#This Row],[Distance (KM)]]</f>
        <v>7.6647590039999995</v>
      </c>
      <c r="AC240" s="30">
        <f>Data_Set[[#This Row],[Bilan CO2 Segment 1 (Kg CO2)]]+Data_Set[[#This Row],[Bilan CO2 Segment 2 (Kg CO2)]]</f>
        <v>15.462733403999998</v>
      </c>
      <c r="AD240" s="1"/>
    </row>
    <row r="241" spans="1:30" ht="12.5" x14ac:dyDescent="0.25">
      <c r="A241" s="7">
        <v>2022090069</v>
      </c>
      <c r="B241" s="18">
        <v>44819</v>
      </c>
      <c r="C241" s="18" t="str">
        <f>TEXT(B241, "mmmm")</f>
        <v>septembre</v>
      </c>
      <c r="D241" s="18" t="str">
        <f>TEXT(B241,"aaaa")</f>
        <v>2022</v>
      </c>
      <c r="E241" s="7">
        <v>1553772</v>
      </c>
      <c r="F241" s="17">
        <v>300</v>
      </c>
      <c r="G241" s="23">
        <f>Data_Set[[#This Row],[Poids OT (kg)]]/1000</f>
        <v>0.3</v>
      </c>
      <c r="H241" s="6" t="s">
        <v>1</v>
      </c>
      <c r="I241" s="7">
        <v>250</v>
      </c>
      <c r="J241" s="6">
        <v>26750</v>
      </c>
      <c r="K241" s="6" t="s">
        <v>24</v>
      </c>
      <c r="L241" s="6">
        <v>91100</v>
      </c>
      <c r="M241" s="6" t="s">
        <v>22</v>
      </c>
      <c r="N241" s="7">
        <v>541.52599999999995</v>
      </c>
      <c r="O241" s="6" t="s">
        <v>151</v>
      </c>
      <c r="P241" s="6" t="s">
        <v>150</v>
      </c>
      <c r="Q241" s="11">
        <v>2980326876789</v>
      </c>
      <c r="R241" s="12">
        <v>435298691</v>
      </c>
      <c r="S241" s="6" t="str">
        <f>LEFT(Q241,1)</f>
        <v>2</v>
      </c>
      <c r="T241" s="6" t="str">
        <f>IF(S241="1","Homme",IF(S241="0","Inconnu","Femme"))</f>
        <v>Femme</v>
      </c>
      <c r="U241" s="6" t="str">
        <f>"19"&amp;MID(Q241, SEARCH("", Q241) + 1,2)</f>
        <v>1998</v>
      </c>
      <c r="V241" s="6" t="str">
        <f>FLOOR(U241,5) &amp; "-" &amp; FLOOR(U241,5) + 5</f>
        <v>1995-2000</v>
      </c>
      <c r="W241" s="24">
        <f>IFERROR(VLOOKUP(Data_Set[[#This Row],[Type Transport]],'[1]Taux émission CO2e'!$A$5:$B$16,2,0),0)</f>
        <v>0.3</v>
      </c>
      <c r="X241" s="28">
        <f>IFERROR(VLOOKUP(Data_Set[[#This Row],[Type Transport]],'[1]Taux émission CO2e'!$A$5:$D$16,4,0),0)</f>
        <v>0.16</v>
      </c>
      <c r="Y241" s="24">
        <f>IFERROR(VLOOKUP(Data_Set[[#This Row],[Type Transport]],'[1]Taux émission CO2e'!$A$20:$B$31,2,0),0)</f>
        <v>0.7</v>
      </c>
      <c r="Z241" s="6">
        <f>IFERROR(VLOOKUP(Data_Set[[#This Row],[Type Transport]],'[1]Taux émission CO2e'!$A$20:$D$31,4,0),0)</f>
        <v>6.7400000000000002E-2</v>
      </c>
      <c r="AA241" s="30">
        <f>Data_Set[[#This Row],[Repartition Segment 1]]*Data_Set[[#This Row],[Coefficient CO2 Segment 1]]*Data_Set[[#This Row],[Poids OT (T)]]*Data_Set[[#This Row],[Distance (KM)]]</f>
        <v>7.7979743999999993</v>
      </c>
      <c r="AB241" s="30">
        <f>Data_Set[[#This Row],[Repartition Segment 2]]*Data_Set[[#This Row],[Coefficient CO2 Segment 2]]*Data_Set[[#This Row],[Poids OT (T)]]*Data_Set[[#This Row],[Distance (KM)]]</f>
        <v>7.6647590039999995</v>
      </c>
      <c r="AC241" s="30">
        <f>Data_Set[[#This Row],[Bilan CO2 Segment 1 (Kg CO2)]]+Data_Set[[#This Row],[Bilan CO2 Segment 2 (Kg CO2)]]</f>
        <v>15.462733403999998</v>
      </c>
      <c r="AD241" s="1"/>
    </row>
    <row r="242" spans="1:30" ht="12.5" x14ac:dyDescent="0.25">
      <c r="A242" s="7">
        <v>2022090069</v>
      </c>
      <c r="B242" s="18">
        <v>44826</v>
      </c>
      <c r="C242" s="18" t="str">
        <f>TEXT(B242, "mmmm")</f>
        <v>septembre</v>
      </c>
      <c r="D242" s="18" t="str">
        <f>TEXT(B242,"aaaa")</f>
        <v>2022</v>
      </c>
      <c r="E242" s="7">
        <v>1556839</v>
      </c>
      <c r="F242" s="17">
        <v>150</v>
      </c>
      <c r="G242" s="23">
        <f>Data_Set[[#This Row],[Poids OT (kg)]]/1000</f>
        <v>0.15</v>
      </c>
      <c r="H242" s="6" t="s">
        <v>1</v>
      </c>
      <c r="I242" s="7">
        <v>165</v>
      </c>
      <c r="J242" s="6">
        <v>26750</v>
      </c>
      <c r="K242" s="6" t="s">
        <v>24</v>
      </c>
      <c r="L242" s="6">
        <v>91100</v>
      </c>
      <c r="M242" s="6" t="s">
        <v>22</v>
      </c>
      <c r="N242" s="7">
        <v>541.52599999999995</v>
      </c>
      <c r="O242" s="6" t="s">
        <v>151</v>
      </c>
      <c r="P242" s="6" t="s">
        <v>150</v>
      </c>
      <c r="Q242" s="11">
        <v>2980326876789</v>
      </c>
      <c r="R242" s="12">
        <v>435298691</v>
      </c>
      <c r="S242" s="6" t="str">
        <f>LEFT(Q242,1)</f>
        <v>2</v>
      </c>
      <c r="T242" s="6" t="str">
        <f>IF(S242="1","Homme",IF(S242="0","Inconnu","Femme"))</f>
        <v>Femme</v>
      </c>
      <c r="U242" s="6" t="str">
        <f>"19"&amp;MID(Q242, SEARCH("", Q242) + 1,2)</f>
        <v>1998</v>
      </c>
      <c r="V242" s="6" t="str">
        <f>FLOOR(U242,5) &amp; "-" &amp; FLOOR(U242,5) + 5</f>
        <v>1995-2000</v>
      </c>
      <c r="W242" s="24">
        <f>IFERROR(VLOOKUP(Data_Set[[#This Row],[Type Transport]],'[1]Taux émission CO2e'!$A$5:$B$16,2,0),0)</f>
        <v>0.3</v>
      </c>
      <c r="X242" s="28">
        <f>IFERROR(VLOOKUP(Data_Set[[#This Row],[Type Transport]],'[1]Taux émission CO2e'!$A$5:$D$16,4,0),0)</f>
        <v>0.16</v>
      </c>
      <c r="Y242" s="24">
        <f>IFERROR(VLOOKUP(Data_Set[[#This Row],[Type Transport]],'[1]Taux émission CO2e'!$A$20:$B$31,2,0),0)</f>
        <v>0.7</v>
      </c>
      <c r="Z242" s="6">
        <f>IFERROR(VLOOKUP(Data_Set[[#This Row],[Type Transport]],'[1]Taux émission CO2e'!$A$20:$D$31,4,0),0)</f>
        <v>6.7400000000000002E-2</v>
      </c>
      <c r="AA242" s="30">
        <f>Data_Set[[#This Row],[Repartition Segment 1]]*Data_Set[[#This Row],[Coefficient CO2 Segment 1]]*Data_Set[[#This Row],[Poids OT (T)]]*Data_Set[[#This Row],[Distance (KM)]]</f>
        <v>3.8989871999999997</v>
      </c>
      <c r="AB242" s="30">
        <f>Data_Set[[#This Row],[Repartition Segment 2]]*Data_Set[[#This Row],[Coefficient CO2 Segment 2]]*Data_Set[[#This Row],[Poids OT (T)]]*Data_Set[[#This Row],[Distance (KM)]]</f>
        <v>3.8323795019999998</v>
      </c>
      <c r="AC242" s="30">
        <f>Data_Set[[#This Row],[Bilan CO2 Segment 1 (Kg CO2)]]+Data_Set[[#This Row],[Bilan CO2 Segment 2 (Kg CO2)]]</f>
        <v>7.731366701999999</v>
      </c>
      <c r="AD242" s="1"/>
    </row>
    <row r="243" spans="1:30" ht="12.5" x14ac:dyDescent="0.25">
      <c r="A243" s="7">
        <v>20220900129</v>
      </c>
      <c r="B243" s="18">
        <v>44833</v>
      </c>
      <c r="C243" s="18" t="str">
        <f>TEXT(B243, "mmmm")</f>
        <v>septembre</v>
      </c>
      <c r="D243" s="18" t="str">
        <f>TEXT(B243,"aaaa")</f>
        <v>2022</v>
      </c>
      <c r="E243" s="7">
        <v>1559802</v>
      </c>
      <c r="F243" s="17">
        <v>150</v>
      </c>
      <c r="G243" s="23">
        <f>Data_Set[[#This Row],[Poids OT (kg)]]/1000</f>
        <v>0.15</v>
      </c>
      <c r="H243" s="6" t="s">
        <v>1</v>
      </c>
      <c r="I243" s="7">
        <v>165</v>
      </c>
      <c r="J243" s="6">
        <v>26750</v>
      </c>
      <c r="K243" s="6" t="s">
        <v>24</v>
      </c>
      <c r="L243" s="6">
        <v>91100</v>
      </c>
      <c r="M243" s="6" t="s">
        <v>22</v>
      </c>
      <c r="N243" s="7">
        <v>541.52599999999995</v>
      </c>
      <c r="O243" s="6" t="s">
        <v>151</v>
      </c>
      <c r="P243" s="6" t="s">
        <v>150</v>
      </c>
      <c r="Q243" s="11">
        <v>2980326876789</v>
      </c>
      <c r="R243" s="12">
        <v>435298691</v>
      </c>
      <c r="S243" s="6" t="str">
        <f>LEFT(Q243,1)</f>
        <v>2</v>
      </c>
      <c r="T243" s="6" t="str">
        <f>IF(S243="1","Homme",IF(S243="0","Inconnu","Femme"))</f>
        <v>Femme</v>
      </c>
      <c r="U243" s="6" t="str">
        <f>"19"&amp;MID(Q243, SEARCH("", Q243) + 1,2)</f>
        <v>1998</v>
      </c>
      <c r="V243" s="6" t="str">
        <f>FLOOR(U243,5) &amp; "-" &amp; FLOOR(U243,5) + 5</f>
        <v>1995-2000</v>
      </c>
      <c r="W243" s="24">
        <f>IFERROR(VLOOKUP(Data_Set[[#This Row],[Type Transport]],'[1]Taux émission CO2e'!$A$5:$B$16,2,0),0)</f>
        <v>0.3</v>
      </c>
      <c r="X243" s="28">
        <f>IFERROR(VLOOKUP(Data_Set[[#This Row],[Type Transport]],'[1]Taux émission CO2e'!$A$5:$D$16,4,0),0)</f>
        <v>0.16</v>
      </c>
      <c r="Y243" s="24">
        <f>IFERROR(VLOOKUP(Data_Set[[#This Row],[Type Transport]],'[1]Taux émission CO2e'!$A$20:$B$31,2,0),0)</f>
        <v>0.7</v>
      </c>
      <c r="Z243" s="6">
        <f>IFERROR(VLOOKUP(Data_Set[[#This Row],[Type Transport]],'[1]Taux émission CO2e'!$A$20:$D$31,4,0),0)</f>
        <v>6.7400000000000002E-2</v>
      </c>
      <c r="AA243" s="30">
        <f>Data_Set[[#This Row],[Repartition Segment 1]]*Data_Set[[#This Row],[Coefficient CO2 Segment 1]]*Data_Set[[#This Row],[Poids OT (T)]]*Data_Set[[#This Row],[Distance (KM)]]</f>
        <v>3.8989871999999997</v>
      </c>
      <c r="AB243" s="30">
        <f>Data_Set[[#This Row],[Repartition Segment 2]]*Data_Set[[#This Row],[Coefficient CO2 Segment 2]]*Data_Set[[#This Row],[Poids OT (T)]]*Data_Set[[#This Row],[Distance (KM)]]</f>
        <v>3.8323795019999998</v>
      </c>
      <c r="AC243" s="30">
        <f>Data_Set[[#This Row],[Bilan CO2 Segment 1 (Kg CO2)]]+Data_Set[[#This Row],[Bilan CO2 Segment 2 (Kg CO2)]]</f>
        <v>7.731366701999999</v>
      </c>
      <c r="AD243" s="1"/>
    </row>
    <row r="244" spans="1:30" ht="12.5" x14ac:dyDescent="0.25">
      <c r="A244" s="7">
        <v>20210200044</v>
      </c>
      <c r="B244" s="18">
        <v>44235</v>
      </c>
      <c r="C244" s="18" t="str">
        <f>TEXT(B244, "mmmm")</f>
        <v>février</v>
      </c>
      <c r="D244" s="18" t="str">
        <f>TEXT(B244,"aaaa")</f>
        <v>2021</v>
      </c>
      <c r="E244" s="7">
        <v>1320290</v>
      </c>
      <c r="F244" s="17">
        <v>370</v>
      </c>
      <c r="G244" s="23">
        <f>Data_Set[[#This Row],[Poids OT (kg)]]/1000</f>
        <v>0.37</v>
      </c>
      <c r="H244" s="6" t="s">
        <v>1</v>
      </c>
      <c r="I244" s="7">
        <v>123</v>
      </c>
      <c r="J244" s="6">
        <v>91100</v>
      </c>
      <c r="K244" s="6" t="s">
        <v>22</v>
      </c>
      <c r="L244" s="6">
        <v>26750</v>
      </c>
      <c r="M244" s="6" t="s">
        <v>74</v>
      </c>
      <c r="N244" s="7">
        <v>541.17999999999995</v>
      </c>
      <c r="O244" s="6" t="s">
        <v>145</v>
      </c>
      <c r="P244" s="6" t="s">
        <v>146</v>
      </c>
      <c r="Q244" s="11">
        <v>1690891543678</v>
      </c>
      <c r="R244" s="12">
        <v>154098765</v>
      </c>
      <c r="S244" s="6" t="str">
        <f>LEFT(Q244,1)</f>
        <v>1</v>
      </c>
      <c r="T244" s="6" t="str">
        <f>IF(S244="1","Homme",IF(S244="0","Inconnu","Femme"))</f>
        <v>Homme</v>
      </c>
      <c r="U244" s="6" t="str">
        <f>"19"&amp;MID(Q244, SEARCH("", Q244) + 1,2)</f>
        <v>1969</v>
      </c>
      <c r="V244" s="6" t="str">
        <f>FLOOR(U244,5) &amp; "-" &amp; FLOOR(U244,5) + 5</f>
        <v>1965-1970</v>
      </c>
      <c r="W244" s="24">
        <f>IFERROR(VLOOKUP(Data_Set[[#This Row],[Type Transport]],'[1]Taux émission CO2e'!$A$5:$B$16,2,0),0)</f>
        <v>0.3</v>
      </c>
      <c r="X244" s="28">
        <f>IFERROR(VLOOKUP(Data_Set[[#This Row],[Type Transport]],'[1]Taux émission CO2e'!$A$5:$D$16,4,0),0)</f>
        <v>0.16</v>
      </c>
      <c r="Y244" s="24">
        <f>IFERROR(VLOOKUP(Data_Set[[#This Row],[Type Transport]],'[1]Taux émission CO2e'!$A$20:$B$31,2,0),0)</f>
        <v>0.7</v>
      </c>
      <c r="Z244" s="6">
        <f>IFERROR(VLOOKUP(Data_Set[[#This Row],[Type Transport]],'[1]Taux émission CO2e'!$A$20:$D$31,4,0),0)</f>
        <v>6.7400000000000002E-2</v>
      </c>
      <c r="AA244" s="30">
        <f>Data_Set[[#This Row],[Repartition Segment 1]]*Data_Set[[#This Row],[Coefficient CO2 Segment 1]]*Data_Set[[#This Row],[Poids OT (T)]]*Data_Set[[#This Row],[Distance (KM)]]</f>
        <v>9.6113567999999994</v>
      </c>
      <c r="AB244" s="30">
        <f>Data_Set[[#This Row],[Repartition Segment 2]]*Data_Set[[#This Row],[Coefficient CO2 Segment 2]]*Data_Set[[#This Row],[Poids OT (T)]]*Data_Set[[#This Row],[Distance (KM)]]</f>
        <v>9.4471627879999982</v>
      </c>
      <c r="AC244" s="30">
        <f>Data_Set[[#This Row],[Bilan CO2 Segment 1 (Kg CO2)]]+Data_Set[[#This Row],[Bilan CO2 Segment 2 (Kg CO2)]]</f>
        <v>19.058519587999996</v>
      </c>
      <c r="AD244" s="1"/>
    </row>
    <row r="245" spans="1:30" ht="12.5" x14ac:dyDescent="0.25">
      <c r="A245" s="7">
        <v>20210200044</v>
      </c>
      <c r="B245" s="18">
        <v>44249</v>
      </c>
      <c r="C245" s="18" t="str">
        <f>TEXT(B245, "mmmm")</f>
        <v>février</v>
      </c>
      <c r="D245" s="18" t="str">
        <f>TEXT(B245,"aaaa")</f>
        <v>2021</v>
      </c>
      <c r="E245" s="7">
        <v>1326918</v>
      </c>
      <c r="F245" s="17">
        <v>140</v>
      </c>
      <c r="G245" s="23">
        <f>Data_Set[[#This Row],[Poids OT (kg)]]/1000</f>
        <v>0.14000000000000001</v>
      </c>
      <c r="H245" s="6" t="s">
        <v>1</v>
      </c>
      <c r="I245" s="7">
        <v>123</v>
      </c>
      <c r="J245" s="6">
        <v>91100</v>
      </c>
      <c r="K245" s="6" t="s">
        <v>22</v>
      </c>
      <c r="L245" s="6">
        <v>26750</v>
      </c>
      <c r="M245" s="6" t="s">
        <v>74</v>
      </c>
      <c r="N245" s="7">
        <v>541.17999999999995</v>
      </c>
      <c r="O245" s="6" t="s">
        <v>145</v>
      </c>
      <c r="P245" s="6" t="s">
        <v>146</v>
      </c>
      <c r="Q245" s="11">
        <v>1690891543678</v>
      </c>
      <c r="R245" s="12">
        <v>154098765</v>
      </c>
      <c r="S245" s="6" t="str">
        <f>LEFT(Q245,1)</f>
        <v>1</v>
      </c>
      <c r="T245" s="6" t="str">
        <f>IF(S245="1","Homme",IF(S245="0","Inconnu","Femme"))</f>
        <v>Homme</v>
      </c>
      <c r="U245" s="6" t="str">
        <f>"19"&amp;MID(Q245, SEARCH("", Q245) + 1,2)</f>
        <v>1969</v>
      </c>
      <c r="V245" s="6" t="str">
        <f>FLOOR(U245,5) &amp; "-" &amp; FLOOR(U245,5) + 5</f>
        <v>1965-1970</v>
      </c>
      <c r="W245" s="24">
        <f>IFERROR(VLOOKUP(Data_Set[[#This Row],[Type Transport]],'[1]Taux émission CO2e'!$A$5:$B$16,2,0),0)</f>
        <v>0.3</v>
      </c>
      <c r="X245" s="28">
        <f>IFERROR(VLOOKUP(Data_Set[[#This Row],[Type Transport]],'[1]Taux émission CO2e'!$A$5:$D$16,4,0),0)</f>
        <v>0.16</v>
      </c>
      <c r="Y245" s="24">
        <f>IFERROR(VLOOKUP(Data_Set[[#This Row],[Type Transport]],'[1]Taux émission CO2e'!$A$20:$B$31,2,0),0)</f>
        <v>0.7</v>
      </c>
      <c r="Z245" s="6">
        <f>IFERROR(VLOOKUP(Data_Set[[#This Row],[Type Transport]],'[1]Taux émission CO2e'!$A$20:$D$31,4,0),0)</f>
        <v>6.7400000000000002E-2</v>
      </c>
      <c r="AA245" s="30">
        <f>Data_Set[[#This Row],[Repartition Segment 1]]*Data_Set[[#This Row],[Coefficient CO2 Segment 1]]*Data_Set[[#This Row],[Poids OT (T)]]*Data_Set[[#This Row],[Distance (KM)]]</f>
        <v>3.6367296000000002</v>
      </c>
      <c r="AB245" s="30">
        <f>Data_Set[[#This Row],[Repartition Segment 2]]*Data_Set[[#This Row],[Coefficient CO2 Segment 2]]*Data_Set[[#This Row],[Poids OT (T)]]*Data_Set[[#This Row],[Distance (KM)]]</f>
        <v>3.5746021359999998</v>
      </c>
      <c r="AC245" s="30">
        <f>Data_Set[[#This Row],[Bilan CO2 Segment 1 (Kg CO2)]]+Data_Set[[#This Row],[Bilan CO2 Segment 2 (Kg CO2)]]</f>
        <v>7.211331736</v>
      </c>
      <c r="AD245" s="1"/>
    </row>
    <row r="246" spans="1:30" ht="12.5" x14ac:dyDescent="0.25">
      <c r="A246" s="7">
        <v>20210300043</v>
      </c>
      <c r="B246" s="18">
        <v>44265</v>
      </c>
      <c r="C246" s="18" t="str">
        <f>TEXT(B246, "mmmm")</f>
        <v>mars</v>
      </c>
      <c r="D246" s="18" t="str">
        <f>TEXT(B246,"aaaa")</f>
        <v>2021</v>
      </c>
      <c r="E246" s="7">
        <v>1335991</v>
      </c>
      <c r="F246" s="17">
        <v>140</v>
      </c>
      <c r="G246" s="23">
        <f>Data_Set[[#This Row],[Poids OT (kg)]]/1000</f>
        <v>0.14000000000000001</v>
      </c>
      <c r="H246" s="6" t="s">
        <v>1</v>
      </c>
      <c r="I246" s="7">
        <v>123</v>
      </c>
      <c r="J246" s="6">
        <v>91100</v>
      </c>
      <c r="K246" s="6" t="s">
        <v>22</v>
      </c>
      <c r="L246" s="6">
        <v>26750</v>
      </c>
      <c r="M246" s="6" t="s">
        <v>74</v>
      </c>
      <c r="N246" s="7">
        <v>541.17999999999995</v>
      </c>
      <c r="O246" s="6" t="s">
        <v>145</v>
      </c>
      <c r="P246" s="6" t="s">
        <v>146</v>
      </c>
      <c r="Q246" s="11">
        <v>1690891543678</v>
      </c>
      <c r="R246" s="12">
        <v>154098765</v>
      </c>
      <c r="S246" s="6" t="str">
        <f>LEFT(Q246,1)</f>
        <v>1</v>
      </c>
      <c r="T246" s="6" t="str">
        <f>IF(S246="1","Homme",IF(S246="0","Inconnu","Femme"))</f>
        <v>Homme</v>
      </c>
      <c r="U246" s="6" t="str">
        <f>"19"&amp;MID(Q246, SEARCH("", Q246) + 1,2)</f>
        <v>1969</v>
      </c>
      <c r="V246" s="6" t="str">
        <f>FLOOR(U246,5) &amp; "-" &amp; FLOOR(U246,5) + 5</f>
        <v>1965-1970</v>
      </c>
      <c r="W246" s="24">
        <f>IFERROR(VLOOKUP(Data_Set[[#This Row],[Type Transport]],'[1]Taux émission CO2e'!$A$5:$B$16,2,0),0)</f>
        <v>0.3</v>
      </c>
      <c r="X246" s="28">
        <f>IFERROR(VLOOKUP(Data_Set[[#This Row],[Type Transport]],'[1]Taux émission CO2e'!$A$5:$D$16,4,0),0)</f>
        <v>0.16</v>
      </c>
      <c r="Y246" s="24">
        <f>IFERROR(VLOOKUP(Data_Set[[#This Row],[Type Transport]],'[1]Taux émission CO2e'!$A$20:$B$31,2,0),0)</f>
        <v>0.7</v>
      </c>
      <c r="Z246" s="6">
        <f>IFERROR(VLOOKUP(Data_Set[[#This Row],[Type Transport]],'[1]Taux émission CO2e'!$A$20:$D$31,4,0),0)</f>
        <v>6.7400000000000002E-2</v>
      </c>
      <c r="AA246" s="30">
        <f>Data_Set[[#This Row],[Repartition Segment 1]]*Data_Set[[#This Row],[Coefficient CO2 Segment 1]]*Data_Set[[#This Row],[Poids OT (T)]]*Data_Set[[#This Row],[Distance (KM)]]</f>
        <v>3.6367296000000002</v>
      </c>
      <c r="AB246" s="30">
        <f>Data_Set[[#This Row],[Repartition Segment 2]]*Data_Set[[#This Row],[Coefficient CO2 Segment 2]]*Data_Set[[#This Row],[Poids OT (T)]]*Data_Set[[#This Row],[Distance (KM)]]</f>
        <v>3.5746021359999998</v>
      </c>
      <c r="AC246" s="30">
        <f>Data_Set[[#This Row],[Bilan CO2 Segment 1 (Kg CO2)]]+Data_Set[[#This Row],[Bilan CO2 Segment 2 (Kg CO2)]]</f>
        <v>7.211331736</v>
      </c>
      <c r="AD246" s="1"/>
    </row>
    <row r="247" spans="1:30" ht="12.5" x14ac:dyDescent="0.25">
      <c r="A247" s="7">
        <v>20210300043</v>
      </c>
      <c r="B247" s="18">
        <v>44284</v>
      </c>
      <c r="C247" s="18" t="str">
        <f>TEXT(B247, "mmmm")</f>
        <v>mars</v>
      </c>
      <c r="D247" s="18" t="str">
        <f>TEXT(B247,"aaaa")</f>
        <v>2021</v>
      </c>
      <c r="E247" s="7">
        <v>1342278</v>
      </c>
      <c r="F247" s="17">
        <v>200</v>
      </c>
      <c r="G247" s="23">
        <f>Data_Set[[#This Row],[Poids OT (kg)]]/1000</f>
        <v>0.2</v>
      </c>
      <c r="H247" s="6" t="s">
        <v>1</v>
      </c>
      <c r="I247" s="7">
        <v>123</v>
      </c>
      <c r="J247" s="6">
        <v>91100</v>
      </c>
      <c r="K247" s="6" t="s">
        <v>22</v>
      </c>
      <c r="L247" s="6">
        <v>26750</v>
      </c>
      <c r="M247" s="6" t="s">
        <v>74</v>
      </c>
      <c r="N247" s="7">
        <v>541.17999999999995</v>
      </c>
      <c r="O247" s="6" t="s">
        <v>145</v>
      </c>
      <c r="P247" s="6" t="s">
        <v>146</v>
      </c>
      <c r="Q247" s="11">
        <v>1690891543678</v>
      </c>
      <c r="R247" s="12">
        <v>154098765</v>
      </c>
      <c r="S247" s="6" t="str">
        <f>LEFT(Q247,1)</f>
        <v>1</v>
      </c>
      <c r="T247" s="6" t="str">
        <f>IF(S247="1","Homme",IF(S247="0","Inconnu","Femme"))</f>
        <v>Homme</v>
      </c>
      <c r="U247" s="6" t="str">
        <f>"19"&amp;MID(Q247, SEARCH("", Q247) + 1,2)</f>
        <v>1969</v>
      </c>
      <c r="V247" s="6" t="str">
        <f>FLOOR(U247,5) &amp; "-" &amp; FLOOR(U247,5) + 5</f>
        <v>1965-1970</v>
      </c>
      <c r="W247" s="24">
        <f>IFERROR(VLOOKUP(Data_Set[[#This Row],[Type Transport]],'[1]Taux émission CO2e'!$A$5:$B$16,2,0),0)</f>
        <v>0.3</v>
      </c>
      <c r="X247" s="28">
        <f>IFERROR(VLOOKUP(Data_Set[[#This Row],[Type Transport]],'[1]Taux émission CO2e'!$A$5:$D$16,4,0),0)</f>
        <v>0.16</v>
      </c>
      <c r="Y247" s="24">
        <f>IFERROR(VLOOKUP(Data_Set[[#This Row],[Type Transport]],'[1]Taux émission CO2e'!$A$20:$B$31,2,0),0)</f>
        <v>0.7</v>
      </c>
      <c r="Z247" s="6">
        <f>IFERROR(VLOOKUP(Data_Set[[#This Row],[Type Transport]],'[1]Taux émission CO2e'!$A$20:$D$31,4,0),0)</f>
        <v>6.7400000000000002E-2</v>
      </c>
      <c r="AA247" s="30">
        <f>Data_Set[[#This Row],[Repartition Segment 1]]*Data_Set[[#This Row],[Coefficient CO2 Segment 1]]*Data_Set[[#This Row],[Poids OT (T)]]*Data_Set[[#This Row],[Distance (KM)]]</f>
        <v>5.1953279999999999</v>
      </c>
      <c r="AB247" s="30">
        <f>Data_Set[[#This Row],[Repartition Segment 2]]*Data_Set[[#This Row],[Coefficient CO2 Segment 2]]*Data_Set[[#This Row],[Poids OT (T)]]*Data_Set[[#This Row],[Distance (KM)]]</f>
        <v>5.1065744799999999</v>
      </c>
      <c r="AC247" s="30">
        <f>Data_Set[[#This Row],[Bilan CO2 Segment 1 (Kg CO2)]]+Data_Set[[#This Row],[Bilan CO2 Segment 2 (Kg CO2)]]</f>
        <v>10.301902479999999</v>
      </c>
      <c r="AD247" s="1"/>
    </row>
    <row r="248" spans="1:30" ht="12.5" x14ac:dyDescent="0.25">
      <c r="A248" s="7">
        <v>20210500070</v>
      </c>
      <c r="B248" s="18">
        <v>44333</v>
      </c>
      <c r="C248" s="18" t="str">
        <f>TEXT(B248, "mmmm")</f>
        <v>mai</v>
      </c>
      <c r="D248" s="18" t="str">
        <f>TEXT(B248,"aaaa")</f>
        <v>2021</v>
      </c>
      <c r="E248" s="7">
        <v>1364886</v>
      </c>
      <c r="F248" s="17">
        <v>70</v>
      </c>
      <c r="G248" s="23">
        <f>Data_Set[[#This Row],[Poids OT (kg)]]/1000</f>
        <v>7.0000000000000007E-2</v>
      </c>
      <c r="H248" s="6" t="s">
        <v>1</v>
      </c>
      <c r="I248" s="7">
        <v>123</v>
      </c>
      <c r="J248" s="6">
        <v>91100</v>
      </c>
      <c r="K248" s="6" t="s">
        <v>22</v>
      </c>
      <c r="L248" s="6">
        <v>26750</v>
      </c>
      <c r="M248" s="6" t="s">
        <v>74</v>
      </c>
      <c r="N248" s="7">
        <v>541.17999999999995</v>
      </c>
      <c r="O248" s="6" t="s">
        <v>145</v>
      </c>
      <c r="P248" s="6" t="s">
        <v>146</v>
      </c>
      <c r="Q248" s="11">
        <v>1690891543678</v>
      </c>
      <c r="R248" s="12">
        <v>154098765</v>
      </c>
      <c r="S248" s="6" t="str">
        <f>LEFT(Q248,1)</f>
        <v>1</v>
      </c>
      <c r="T248" s="6" t="str">
        <f>IF(S248="1","Homme",IF(S248="0","Inconnu","Femme"))</f>
        <v>Homme</v>
      </c>
      <c r="U248" s="6" t="str">
        <f>"19"&amp;MID(Q248, SEARCH("", Q248) + 1,2)</f>
        <v>1969</v>
      </c>
      <c r="V248" s="6" t="str">
        <f>FLOOR(U248,5) &amp; "-" &amp; FLOOR(U248,5) + 5</f>
        <v>1965-1970</v>
      </c>
      <c r="W248" s="24">
        <f>IFERROR(VLOOKUP(Data_Set[[#This Row],[Type Transport]],'[1]Taux émission CO2e'!$A$5:$B$16,2,0),0)</f>
        <v>0.3</v>
      </c>
      <c r="X248" s="28">
        <f>IFERROR(VLOOKUP(Data_Set[[#This Row],[Type Transport]],'[1]Taux émission CO2e'!$A$5:$D$16,4,0),0)</f>
        <v>0.16</v>
      </c>
      <c r="Y248" s="24">
        <f>IFERROR(VLOOKUP(Data_Set[[#This Row],[Type Transport]],'[1]Taux émission CO2e'!$A$20:$B$31,2,0),0)</f>
        <v>0.7</v>
      </c>
      <c r="Z248" s="6">
        <f>IFERROR(VLOOKUP(Data_Set[[#This Row],[Type Transport]],'[1]Taux émission CO2e'!$A$20:$D$31,4,0),0)</f>
        <v>6.7400000000000002E-2</v>
      </c>
      <c r="AA248" s="30">
        <f>Data_Set[[#This Row],[Repartition Segment 1]]*Data_Set[[#This Row],[Coefficient CO2 Segment 1]]*Data_Set[[#This Row],[Poids OT (T)]]*Data_Set[[#This Row],[Distance (KM)]]</f>
        <v>1.8183648000000001</v>
      </c>
      <c r="AB248" s="30">
        <f>Data_Set[[#This Row],[Repartition Segment 2]]*Data_Set[[#This Row],[Coefficient CO2 Segment 2]]*Data_Set[[#This Row],[Poids OT (T)]]*Data_Set[[#This Row],[Distance (KM)]]</f>
        <v>1.7873010679999999</v>
      </c>
      <c r="AC248" s="30">
        <f>Data_Set[[#This Row],[Bilan CO2 Segment 1 (Kg CO2)]]+Data_Set[[#This Row],[Bilan CO2 Segment 2 (Kg CO2)]]</f>
        <v>3.605665868</v>
      </c>
      <c r="AD248" s="1"/>
    </row>
    <row r="249" spans="1:30" ht="12.5" x14ac:dyDescent="0.25">
      <c r="A249" s="7">
        <v>20220100037</v>
      </c>
      <c r="B249" s="18">
        <v>44566</v>
      </c>
      <c r="C249" s="18" t="str">
        <f>TEXT(B249, "mmmm")</f>
        <v>janvier</v>
      </c>
      <c r="D249" s="18" t="str">
        <f>TEXT(B249,"aaaa")</f>
        <v>2022</v>
      </c>
      <c r="E249" s="7">
        <v>1451225</v>
      </c>
      <c r="F249" s="17">
        <v>594</v>
      </c>
      <c r="G249" s="23">
        <f>Data_Set[[#This Row],[Poids OT (kg)]]/1000</f>
        <v>0.59399999999999997</v>
      </c>
      <c r="H249" s="6" t="s">
        <v>1</v>
      </c>
      <c r="I249" s="7">
        <v>190</v>
      </c>
      <c r="J249" s="6">
        <v>91100</v>
      </c>
      <c r="K249" s="6" t="s">
        <v>22</v>
      </c>
      <c r="L249" s="6">
        <v>26750</v>
      </c>
      <c r="M249" s="6" t="s">
        <v>74</v>
      </c>
      <c r="N249" s="7">
        <v>541.17999999999995</v>
      </c>
      <c r="O249" s="6" t="s">
        <v>145</v>
      </c>
      <c r="P249" s="6" t="s">
        <v>146</v>
      </c>
      <c r="Q249" s="11">
        <v>1690891543678</v>
      </c>
      <c r="R249" s="12">
        <v>154098765</v>
      </c>
      <c r="S249" s="6" t="str">
        <f>LEFT(Q249,1)</f>
        <v>1</v>
      </c>
      <c r="T249" s="6" t="str">
        <f>IF(S249="1","Homme",IF(S249="0","Inconnu","Femme"))</f>
        <v>Homme</v>
      </c>
      <c r="U249" s="6" t="str">
        <f>"19"&amp;MID(Q249, SEARCH("", Q249) + 1,2)</f>
        <v>1969</v>
      </c>
      <c r="V249" s="6" t="str">
        <f>FLOOR(U249,5) &amp; "-" &amp; FLOOR(U249,5) + 5</f>
        <v>1965-1970</v>
      </c>
      <c r="W249" s="24">
        <f>IFERROR(VLOOKUP(Data_Set[[#This Row],[Type Transport]],'[1]Taux émission CO2e'!$A$5:$B$16,2,0),0)</f>
        <v>0.3</v>
      </c>
      <c r="X249" s="28">
        <f>IFERROR(VLOOKUP(Data_Set[[#This Row],[Type Transport]],'[1]Taux émission CO2e'!$A$5:$D$16,4,0),0)</f>
        <v>0.16</v>
      </c>
      <c r="Y249" s="24">
        <f>IFERROR(VLOOKUP(Data_Set[[#This Row],[Type Transport]],'[1]Taux émission CO2e'!$A$20:$B$31,2,0),0)</f>
        <v>0.7</v>
      </c>
      <c r="Z249" s="6">
        <f>IFERROR(VLOOKUP(Data_Set[[#This Row],[Type Transport]],'[1]Taux émission CO2e'!$A$20:$D$31,4,0),0)</f>
        <v>6.7400000000000002E-2</v>
      </c>
      <c r="AA249" s="30">
        <f>Data_Set[[#This Row],[Repartition Segment 1]]*Data_Set[[#This Row],[Coefficient CO2 Segment 1]]*Data_Set[[#This Row],[Poids OT (T)]]*Data_Set[[#This Row],[Distance (KM)]]</f>
        <v>15.430124159999998</v>
      </c>
      <c r="AB249" s="30">
        <f>Data_Set[[#This Row],[Repartition Segment 2]]*Data_Set[[#This Row],[Coefficient CO2 Segment 2]]*Data_Set[[#This Row],[Poids OT (T)]]*Data_Set[[#This Row],[Distance (KM)]]</f>
        <v>15.166526205599999</v>
      </c>
      <c r="AC249" s="30">
        <f>Data_Set[[#This Row],[Bilan CO2 Segment 1 (Kg CO2)]]+Data_Set[[#This Row],[Bilan CO2 Segment 2 (Kg CO2)]]</f>
        <v>30.596650365599999</v>
      </c>
      <c r="AD249" s="1"/>
    </row>
    <row r="250" spans="1:30" ht="12.5" x14ac:dyDescent="0.25">
      <c r="A250" s="7">
        <v>20220300036</v>
      </c>
      <c r="B250" s="18">
        <v>44610</v>
      </c>
      <c r="C250" s="18" t="str">
        <f>TEXT(B250, "mmmm")</f>
        <v>février</v>
      </c>
      <c r="D250" s="18" t="str">
        <f>TEXT(B250,"aaaa")</f>
        <v>2022</v>
      </c>
      <c r="E250" s="7">
        <v>1469758</v>
      </c>
      <c r="F250" s="17">
        <v>200</v>
      </c>
      <c r="G250" s="23">
        <f>Data_Set[[#This Row],[Poids OT (kg)]]/1000</f>
        <v>0.2</v>
      </c>
      <c r="H250" s="6" t="s">
        <v>1</v>
      </c>
      <c r="I250" s="7">
        <v>123</v>
      </c>
      <c r="J250" s="6">
        <v>91100</v>
      </c>
      <c r="K250" s="6" t="s">
        <v>22</v>
      </c>
      <c r="L250" s="6">
        <v>26750</v>
      </c>
      <c r="M250" s="6" t="s">
        <v>74</v>
      </c>
      <c r="N250" s="7">
        <v>541.17999999999995</v>
      </c>
      <c r="O250" s="6" t="s">
        <v>145</v>
      </c>
      <c r="P250" s="6" t="s">
        <v>146</v>
      </c>
      <c r="Q250" s="11">
        <v>1690891543678</v>
      </c>
      <c r="R250" s="12">
        <v>154098765</v>
      </c>
      <c r="S250" s="6" t="str">
        <f>LEFT(Q250,1)</f>
        <v>1</v>
      </c>
      <c r="T250" s="6" t="str">
        <f>IF(S250="1","Homme",IF(S250="0","Inconnu","Femme"))</f>
        <v>Homme</v>
      </c>
      <c r="U250" s="6" t="str">
        <f>"19"&amp;MID(Q250, SEARCH("", Q250) + 1,2)</f>
        <v>1969</v>
      </c>
      <c r="V250" s="6" t="str">
        <f>FLOOR(U250,5) &amp; "-" &amp; FLOOR(U250,5) + 5</f>
        <v>1965-1970</v>
      </c>
      <c r="W250" s="24">
        <f>IFERROR(VLOOKUP(Data_Set[[#This Row],[Type Transport]],'[1]Taux émission CO2e'!$A$5:$B$16,2,0),0)</f>
        <v>0.3</v>
      </c>
      <c r="X250" s="28">
        <f>IFERROR(VLOOKUP(Data_Set[[#This Row],[Type Transport]],'[1]Taux émission CO2e'!$A$5:$D$16,4,0),0)</f>
        <v>0.16</v>
      </c>
      <c r="Y250" s="24">
        <f>IFERROR(VLOOKUP(Data_Set[[#This Row],[Type Transport]],'[1]Taux émission CO2e'!$A$20:$B$31,2,0),0)</f>
        <v>0.7</v>
      </c>
      <c r="Z250" s="6">
        <f>IFERROR(VLOOKUP(Data_Set[[#This Row],[Type Transport]],'[1]Taux émission CO2e'!$A$20:$D$31,4,0),0)</f>
        <v>6.7400000000000002E-2</v>
      </c>
      <c r="AA250" s="30">
        <f>Data_Set[[#This Row],[Repartition Segment 1]]*Data_Set[[#This Row],[Coefficient CO2 Segment 1]]*Data_Set[[#This Row],[Poids OT (T)]]*Data_Set[[#This Row],[Distance (KM)]]</f>
        <v>5.1953279999999999</v>
      </c>
      <c r="AB250" s="30">
        <f>Data_Set[[#This Row],[Repartition Segment 2]]*Data_Set[[#This Row],[Coefficient CO2 Segment 2]]*Data_Set[[#This Row],[Poids OT (T)]]*Data_Set[[#This Row],[Distance (KM)]]</f>
        <v>5.1065744799999999</v>
      </c>
      <c r="AC250" s="30">
        <f>Data_Set[[#This Row],[Bilan CO2 Segment 1 (Kg CO2)]]+Data_Set[[#This Row],[Bilan CO2 Segment 2 (Kg CO2)]]</f>
        <v>10.301902479999999</v>
      </c>
      <c r="AD250" s="1"/>
    </row>
    <row r="251" spans="1:30" ht="12.5" x14ac:dyDescent="0.25">
      <c r="A251" s="7">
        <v>20220300099</v>
      </c>
      <c r="B251" s="18">
        <v>44622</v>
      </c>
      <c r="C251" s="18" t="str">
        <f>TEXT(B251, "mmmm")</f>
        <v>mars</v>
      </c>
      <c r="D251" s="18" t="str">
        <f>TEXT(B251,"aaaa")</f>
        <v>2022</v>
      </c>
      <c r="E251" s="7">
        <v>1474148</v>
      </c>
      <c r="F251" s="17">
        <v>123</v>
      </c>
      <c r="G251" s="23">
        <f>Data_Set[[#This Row],[Poids OT (kg)]]/1000</f>
        <v>0.123</v>
      </c>
      <c r="H251" s="6" t="s">
        <v>1</v>
      </c>
      <c r="I251" s="7">
        <v>123</v>
      </c>
      <c r="J251" s="6">
        <v>91100</v>
      </c>
      <c r="K251" s="6" t="s">
        <v>22</v>
      </c>
      <c r="L251" s="6">
        <v>26750</v>
      </c>
      <c r="M251" s="6" t="s">
        <v>74</v>
      </c>
      <c r="N251" s="7">
        <v>541.17999999999995</v>
      </c>
      <c r="O251" s="6" t="s">
        <v>145</v>
      </c>
      <c r="P251" s="6" t="s">
        <v>146</v>
      </c>
      <c r="Q251" s="11">
        <v>1690891543678</v>
      </c>
      <c r="R251" s="12">
        <v>154098765</v>
      </c>
      <c r="S251" s="6" t="str">
        <f>LEFT(Q251,1)</f>
        <v>1</v>
      </c>
      <c r="T251" s="6" t="str">
        <f>IF(S251="1","Homme",IF(S251="0","Inconnu","Femme"))</f>
        <v>Homme</v>
      </c>
      <c r="U251" s="6" t="str">
        <f>"19"&amp;MID(Q251, SEARCH("", Q251) + 1,2)</f>
        <v>1969</v>
      </c>
      <c r="V251" s="6" t="str">
        <f>FLOOR(U251,5) &amp; "-" &amp; FLOOR(U251,5) + 5</f>
        <v>1965-1970</v>
      </c>
      <c r="W251" s="24">
        <f>IFERROR(VLOOKUP(Data_Set[[#This Row],[Type Transport]],'[1]Taux émission CO2e'!$A$5:$B$16,2,0),0)</f>
        <v>0.3</v>
      </c>
      <c r="X251" s="28">
        <f>IFERROR(VLOOKUP(Data_Set[[#This Row],[Type Transport]],'[1]Taux émission CO2e'!$A$5:$D$16,4,0),0)</f>
        <v>0.16</v>
      </c>
      <c r="Y251" s="24">
        <f>IFERROR(VLOOKUP(Data_Set[[#This Row],[Type Transport]],'[1]Taux émission CO2e'!$A$20:$B$31,2,0),0)</f>
        <v>0.7</v>
      </c>
      <c r="Z251" s="6">
        <f>IFERROR(VLOOKUP(Data_Set[[#This Row],[Type Transport]],'[1]Taux émission CO2e'!$A$20:$D$31,4,0),0)</f>
        <v>6.7400000000000002E-2</v>
      </c>
      <c r="AA251" s="30">
        <f>Data_Set[[#This Row],[Repartition Segment 1]]*Data_Set[[#This Row],[Coefficient CO2 Segment 1]]*Data_Set[[#This Row],[Poids OT (T)]]*Data_Set[[#This Row],[Distance (KM)]]</f>
        <v>3.1951267199999998</v>
      </c>
      <c r="AB251" s="30">
        <f>Data_Set[[#This Row],[Repartition Segment 2]]*Data_Set[[#This Row],[Coefficient CO2 Segment 2]]*Data_Set[[#This Row],[Poids OT (T)]]*Data_Set[[#This Row],[Distance (KM)]]</f>
        <v>3.1405433051999996</v>
      </c>
      <c r="AC251" s="30">
        <f>Data_Set[[#This Row],[Bilan CO2 Segment 1 (Kg CO2)]]+Data_Set[[#This Row],[Bilan CO2 Segment 2 (Kg CO2)]]</f>
        <v>6.3356700251999989</v>
      </c>
      <c r="AD251" s="1"/>
    </row>
    <row r="252" spans="1:30" ht="12.5" x14ac:dyDescent="0.25">
      <c r="A252" s="7">
        <v>202203000165</v>
      </c>
      <c r="B252" s="18">
        <v>44631</v>
      </c>
      <c r="C252" s="18" t="str">
        <f>TEXT(B252, "mmmm")</f>
        <v>mars</v>
      </c>
      <c r="D252" s="18" t="str">
        <f>TEXT(B252,"aaaa")</f>
        <v>2022</v>
      </c>
      <c r="E252" s="7">
        <v>1478394</v>
      </c>
      <c r="F252" s="17">
        <v>180</v>
      </c>
      <c r="G252" s="23">
        <f>Data_Set[[#This Row],[Poids OT (kg)]]/1000</f>
        <v>0.18</v>
      </c>
      <c r="H252" s="6" t="s">
        <v>1</v>
      </c>
      <c r="I252" s="7">
        <v>123</v>
      </c>
      <c r="J252" s="6">
        <v>91100</v>
      </c>
      <c r="K252" s="6" t="s">
        <v>22</v>
      </c>
      <c r="L252" s="6">
        <v>26750</v>
      </c>
      <c r="M252" s="6" t="s">
        <v>74</v>
      </c>
      <c r="N252" s="7">
        <v>541.17999999999995</v>
      </c>
      <c r="O252" s="6" t="s">
        <v>145</v>
      </c>
      <c r="P252" s="6" t="s">
        <v>146</v>
      </c>
      <c r="Q252" s="11">
        <v>1690891543678</v>
      </c>
      <c r="R252" s="12">
        <v>154098765</v>
      </c>
      <c r="S252" s="6" t="str">
        <f>LEFT(Q252,1)</f>
        <v>1</v>
      </c>
      <c r="T252" s="6" t="str">
        <f>IF(S252="1","Homme",IF(S252="0","Inconnu","Femme"))</f>
        <v>Homme</v>
      </c>
      <c r="U252" s="6" t="str">
        <f>"19"&amp;MID(Q252, SEARCH("", Q252) + 1,2)</f>
        <v>1969</v>
      </c>
      <c r="V252" s="6" t="str">
        <f>FLOOR(U252,5) &amp; "-" &amp; FLOOR(U252,5) + 5</f>
        <v>1965-1970</v>
      </c>
      <c r="W252" s="24">
        <f>IFERROR(VLOOKUP(Data_Set[[#This Row],[Type Transport]],'[1]Taux émission CO2e'!$A$5:$B$16,2,0),0)</f>
        <v>0.3</v>
      </c>
      <c r="X252" s="28">
        <f>IFERROR(VLOOKUP(Data_Set[[#This Row],[Type Transport]],'[1]Taux émission CO2e'!$A$5:$D$16,4,0),0)</f>
        <v>0.16</v>
      </c>
      <c r="Y252" s="24">
        <f>IFERROR(VLOOKUP(Data_Set[[#This Row],[Type Transport]],'[1]Taux émission CO2e'!$A$20:$B$31,2,0),0)</f>
        <v>0.7</v>
      </c>
      <c r="Z252" s="6">
        <f>IFERROR(VLOOKUP(Data_Set[[#This Row],[Type Transport]],'[1]Taux émission CO2e'!$A$20:$D$31,4,0),0)</f>
        <v>6.7400000000000002E-2</v>
      </c>
      <c r="AA252" s="30">
        <f>Data_Set[[#This Row],[Repartition Segment 1]]*Data_Set[[#This Row],[Coefficient CO2 Segment 1]]*Data_Set[[#This Row],[Poids OT (T)]]*Data_Set[[#This Row],[Distance (KM)]]</f>
        <v>4.6757951999999996</v>
      </c>
      <c r="AB252" s="30">
        <f>Data_Set[[#This Row],[Repartition Segment 2]]*Data_Set[[#This Row],[Coefficient CO2 Segment 2]]*Data_Set[[#This Row],[Poids OT (T)]]*Data_Set[[#This Row],[Distance (KM)]]</f>
        <v>4.5959170319999991</v>
      </c>
      <c r="AC252" s="30">
        <f>Data_Set[[#This Row],[Bilan CO2 Segment 1 (Kg CO2)]]+Data_Set[[#This Row],[Bilan CO2 Segment 2 (Kg CO2)]]</f>
        <v>9.2717122319999987</v>
      </c>
      <c r="AD252" s="1"/>
    </row>
    <row r="253" spans="1:30" ht="12.5" x14ac:dyDescent="0.25">
      <c r="A253" s="7">
        <v>202203000165</v>
      </c>
      <c r="B253" s="18">
        <v>44648</v>
      </c>
      <c r="C253" s="18" t="str">
        <f>TEXT(B253, "mmmm")</f>
        <v>mars</v>
      </c>
      <c r="D253" s="18" t="str">
        <f>TEXT(B253,"aaaa")</f>
        <v>2022</v>
      </c>
      <c r="E253" s="7">
        <v>1484871</v>
      </c>
      <c r="F253" s="17">
        <v>275</v>
      </c>
      <c r="G253" s="23">
        <f>Data_Set[[#This Row],[Poids OT (kg)]]/1000</f>
        <v>0.27500000000000002</v>
      </c>
      <c r="H253" s="6" t="s">
        <v>1</v>
      </c>
      <c r="I253" s="7">
        <v>225</v>
      </c>
      <c r="J253" s="6">
        <v>91100</v>
      </c>
      <c r="K253" s="6" t="s">
        <v>22</v>
      </c>
      <c r="L253" s="6">
        <v>26750</v>
      </c>
      <c r="M253" s="6" t="s">
        <v>74</v>
      </c>
      <c r="N253" s="7">
        <v>541.17999999999995</v>
      </c>
      <c r="O253" s="6" t="s">
        <v>145</v>
      </c>
      <c r="P253" s="6" t="s">
        <v>146</v>
      </c>
      <c r="Q253" s="11">
        <v>1690891543678</v>
      </c>
      <c r="R253" s="12">
        <v>154098765</v>
      </c>
      <c r="S253" s="6" t="str">
        <f>LEFT(Q253,1)</f>
        <v>1</v>
      </c>
      <c r="T253" s="6" t="str">
        <f>IF(S253="1","Homme",IF(S253="0","Inconnu","Femme"))</f>
        <v>Homme</v>
      </c>
      <c r="U253" s="6" t="str">
        <f>"19"&amp;MID(Q253, SEARCH("", Q253) + 1,2)</f>
        <v>1969</v>
      </c>
      <c r="V253" s="6" t="str">
        <f>FLOOR(U253,5) &amp; "-" &amp; FLOOR(U253,5) + 5</f>
        <v>1965-1970</v>
      </c>
      <c r="W253" s="24">
        <f>IFERROR(VLOOKUP(Data_Set[[#This Row],[Type Transport]],'[1]Taux émission CO2e'!$A$5:$B$16,2,0),0)</f>
        <v>0.3</v>
      </c>
      <c r="X253" s="28">
        <f>IFERROR(VLOOKUP(Data_Set[[#This Row],[Type Transport]],'[1]Taux émission CO2e'!$A$5:$D$16,4,0),0)</f>
        <v>0.16</v>
      </c>
      <c r="Y253" s="24">
        <f>IFERROR(VLOOKUP(Data_Set[[#This Row],[Type Transport]],'[1]Taux émission CO2e'!$A$20:$B$31,2,0),0)</f>
        <v>0.7</v>
      </c>
      <c r="Z253" s="6">
        <f>IFERROR(VLOOKUP(Data_Set[[#This Row],[Type Transport]],'[1]Taux émission CO2e'!$A$20:$D$31,4,0),0)</f>
        <v>6.7400000000000002E-2</v>
      </c>
      <c r="AA253" s="30">
        <f>Data_Set[[#This Row],[Repartition Segment 1]]*Data_Set[[#This Row],[Coefficient CO2 Segment 1]]*Data_Set[[#This Row],[Poids OT (T)]]*Data_Set[[#This Row],[Distance (KM)]]</f>
        <v>7.1435760000000004</v>
      </c>
      <c r="AB253" s="30">
        <f>Data_Set[[#This Row],[Repartition Segment 2]]*Data_Set[[#This Row],[Coefficient CO2 Segment 2]]*Data_Set[[#This Row],[Poids OT (T)]]*Data_Set[[#This Row],[Distance (KM)]]</f>
        <v>7.0215399100000004</v>
      </c>
      <c r="AC253" s="30">
        <f>Data_Set[[#This Row],[Bilan CO2 Segment 1 (Kg CO2)]]+Data_Set[[#This Row],[Bilan CO2 Segment 2 (Kg CO2)]]</f>
        <v>14.165115910000001</v>
      </c>
      <c r="AD253" s="1"/>
    </row>
    <row r="254" spans="1:30" ht="12.5" x14ac:dyDescent="0.25">
      <c r="A254" s="7">
        <v>20220400055</v>
      </c>
      <c r="B254" s="18">
        <v>44658</v>
      </c>
      <c r="C254" s="18" t="str">
        <f>TEXT(B254, "mmmm")</f>
        <v>avril</v>
      </c>
      <c r="D254" s="18" t="str">
        <f>TEXT(B254,"aaaa")</f>
        <v>2022</v>
      </c>
      <c r="E254" s="7">
        <v>1489616</v>
      </c>
      <c r="F254" s="17">
        <v>207</v>
      </c>
      <c r="G254" s="23">
        <f>Data_Set[[#This Row],[Poids OT (kg)]]/1000</f>
        <v>0.20699999999999999</v>
      </c>
      <c r="H254" s="6" t="s">
        <v>1</v>
      </c>
      <c r="I254" s="7">
        <v>225</v>
      </c>
      <c r="J254" s="6">
        <v>91100</v>
      </c>
      <c r="K254" s="6" t="s">
        <v>22</v>
      </c>
      <c r="L254" s="6">
        <v>26750</v>
      </c>
      <c r="M254" s="6" t="s">
        <v>74</v>
      </c>
      <c r="N254" s="7">
        <v>541.17999999999995</v>
      </c>
      <c r="O254" s="6" t="s">
        <v>145</v>
      </c>
      <c r="P254" s="6" t="s">
        <v>146</v>
      </c>
      <c r="Q254" s="11">
        <v>1690891543678</v>
      </c>
      <c r="R254" s="12">
        <v>154098765</v>
      </c>
      <c r="S254" s="6" t="str">
        <f>LEFT(Q254,1)</f>
        <v>1</v>
      </c>
      <c r="T254" s="6" t="str">
        <f>IF(S254="1","Homme",IF(S254="0","Inconnu","Femme"))</f>
        <v>Homme</v>
      </c>
      <c r="U254" s="6" t="str">
        <f>"19"&amp;MID(Q254, SEARCH("", Q254) + 1,2)</f>
        <v>1969</v>
      </c>
      <c r="V254" s="6" t="str">
        <f>FLOOR(U254,5) &amp; "-" &amp; FLOOR(U254,5) + 5</f>
        <v>1965-1970</v>
      </c>
      <c r="W254" s="24">
        <f>IFERROR(VLOOKUP(Data_Set[[#This Row],[Type Transport]],'[1]Taux émission CO2e'!$A$5:$B$16,2,0),0)</f>
        <v>0.3</v>
      </c>
      <c r="X254" s="28">
        <f>IFERROR(VLOOKUP(Data_Set[[#This Row],[Type Transport]],'[1]Taux émission CO2e'!$A$5:$D$16,4,0),0)</f>
        <v>0.16</v>
      </c>
      <c r="Y254" s="24">
        <f>IFERROR(VLOOKUP(Data_Set[[#This Row],[Type Transport]],'[1]Taux émission CO2e'!$A$20:$B$31,2,0),0)</f>
        <v>0.7</v>
      </c>
      <c r="Z254" s="6">
        <f>IFERROR(VLOOKUP(Data_Set[[#This Row],[Type Transport]],'[1]Taux émission CO2e'!$A$20:$D$31,4,0),0)</f>
        <v>6.7400000000000002E-2</v>
      </c>
      <c r="AA254" s="30">
        <f>Data_Set[[#This Row],[Repartition Segment 1]]*Data_Set[[#This Row],[Coefficient CO2 Segment 1]]*Data_Set[[#This Row],[Poids OT (T)]]*Data_Set[[#This Row],[Distance (KM)]]</f>
        <v>5.3771644799999994</v>
      </c>
      <c r="AB254" s="30">
        <f>Data_Set[[#This Row],[Repartition Segment 2]]*Data_Set[[#This Row],[Coefficient CO2 Segment 2]]*Data_Set[[#This Row],[Poids OT (T)]]*Data_Set[[#This Row],[Distance (KM)]]</f>
        <v>5.2853045867999988</v>
      </c>
      <c r="AC254" s="30">
        <f>Data_Set[[#This Row],[Bilan CO2 Segment 1 (Kg CO2)]]+Data_Set[[#This Row],[Bilan CO2 Segment 2 (Kg CO2)]]</f>
        <v>10.662469066799998</v>
      </c>
      <c r="AD254" s="1"/>
    </row>
    <row r="255" spans="1:30" ht="12.5" x14ac:dyDescent="0.25">
      <c r="A255" s="7">
        <v>2022050075</v>
      </c>
      <c r="B255" s="18">
        <v>44687</v>
      </c>
      <c r="C255" s="18" t="str">
        <f>TEXT(B255, "mmmm")</f>
        <v>mai</v>
      </c>
      <c r="D255" s="18" t="str">
        <f>TEXT(B255,"aaaa")</f>
        <v>2022</v>
      </c>
      <c r="E255" s="7">
        <v>1502438</v>
      </c>
      <c r="F255" s="17">
        <v>60</v>
      </c>
      <c r="G255" s="23">
        <f>Data_Set[[#This Row],[Poids OT (kg)]]/1000</f>
        <v>0.06</v>
      </c>
      <c r="H255" s="6" t="s">
        <v>1</v>
      </c>
      <c r="I255" s="7">
        <v>165</v>
      </c>
      <c r="J255" s="6">
        <v>91100</v>
      </c>
      <c r="K255" s="6" t="s">
        <v>22</v>
      </c>
      <c r="L255" s="6">
        <v>26750</v>
      </c>
      <c r="M255" s="6" t="s">
        <v>74</v>
      </c>
      <c r="N255" s="7">
        <v>541.17999999999995</v>
      </c>
      <c r="O255" s="6" t="s">
        <v>145</v>
      </c>
      <c r="P255" s="6" t="s">
        <v>146</v>
      </c>
      <c r="Q255" s="11">
        <v>1690891543678</v>
      </c>
      <c r="R255" s="12">
        <v>154098765</v>
      </c>
      <c r="S255" s="6" t="str">
        <f>LEFT(Q255,1)</f>
        <v>1</v>
      </c>
      <c r="T255" s="6" t="str">
        <f>IF(S255="1","Homme",IF(S255="0","Inconnu","Femme"))</f>
        <v>Homme</v>
      </c>
      <c r="U255" s="6" t="str">
        <f>"19"&amp;MID(Q255, SEARCH("", Q255) + 1,2)</f>
        <v>1969</v>
      </c>
      <c r="V255" s="6" t="str">
        <f>FLOOR(U255,5) &amp; "-" &amp; FLOOR(U255,5) + 5</f>
        <v>1965-1970</v>
      </c>
      <c r="W255" s="24">
        <f>IFERROR(VLOOKUP(Data_Set[[#This Row],[Type Transport]],'[1]Taux émission CO2e'!$A$5:$B$16,2,0),0)</f>
        <v>0.3</v>
      </c>
      <c r="X255" s="28">
        <f>IFERROR(VLOOKUP(Data_Set[[#This Row],[Type Transport]],'[1]Taux émission CO2e'!$A$5:$D$16,4,0),0)</f>
        <v>0.16</v>
      </c>
      <c r="Y255" s="24">
        <f>IFERROR(VLOOKUP(Data_Set[[#This Row],[Type Transport]],'[1]Taux émission CO2e'!$A$20:$B$31,2,0),0)</f>
        <v>0.7</v>
      </c>
      <c r="Z255" s="6">
        <f>IFERROR(VLOOKUP(Data_Set[[#This Row],[Type Transport]],'[1]Taux émission CO2e'!$A$20:$D$31,4,0),0)</f>
        <v>6.7400000000000002E-2</v>
      </c>
      <c r="AA255" s="30">
        <f>Data_Set[[#This Row],[Repartition Segment 1]]*Data_Set[[#This Row],[Coefficient CO2 Segment 1]]*Data_Set[[#This Row],[Poids OT (T)]]*Data_Set[[#This Row],[Distance (KM)]]</f>
        <v>1.5585983999999997</v>
      </c>
      <c r="AB255" s="30">
        <f>Data_Set[[#This Row],[Repartition Segment 2]]*Data_Set[[#This Row],[Coefficient CO2 Segment 2]]*Data_Set[[#This Row],[Poids OT (T)]]*Data_Set[[#This Row],[Distance (KM)]]</f>
        <v>1.5319723439999999</v>
      </c>
      <c r="AC255" s="30">
        <f>Data_Set[[#This Row],[Bilan CO2 Segment 1 (Kg CO2)]]+Data_Set[[#This Row],[Bilan CO2 Segment 2 (Kg CO2)]]</f>
        <v>3.0905707439999999</v>
      </c>
      <c r="AD255" s="1"/>
    </row>
    <row r="256" spans="1:30" ht="12.5" x14ac:dyDescent="0.25">
      <c r="A256" s="7">
        <v>2022050075</v>
      </c>
      <c r="B256" s="18">
        <v>44694</v>
      </c>
      <c r="C256" s="18" t="str">
        <f>TEXT(B256, "mmmm")</f>
        <v>mai</v>
      </c>
      <c r="D256" s="18" t="str">
        <f>TEXT(B256,"aaaa")</f>
        <v>2022</v>
      </c>
      <c r="E256" s="7">
        <v>1505675</v>
      </c>
      <c r="F256" s="17">
        <v>224</v>
      </c>
      <c r="G256" s="23">
        <f>Data_Set[[#This Row],[Poids OT (kg)]]/1000</f>
        <v>0.224</v>
      </c>
      <c r="H256" s="6" t="s">
        <v>1</v>
      </c>
      <c r="I256" s="7">
        <v>325</v>
      </c>
      <c r="J256" s="6">
        <v>91100</v>
      </c>
      <c r="K256" s="6" t="s">
        <v>22</v>
      </c>
      <c r="L256" s="6">
        <v>26750</v>
      </c>
      <c r="M256" s="6" t="s">
        <v>74</v>
      </c>
      <c r="N256" s="7">
        <v>541.17999999999995</v>
      </c>
      <c r="O256" s="6" t="s">
        <v>145</v>
      </c>
      <c r="P256" s="6" t="s">
        <v>146</v>
      </c>
      <c r="Q256" s="11">
        <v>1690891543678</v>
      </c>
      <c r="R256" s="12">
        <v>154098765</v>
      </c>
      <c r="S256" s="6" t="str">
        <f>LEFT(Q256,1)</f>
        <v>1</v>
      </c>
      <c r="T256" s="6" t="str">
        <f>IF(S256="1","Homme",IF(S256="0","Inconnu","Femme"))</f>
        <v>Homme</v>
      </c>
      <c r="U256" s="6" t="str">
        <f>"19"&amp;MID(Q256, SEARCH("", Q256) + 1,2)</f>
        <v>1969</v>
      </c>
      <c r="V256" s="6" t="str">
        <f>FLOOR(U256,5) &amp; "-" &amp; FLOOR(U256,5) + 5</f>
        <v>1965-1970</v>
      </c>
      <c r="W256" s="24">
        <f>IFERROR(VLOOKUP(Data_Set[[#This Row],[Type Transport]],'[1]Taux émission CO2e'!$A$5:$B$16,2,0),0)</f>
        <v>0.3</v>
      </c>
      <c r="X256" s="28">
        <f>IFERROR(VLOOKUP(Data_Set[[#This Row],[Type Transport]],'[1]Taux émission CO2e'!$A$5:$D$16,4,0),0)</f>
        <v>0.16</v>
      </c>
      <c r="Y256" s="24">
        <f>IFERROR(VLOOKUP(Data_Set[[#This Row],[Type Transport]],'[1]Taux émission CO2e'!$A$20:$B$31,2,0),0)</f>
        <v>0.7</v>
      </c>
      <c r="Z256" s="6">
        <f>IFERROR(VLOOKUP(Data_Set[[#This Row],[Type Transport]],'[1]Taux émission CO2e'!$A$20:$D$31,4,0),0)</f>
        <v>6.7400000000000002E-2</v>
      </c>
      <c r="AA256" s="30">
        <f>Data_Set[[#This Row],[Repartition Segment 1]]*Data_Set[[#This Row],[Coefficient CO2 Segment 1]]*Data_Set[[#This Row],[Poids OT (T)]]*Data_Set[[#This Row],[Distance (KM)]]</f>
        <v>5.8187673599999998</v>
      </c>
      <c r="AB256" s="30">
        <f>Data_Set[[#This Row],[Repartition Segment 2]]*Data_Set[[#This Row],[Coefficient CO2 Segment 2]]*Data_Set[[#This Row],[Poids OT (T)]]*Data_Set[[#This Row],[Distance (KM)]]</f>
        <v>5.7193634176000003</v>
      </c>
      <c r="AC256" s="30">
        <f>Data_Set[[#This Row],[Bilan CO2 Segment 1 (Kg CO2)]]+Data_Set[[#This Row],[Bilan CO2 Segment 2 (Kg CO2)]]</f>
        <v>11.538130777599999</v>
      </c>
      <c r="AD256" s="1"/>
    </row>
    <row r="257" spans="1:30" ht="12.5" x14ac:dyDescent="0.25">
      <c r="A257" s="7">
        <v>20220600077</v>
      </c>
      <c r="B257" s="18">
        <v>44722</v>
      </c>
      <c r="C257" s="18" t="str">
        <f>TEXT(B257, "mmmm")</f>
        <v>juin</v>
      </c>
      <c r="D257" s="18" t="str">
        <f>TEXT(B257,"aaaa")</f>
        <v>2022</v>
      </c>
      <c r="E257" s="7">
        <v>1516993</v>
      </c>
      <c r="F257" s="17">
        <v>212</v>
      </c>
      <c r="G257" s="23">
        <f>Data_Set[[#This Row],[Poids OT (kg)]]/1000</f>
        <v>0.21199999999999999</v>
      </c>
      <c r="H257" s="6" t="s">
        <v>1</v>
      </c>
      <c r="I257" s="7">
        <v>225</v>
      </c>
      <c r="J257" s="6">
        <v>91100</v>
      </c>
      <c r="K257" s="6" t="s">
        <v>22</v>
      </c>
      <c r="L257" s="6">
        <v>26750</v>
      </c>
      <c r="M257" s="6" t="s">
        <v>74</v>
      </c>
      <c r="N257" s="7">
        <v>541.17999999999995</v>
      </c>
      <c r="O257" s="6" t="s">
        <v>145</v>
      </c>
      <c r="P257" s="6" t="s">
        <v>146</v>
      </c>
      <c r="Q257" s="11">
        <v>1690891543678</v>
      </c>
      <c r="R257" s="12">
        <v>154098765</v>
      </c>
      <c r="S257" s="6" t="str">
        <f>LEFT(Q257,1)</f>
        <v>1</v>
      </c>
      <c r="T257" s="6" t="str">
        <f>IF(S257="1","Homme",IF(S257="0","Inconnu","Femme"))</f>
        <v>Homme</v>
      </c>
      <c r="U257" s="6" t="str">
        <f>"19"&amp;MID(Q257, SEARCH("", Q257) + 1,2)</f>
        <v>1969</v>
      </c>
      <c r="V257" s="6" t="str">
        <f>FLOOR(U257,5) &amp; "-" &amp; FLOOR(U257,5) + 5</f>
        <v>1965-1970</v>
      </c>
      <c r="W257" s="24">
        <f>IFERROR(VLOOKUP(Data_Set[[#This Row],[Type Transport]],'[1]Taux émission CO2e'!$A$5:$B$16,2,0),0)</f>
        <v>0.3</v>
      </c>
      <c r="X257" s="28">
        <f>IFERROR(VLOOKUP(Data_Set[[#This Row],[Type Transport]],'[1]Taux émission CO2e'!$A$5:$D$16,4,0),0)</f>
        <v>0.16</v>
      </c>
      <c r="Y257" s="24">
        <f>IFERROR(VLOOKUP(Data_Set[[#This Row],[Type Transport]],'[1]Taux émission CO2e'!$A$20:$B$31,2,0),0)</f>
        <v>0.7</v>
      </c>
      <c r="Z257" s="6">
        <f>IFERROR(VLOOKUP(Data_Set[[#This Row],[Type Transport]],'[1]Taux émission CO2e'!$A$20:$D$31,4,0),0)</f>
        <v>6.7400000000000002E-2</v>
      </c>
      <c r="AA257" s="30">
        <f>Data_Set[[#This Row],[Repartition Segment 1]]*Data_Set[[#This Row],[Coefficient CO2 Segment 1]]*Data_Set[[#This Row],[Poids OT (T)]]*Data_Set[[#This Row],[Distance (KM)]]</f>
        <v>5.5070476799999994</v>
      </c>
      <c r="AB257" s="30">
        <f>Data_Set[[#This Row],[Repartition Segment 2]]*Data_Set[[#This Row],[Coefficient CO2 Segment 2]]*Data_Set[[#This Row],[Poids OT (T)]]*Data_Set[[#This Row],[Distance (KM)]]</f>
        <v>5.4129689487999997</v>
      </c>
      <c r="AC257" s="30">
        <f>Data_Set[[#This Row],[Bilan CO2 Segment 1 (Kg CO2)]]+Data_Set[[#This Row],[Bilan CO2 Segment 2 (Kg CO2)]]</f>
        <v>10.920016628799999</v>
      </c>
      <c r="AD257" s="1"/>
    </row>
    <row r="258" spans="1:30" ht="12.5" x14ac:dyDescent="0.25">
      <c r="A258" s="7">
        <v>20220600077</v>
      </c>
      <c r="B258" s="18">
        <v>44727</v>
      </c>
      <c r="C258" s="18" t="str">
        <f>TEXT(B258, "mmmm")</f>
        <v>juin</v>
      </c>
      <c r="D258" s="18" t="str">
        <f>TEXT(B258,"aaaa")</f>
        <v>2022</v>
      </c>
      <c r="E258" s="7">
        <v>1519015</v>
      </c>
      <c r="F258" s="17">
        <v>406</v>
      </c>
      <c r="G258" s="23">
        <f>Data_Set[[#This Row],[Poids OT (kg)]]/1000</f>
        <v>0.40600000000000003</v>
      </c>
      <c r="H258" s="6" t="s">
        <v>1</v>
      </c>
      <c r="I258" s="7">
        <v>325</v>
      </c>
      <c r="J258" s="6">
        <v>91100</v>
      </c>
      <c r="K258" s="6" t="s">
        <v>22</v>
      </c>
      <c r="L258" s="6">
        <v>26750</v>
      </c>
      <c r="M258" s="6" t="s">
        <v>74</v>
      </c>
      <c r="N258" s="7">
        <v>541.17999999999995</v>
      </c>
      <c r="O258" s="6" t="s">
        <v>145</v>
      </c>
      <c r="P258" s="6" t="s">
        <v>146</v>
      </c>
      <c r="Q258" s="11">
        <v>1690891543678</v>
      </c>
      <c r="R258" s="12">
        <v>154098765</v>
      </c>
      <c r="S258" s="6" t="str">
        <f>LEFT(Q258,1)</f>
        <v>1</v>
      </c>
      <c r="T258" s="6" t="str">
        <f>IF(S258="1","Homme",IF(S258="0","Inconnu","Femme"))</f>
        <v>Homme</v>
      </c>
      <c r="U258" s="6" t="str">
        <f>"19"&amp;MID(Q258, SEARCH("", Q258) + 1,2)</f>
        <v>1969</v>
      </c>
      <c r="V258" s="6" t="str">
        <f>FLOOR(U258,5) &amp; "-" &amp; FLOOR(U258,5) + 5</f>
        <v>1965-1970</v>
      </c>
      <c r="W258" s="24">
        <f>IFERROR(VLOOKUP(Data_Set[[#This Row],[Type Transport]],'[1]Taux émission CO2e'!$A$5:$B$16,2,0),0)</f>
        <v>0.3</v>
      </c>
      <c r="X258" s="28">
        <f>IFERROR(VLOOKUP(Data_Set[[#This Row],[Type Transport]],'[1]Taux émission CO2e'!$A$5:$D$16,4,0),0)</f>
        <v>0.16</v>
      </c>
      <c r="Y258" s="24">
        <f>IFERROR(VLOOKUP(Data_Set[[#This Row],[Type Transport]],'[1]Taux émission CO2e'!$A$20:$B$31,2,0),0)</f>
        <v>0.7</v>
      </c>
      <c r="Z258" s="6">
        <f>IFERROR(VLOOKUP(Data_Set[[#This Row],[Type Transport]],'[1]Taux émission CO2e'!$A$20:$D$31,4,0),0)</f>
        <v>6.7400000000000002E-2</v>
      </c>
      <c r="AA258" s="30">
        <f>Data_Set[[#This Row],[Repartition Segment 1]]*Data_Set[[#This Row],[Coefficient CO2 Segment 1]]*Data_Set[[#This Row],[Poids OT (T)]]*Data_Set[[#This Row],[Distance (KM)]]</f>
        <v>10.54651584</v>
      </c>
      <c r="AB258" s="30">
        <f>Data_Set[[#This Row],[Repartition Segment 2]]*Data_Set[[#This Row],[Coefficient CO2 Segment 2]]*Data_Set[[#This Row],[Poids OT (T)]]*Data_Set[[#This Row],[Distance (KM)]]</f>
        <v>10.3663461944</v>
      </c>
      <c r="AC258" s="30">
        <f>Data_Set[[#This Row],[Bilan CO2 Segment 1 (Kg CO2)]]+Data_Set[[#This Row],[Bilan CO2 Segment 2 (Kg CO2)]]</f>
        <v>20.9128620344</v>
      </c>
      <c r="AD258" s="1"/>
    </row>
    <row r="259" spans="1:30" ht="12.5" x14ac:dyDescent="0.25">
      <c r="A259" s="7">
        <v>20220600077</v>
      </c>
      <c r="B259" s="18">
        <v>44740</v>
      </c>
      <c r="C259" s="18" t="str">
        <f>TEXT(B259, "mmmm")</f>
        <v>juin</v>
      </c>
      <c r="D259" s="18" t="str">
        <f>TEXT(B259,"aaaa")</f>
        <v>2022</v>
      </c>
      <c r="E259" s="7">
        <v>1524883</v>
      </c>
      <c r="F259" s="17">
        <v>406</v>
      </c>
      <c r="G259" s="23">
        <f>Data_Set[[#This Row],[Poids OT (kg)]]/1000</f>
        <v>0.40600000000000003</v>
      </c>
      <c r="H259" s="6" t="s">
        <v>1</v>
      </c>
      <c r="I259" s="7">
        <v>350</v>
      </c>
      <c r="J259" s="6">
        <v>91100</v>
      </c>
      <c r="K259" s="6" t="s">
        <v>22</v>
      </c>
      <c r="L259" s="6">
        <v>26750</v>
      </c>
      <c r="M259" s="6" t="s">
        <v>74</v>
      </c>
      <c r="N259" s="7">
        <v>541.17999999999995</v>
      </c>
      <c r="O259" s="6" t="s">
        <v>145</v>
      </c>
      <c r="P259" s="6" t="s">
        <v>146</v>
      </c>
      <c r="Q259" s="11">
        <v>1690891543678</v>
      </c>
      <c r="R259" s="12">
        <v>154098765</v>
      </c>
      <c r="S259" s="6" t="str">
        <f>LEFT(Q259,1)</f>
        <v>1</v>
      </c>
      <c r="T259" s="6" t="str">
        <f>IF(S259="1","Homme",IF(S259="0","Inconnu","Femme"))</f>
        <v>Homme</v>
      </c>
      <c r="U259" s="6" t="str">
        <f>"19"&amp;MID(Q259, SEARCH("", Q259) + 1,2)</f>
        <v>1969</v>
      </c>
      <c r="V259" s="6" t="str">
        <f>FLOOR(U259,5) &amp; "-" &amp; FLOOR(U259,5) + 5</f>
        <v>1965-1970</v>
      </c>
      <c r="W259" s="24">
        <f>IFERROR(VLOOKUP(Data_Set[[#This Row],[Type Transport]],'[1]Taux émission CO2e'!$A$5:$B$16,2,0),0)</f>
        <v>0.3</v>
      </c>
      <c r="X259" s="28">
        <f>IFERROR(VLOOKUP(Data_Set[[#This Row],[Type Transport]],'[1]Taux émission CO2e'!$A$5:$D$16,4,0),0)</f>
        <v>0.16</v>
      </c>
      <c r="Y259" s="24">
        <f>IFERROR(VLOOKUP(Data_Set[[#This Row],[Type Transport]],'[1]Taux émission CO2e'!$A$20:$B$31,2,0),0)</f>
        <v>0.7</v>
      </c>
      <c r="Z259" s="6">
        <f>IFERROR(VLOOKUP(Data_Set[[#This Row],[Type Transport]],'[1]Taux émission CO2e'!$A$20:$D$31,4,0),0)</f>
        <v>6.7400000000000002E-2</v>
      </c>
      <c r="AA259" s="30">
        <f>Data_Set[[#This Row],[Repartition Segment 1]]*Data_Set[[#This Row],[Coefficient CO2 Segment 1]]*Data_Set[[#This Row],[Poids OT (T)]]*Data_Set[[#This Row],[Distance (KM)]]</f>
        <v>10.54651584</v>
      </c>
      <c r="AB259" s="30">
        <f>Data_Set[[#This Row],[Repartition Segment 2]]*Data_Set[[#This Row],[Coefficient CO2 Segment 2]]*Data_Set[[#This Row],[Poids OT (T)]]*Data_Set[[#This Row],[Distance (KM)]]</f>
        <v>10.3663461944</v>
      </c>
      <c r="AC259" s="30">
        <f>Data_Set[[#This Row],[Bilan CO2 Segment 1 (Kg CO2)]]+Data_Set[[#This Row],[Bilan CO2 Segment 2 (Kg CO2)]]</f>
        <v>20.9128620344</v>
      </c>
      <c r="AD259" s="1"/>
    </row>
    <row r="260" spans="1:30" ht="12.5" x14ac:dyDescent="0.25">
      <c r="A260" s="7">
        <v>20220600077</v>
      </c>
      <c r="B260" s="18">
        <v>44742</v>
      </c>
      <c r="C260" s="18" t="str">
        <f>TEXT(B260, "mmmm")</f>
        <v>juin</v>
      </c>
      <c r="D260" s="18" t="str">
        <f>TEXT(B260,"aaaa")</f>
        <v>2022</v>
      </c>
      <c r="E260" s="7">
        <v>1526196</v>
      </c>
      <c r="F260" s="17">
        <v>227</v>
      </c>
      <c r="G260" s="23">
        <f>Data_Set[[#This Row],[Poids OT (kg)]]/1000</f>
        <v>0.22700000000000001</v>
      </c>
      <c r="H260" s="6" t="s">
        <v>1</v>
      </c>
      <c r="I260" s="7">
        <v>165</v>
      </c>
      <c r="J260" s="6">
        <v>91100</v>
      </c>
      <c r="K260" s="6" t="s">
        <v>22</v>
      </c>
      <c r="L260" s="6">
        <v>26750</v>
      </c>
      <c r="M260" s="6" t="s">
        <v>74</v>
      </c>
      <c r="N260" s="7">
        <v>541.17999999999995</v>
      </c>
      <c r="O260" s="6" t="s">
        <v>145</v>
      </c>
      <c r="P260" s="6" t="s">
        <v>146</v>
      </c>
      <c r="Q260" s="11">
        <v>1690891543678</v>
      </c>
      <c r="R260" s="12">
        <v>154098765</v>
      </c>
      <c r="S260" s="6" t="str">
        <f>LEFT(Q260,1)</f>
        <v>1</v>
      </c>
      <c r="T260" s="6" t="str">
        <f>IF(S260="1","Homme",IF(S260="0","Inconnu","Femme"))</f>
        <v>Homme</v>
      </c>
      <c r="U260" s="6" t="str">
        <f>"19"&amp;MID(Q260, SEARCH("", Q260) + 1,2)</f>
        <v>1969</v>
      </c>
      <c r="V260" s="6" t="str">
        <f>FLOOR(U260,5) &amp; "-" &amp; FLOOR(U260,5) + 5</f>
        <v>1965-1970</v>
      </c>
      <c r="W260" s="24">
        <f>IFERROR(VLOOKUP(Data_Set[[#This Row],[Type Transport]],'[1]Taux émission CO2e'!$A$5:$B$16,2,0),0)</f>
        <v>0.3</v>
      </c>
      <c r="X260" s="28">
        <f>IFERROR(VLOOKUP(Data_Set[[#This Row],[Type Transport]],'[1]Taux émission CO2e'!$A$5:$D$16,4,0),0)</f>
        <v>0.16</v>
      </c>
      <c r="Y260" s="24">
        <f>IFERROR(VLOOKUP(Data_Set[[#This Row],[Type Transport]],'[1]Taux émission CO2e'!$A$20:$B$31,2,0),0)</f>
        <v>0.7</v>
      </c>
      <c r="Z260" s="6">
        <f>IFERROR(VLOOKUP(Data_Set[[#This Row],[Type Transport]],'[1]Taux émission CO2e'!$A$20:$D$31,4,0),0)</f>
        <v>6.7400000000000002E-2</v>
      </c>
      <c r="AA260" s="30">
        <f>Data_Set[[#This Row],[Repartition Segment 1]]*Data_Set[[#This Row],[Coefficient CO2 Segment 1]]*Data_Set[[#This Row],[Poids OT (T)]]*Data_Set[[#This Row],[Distance (KM)]]</f>
        <v>5.8966972799999997</v>
      </c>
      <c r="AB260" s="30">
        <f>Data_Set[[#This Row],[Repartition Segment 2]]*Data_Set[[#This Row],[Coefficient CO2 Segment 2]]*Data_Set[[#This Row],[Poids OT (T)]]*Data_Set[[#This Row],[Distance (KM)]]</f>
        <v>5.7959620347999996</v>
      </c>
      <c r="AC260" s="30">
        <f>Data_Set[[#This Row],[Bilan CO2 Segment 1 (Kg CO2)]]+Data_Set[[#This Row],[Bilan CO2 Segment 2 (Kg CO2)]]</f>
        <v>11.6926593148</v>
      </c>
      <c r="AD260" s="1"/>
    </row>
    <row r="261" spans="1:30" ht="12.5" x14ac:dyDescent="0.25">
      <c r="A261" s="7">
        <v>2022070063</v>
      </c>
      <c r="B261" s="18">
        <v>44747</v>
      </c>
      <c r="C261" s="18" t="str">
        <f>TEXT(B261, "mmmm")</f>
        <v>juillet</v>
      </c>
      <c r="D261" s="18" t="str">
        <f>TEXT(B261,"aaaa")</f>
        <v>2022</v>
      </c>
      <c r="E261" s="7">
        <v>1527763</v>
      </c>
      <c r="F261" s="17">
        <v>227</v>
      </c>
      <c r="G261" s="23">
        <f>Data_Set[[#This Row],[Poids OT (kg)]]/1000</f>
        <v>0.22700000000000001</v>
      </c>
      <c r="H261" s="6" t="s">
        <v>1</v>
      </c>
      <c r="I261" s="7">
        <v>165</v>
      </c>
      <c r="J261" s="6">
        <v>91100</v>
      </c>
      <c r="K261" s="6" t="s">
        <v>22</v>
      </c>
      <c r="L261" s="6">
        <v>26750</v>
      </c>
      <c r="M261" s="6" t="s">
        <v>74</v>
      </c>
      <c r="N261" s="7">
        <v>541.17999999999995</v>
      </c>
      <c r="O261" s="6" t="s">
        <v>145</v>
      </c>
      <c r="P261" s="6" t="s">
        <v>146</v>
      </c>
      <c r="Q261" s="11">
        <v>1690891543678</v>
      </c>
      <c r="R261" s="12">
        <v>154098765</v>
      </c>
      <c r="S261" s="6" t="str">
        <f>LEFT(Q261,1)</f>
        <v>1</v>
      </c>
      <c r="T261" s="6" t="str">
        <f>IF(S261="1","Homme",IF(S261="0","Inconnu","Femme"))</f>
        <v>Homme</v>
      </c>
      <c r="U261" s="6" t="str">
        <f>"19"&amp;MID(Q261, SEARCH("", Q261) + 1,2)</f>
        <v>1969</v>
      </c>
      <c r="V261" s="6" t="str">
        <f>FLOOR(U261,5) &amp; "-" &amp; FLOOR(U261,5) + 5</f>
        <v>1965-1970</v>
      </c>
      <c r="W261" s="24">
        <f>IFERROR(VLOOKUP(Data_Set[[#This Row],[Type Transport]],'[1]Taux émission CO2e'!$A$5:$B$16,2,0),0)</f>
        <v>0.3</v>
      </c>
      <c r="X261" s="28">
        <f>IFERROR(VLOOKUP(Data_Set[[#This Row],[Type Transport]],'[1]Taux émission CO2e'!$A$5:$D$16,4,0),0)</f>
        <v>0.16</v>
      </c>
      <c r="Y261" s="24">
        <f>IFERROR(VLOOKUP(Data_Set[[#This Row],[Type Transport]],'[1]Taux émission CO2e'!$A$20:$B$31,2,0),0)</f>
        <v>0.7</v>
      </c>
      <c r="Z261" s="6">
        <f>IFERROR(VLOOKUP(Data_Set[[#This Row],[Type Transport]],'[1]Taux émission CO2e'!$A$20:$D$31,4,0),0)</f>
        <v>6.7400000000000002E-2</v>
      </c>
      <c r="AA261" s="30">
        <f>Data_Set[[#This Row],[Repartition Segment 1]]*Data_Set[[#This Row],[Coefficient CO2 Segment 1]]*Data_Set[[#This Row],[Poids OT (T)]]*Data_Set[[#This Row],[Distance (KM)]]</f>
        <v>5.8966972799999997</v>
      </c>
      <c r="AB261" s="30">
        <f>Data_Set[[#This Row],[Repartition Segment 2]]*Data_Set[[#This Row],[Coefficient CO2 Segment 2]]*Data_Set[[#This Row],[Poids OT (T)]]*Data_Set[[#This Row],[Distance (KM)]]</f>
        <v>5.7959620347999996</v>
      </c>
      <c r="AC261" s="30">
        <f>Data_Set[[#This Row],[Bilan CO2 Segment 1 (Kg CO2)]]+Data_Set[[#This Row],[Bilan CO2 Segment 2 (Kg CO2)]]</f>
        <v>11.6926593148</v>
      </c>
      <c r="AD261" s="1"/>
    </row>
    <row r="262" spans="1:30" ht="12.5" x14ac:dyDescent="0.25">
      <c r="A262" s="7">
        <v>2022070063</v>
      </c>
      <c r="B262" s="18">
        <v>44760</v>
      </c>
      <c r="C262" s="18" t="str">
        <f>TEXT(B262, "mmmm")</f>
        <v>juillet</v>
      </c>
      <c r="D262" s="18" t="str">
        <f>TEXT(B262,"aaaa")</f>
        <v>2022</v>
      </c>
      <c r="E262" s="7">
        <v>1532919</v>
      </c>
      <c r="F262" s="17">
        <v>227</v>
      </c>
      <c r="G262" s="23">
        <f>Data_Set[[#This Row],[Poids OT (kg)]]/1000</f>
        <v>0.22700000000000001</v>
      </c>
      <c r="H262" s="6" t="s">
        <v>1</v>
      </c>
      <c r="I262" s="7">
        <v>165</v>
      </c>
      <c r="J262" s="6">
        <v>91100</v>
      </c>
      <c r="K262" s="6" t="s">
        <v>22</v>
      </c>
      <c r="L262" s="6">
        <v>26750</v>
      </c>
      <c r="M262" s="6" t="s">
        <v>74</v>
      </c>
      <c r="N262" s="7">
        <v>541.17999999999995</v>
      </c>
      <c r="O262" s="6" t="s">
        <v>145</v>
      </c>
      <c r="P262" s="6" t="s">
        <v>146</v>
      </c>
      <c r="Q262" s="11">
        <v>1690891543678</v>
      </c>
      <c r="R262" s="12">
        <v>154098765</v>
      </c>
      <c r="S262" s="6" t="str">
        <f>LEFT(Q262,1)</f>
        <v>1</v>
      </c>
      <c r="T262" s="6" t="str">
        <f>IF(S262="1","Homme",IF(S262="0","Inconnu","Femme"))</f>
        <v>Homme</v>
      </c>
      <c r="U262" s="6" t="str">
        <f>"19"&amp;MID(Q262, SEARCH("", Q262) + 1,2)</f>
        <v>1969</v>
      </c>
      <c r="V262" s="6" t="str">
        <f>FLOOR(U262,5) &amp; "-" &amp; FLOOR(U262,5) + 5</f>
        <v>1965-1970</v>
      </c>
      <c r="W262" s="24">
        <f>IFERROR(VLOOKUP(Data_Set[[#This Row],[Type Transport]],'[1]Taux émission CO2e'!$A$5:$B$16,2,0),0)</f>
        <v>0.3</v>
      </c>
      <c r="X262" s="28">
        <f>IFERROR(VLOOKUP(Data_Set[[#This Row],[Type Transport]],'[1]Taux émission CO2e'!$A$5:$D$16,4,0),0)</f>
        <v>0.16</v>
      </c>
      <c r="Y262" s="24">
        <f>IFERROR(VLOOKUP(Data_Set[[#This Row],[Type Transport]],'[1]Taux émission CO2e'!$A$20:$B$31,2,0),0)</f>
        <v>0.7</v>
      </c>
      <c r="Z262" s="6">
        <f>IFERROR(VLOOKUP(Data_Set[[#This Row],[Type Transport]],'[1]Taux émission CO2e'!$A$20:$D$31,4,0),0)</f>
        <v>6.7400000000000002E-2</v>
      </c>
      <c r="AA262" s="30">
        <f>Data_Set[[#This Row],[Repartition Segment 1]]*Data_Set[[#This Row],[Coefficient CO2 Segment 1]]*Data_Set[[#This Row],[Poids OT (T)]]*Data_Set[[#This Row],[Distance (KM)]]</f>
        <v>5.8966972799999997</v>
      </c>
      <c r="AB262" s="30">
        <f>Data_Set[[#This Row],[Repartition Segment 2]]*Data_Set[[#This Row],[Coefficient CO2 Segment 2]]*Data_Set[[#This Row],[Poids OT (T)]]*Data_Set[[#This Row],[Distance (KM)]]</f>
        <v>5.7959620347999996</v>
      </c>
      <c r="AC262" s="30">
        <f>Data_Set[[#This Row],[Bilan CO2 Segment 1 (Kg CO2)]]+Data_Set[[#This Row],[Bilan CO2 Segment 2 (Kg CO2)]]</f>
        <v>11.6926593148</v>
      </c>
      <c r="AD262" s="1"/>
    </row>
    <row r="263" spans="1:30" ht="12.5" x14ac:dyDescent="0.25">
      <c r="A263" s="7">
        <v>20220700116</v>
      </c>
      <c r="B263" s="18">
        <v>44774</v>
      </c>
      <c r="C263" s="18" t="str">
        <f>TEXT(B263, "mmmm")</f>
        <v>août</v>
      </c>
      <c r="D263" s="18" t="str">
        <f>TEXT(B263,"aaaa")</f>
        <v>2022</v>
      </c>
      <c r="E263" s="7">
        <v>1538491</v>
      </c>
      <c r="F263" s="17">
        <v>342</v>
      </c>
      <c r="G263" s="23">
        <f>Data_Set[[#This Row],[Poids OT (kg)]]/1000</f>
        <v>0.34200000000000003</v>
      </c>
      <c r="H263" s="6" t="s">
        <v>1</v>
      </c>
      <c r="I263" s="7">
        <v>225</v>
      </c>
      <c r="J263" s="6">
        <v>91100</v>
      </c>
      <c r="K263" s="6" t="s">
        <v>22</v>
      </c>
      <c r="L263" s="6">
        <v>26750</v>
      </c>
      <c r="M263" s="6" t="s">
        <v>74</v>
      </c>
      <c r="N263" s="7">
        <v>541.17999999999995</v>
      </c>
      <c r="O263" s="6" t="s">
        <v>145</v>
      </c>
      <c r="P263" s="6" t="s">
        <v>146</v>
      </c>
      <c r="Q263" s="11">
        <v>1690891543678</v>
      </c>
      <c r="R263" s="12">
        <v>154098765</v>
      </c>
      <c r="S263" s="6" t="str">
        <f>LEFT(Q263,1)</f>
        <v>1</v>
      </c>
      <c r="T263" s="6" t="str">
        <f>IF(S263="1","Homme",IF(S263="0","Inconnu","Femme"))</f>
        <v>Homme</v>
      </c>
      <c r="U263" s="6" t="str">
        <f>"19"&amp;MID(Q263, SEARCH("", Q263) + 1,2)</f>
        <v>1969</v>
      </c>
      <c r="V263" s="6" t="str">
        <f>FLOOR(U263,5) &amp; "-" &amp; FLOOR(U263,5) + 5</f>
        <v>1965-1970</v>
      </c>
      <c r="W263" s="24">
        <f>IFERROR(VLOOKUP(Data_Set[[#This Row],[Type Transport]],'[1]Taux émission CO2e'!$A$5:$B$16,2,0),0)</f>
        <v>0.3</v>
      </c>
      <c r="X263" s="28">
        <f>IFERROR(VLOOKUP(Data_Set[[#This Row],[Type Transport]],'[1]Taux émission CO2e'!$A$5:$D$16,4,0),0)</f>
        <v>0.16</v>
      </c>
      <c r="Y263" s="24">
        <f>IFERROR(VLOOKUP(Data_Set[[#This Row],[Type Transport]],'[1]Taux émission CO2e'!$A$20:$B$31,2,0),0)</f>
        <v>0.7</v>
      </c>
      <c r="Z263" s="6">
        <f>IFERROR(VLOOKUP(Data_Set[[#This Row],[Type Transport]],'[1]Taux émission CO2e'!$A$20:$D$31,4,0),0)</f>
        <v>6.7400000000000002E-2</v>
      </c>
      <c r="AA263" s="30">
        <f>Data_Set[[#This Row],[Repartition Segment 1]]*Data_Set[[#This Row],[Coefficient CO2 Segment 1]]*Data_Set[[#This Row],[Poids OT (T)]]*Data_Set[[#This Row],[Distance (KM)]]</f>
        <v>8.8840108799999999</v>
      </c>
      <c r="AB263" s="30">
        <f>Data_Set[[#This Row],[Repartition Segment 2]]*Data_Set[[#This Row],[Coefficient CO2 Segment 2]]*Data_Set[[#This Row],[Poids OT (T)]]*Data_Set[[#This Row],[Distance (KM)]]</f>
        <v>8.732242360799999</v>
      </c>
      <c r="AC263" s="30">
        <f>Data_Set[[#This Row],[Bilan CO2 Segment 1 (Kg CO2)]]+Data_Set[[#This Row],[Bilan CO2 Segment 2 (Kg CO2)]]</f>
        <v>17.616253240799999</v>
      </c>
      <c r="AD263" s="1"/>
    </row>
    <row r="264" spans="1:30" ht="12.5" x14ac:dyDescent="0.25">
      <c r="A264" s="7">
        <v>20220800118</v>
      </c>
      <c r="B264" s="18">
        <v>44796</v>
      </c>
      <c r="C264" s="18" t="str">
        <f>TEXT(B264, "mmmm")</f>
        <v>août</v>
      </c>
      <c r="D264" s="18" t="str">
        <f>TEXT(B264,"aaaa")</f>
        <v>2022</v>
      </c>
      <c r="E264" s="7">
        <v>1544100</v>
      </c>
      <c r="F264" s="17">
        <v>444</v>
      </c>
      <c r="G264" s="23">
        <f>Data_Set[[#This Row],[Poids OT (kg)]]/1000</f>
        <v>0.44400000000000001</v>
      </c>
      <c r="H264" s="6" t="s">
        <v>1</v>
      </c>
      <c r="I264" s="7">
        <v>345</v>
      </c>
      <c r="J264" s="6">
        <v>91100</v>
      </c>
      <c r="K264" s="6" t="s">
        <v>22</v>
      </c>
      <c r="L264" s="6">
        <v>26750</v>
      </c>
      <c r="M264" s="6" t="s">
        <v>74</v>
      </c>
      <c r="N264" s="7">
        <v>541.17999999999995</v>
      </c>
      <c r="O264" s="6" t="s">
        <v>145</v>
      </c>
      <c r="P264" s="6" t="s">
        <v>146</v>
      </c>
      <c r="Q264" s="11">
        <v>1690891543678</v>
      </c>
      <c r="R264" s="12">
        <v>154098765</v>
      </c>
      <c r="S264" s="6" t="str">
        <f>LEFT(Q264,1)</f>
        <v>1</v>
      </c>
      <c r="T264" s="6" t="str">
        <f>IF(S264="1","Homme",IF(S264="0","Inconnu","Femme"))</f>
        <v>Homme</v>
      </c>
      <c r="U264" s="6" t="str">
        <f>"19"&amp;MID(Q264, SEARCH("", Q264) + 1,2)</f>
        <v>1969</v>
      </c>
      <c r="V264" s="6" t="str">
        <f>FLOOR(U264,5) &amp; "-" &amp; FLOOR(U264,5) + 5</f>
        <v>1965-1970</v>
      </c>
      <c r="W264" s="24">
        <f>IFERROR(VLOOKUP(Data_Set[[#This Row],[Type Transport]],'[1]Taux émission CO2e'!$A$5:$B$16,2,0),0)</f>
        <v>0.3</v>
      </c>
      <c r="X264" s="28">
        <f>IFERROR(VLOOKUP(Data_Set[[#This Row],[Type Transport]],'[1]Taux émission CO2e'!$A$5:$D$16,4,0),0)</f>
        <v>0.16</v>
      </c>
      <c r="Y264" s="24">
        <f>IFERROR(VLOOKUP(Data_Set[[#This Row],[Type Transport]],'[1]Taux émission CO2e'!$A$20:$B$31,2,0),0)</f>
        <v>0.7</v>
      </c>
      <c r="Z264" s="6">
        <f>IFERROR(VLOOKUP(Data_Set[[#This Row],[Type Transport]],'[1]Taux émission CO2e'!$A$20:$D$31,4,0),0)</f>
        <v>6.7400000000000002E-2</v>
      </c>
      <c r="AA264" s="30">
        <f>Data_Set[[#This Row],[Repartition Segment 1]]*Data_Set[[#This Row],[Coefficient CO2 Segment 1]]*Data_Set[[#This Row],[Poids OT (T)]]*Data_Set[[#This Row],[Distance (KM)]]</f>
        <v>11.533628159999999</v>
      </c>
      <c r="AB264" s="30">
        <f>Data_Set[[#This Row],[Repartition Segment 2]]*Data_Set[[#This Row],[Coefficient CO2 Segment 2]]*Data_Set[[#This Row],[Poids OT (T)]]*Data_Set[[#This Row],[Distance (KM)]]</f>
        <v>11.336595345599999</v>
      </c>
      <c r="AC264" s="30">
        <f>Data_Set[[#This Row],[Bilan CO2 Segment 1 (Kg CO2)]]+Data_Set[[#This Row],[Bilan CO2 Segment 2 (Kg CO2)]]</f>
        <v>22.870223505599999</v>
      </c>
      <c r="AD264" s="1"/>
    </row>
    <row r="265" spans="1:30" ht="12.5" x14ac:dyDescent="0.25">
      <c r="A265" s="7">
        <v>20220800118</v>
      </c>
      <c r="B265" s="18">
        <v>44803</v>
      </c>
      <c r="C265" s="18" t="str">
        <f>TEXT(B265, "mmmm")</f>
        <v>août</v>
      </c>
      <c r="D265" s="18" t="str">
        <f>TEXT(B265,"aaaa")</f>
        <v>2022</v>
      </c>
      <c r="E265" s="7">
        <v>1546707</v>
      </c>
      <c r="F265" s="17">
        <v>342</v>
      </c>
      <c r="G265" s="23">
        <f>Data_Set[[#This Row],[Poids OT (kg)]]/1000</f>
        <v>0.34200000000000003</v>
      </c>
      <c r="H265" s="6" t="s">
        <v>1</v>
      </c>
      <c r="I265" s="7">
        <v>225</v>
      </c>
      <c r="J265" s="6">
        <v>91100</v>
      </c>
      <c r="K265" s="6" t="s">
        <v>22</v>
      </c>
      <c r="L265" s="6">
        <v>26750</v>
      </c>
      <c r="M265" s="6" t="s">
        <v>74</v>
      </c>
      <c r="N265" s="7">
        <v>541.17999999999995</v>
      </c>
      <c r="O265" s="6" t="s">
        <v>145</v>
      </c>
      <c r="P265" s="6" t="s">
        <v>146</v>
      </c>
      <c r="Q265" s="11">
        <v>1690891543678</v>
      </c>
      <c r="R265" s="12">
        <v>154098765</v>
      </c>
      <c r="S265" s="6" t="str">
        <f>LEFT(Q265,1)</f>
        <v>1</v>
      </c>
      <c r="T265" s="6" t="str">
        <f>IF(S265="1","Homme",IF(S265="0","Inconnu","Femme"))</f>
        <v>Homme</v>
      </c>
      <c r="U265" s="6" t="str">
        <f>"19"&amp;MID(Q265, SEARCH("", Q265) + 1,2)</f>
        <v>1969</v>
      </c>
      <c r="V265" s="6" t="str">
        <f>FLOOR(U265,5) &amp; "-" &amp; FLOOR(U265,5) + 5</f>
        <v>1965-1970</v>
      </c>
      <c r="W265" s="24">
        <f>IFERROR(VLOOKUP(Data_Set[[#This Row],[Type Transport]],'[1]Taux émission CO2e'!$A$5:$B$16,2,0),0)</f>
        <v>0.3</v>
      </c>
      <c r="X265" s="28">
        <f>IFERROR(VLOOKUP(Data_Set[[#This Row],[Type Transport]],'[1]Taux émission CO2e'!$A$5:$D$16,4,0),0)</f>
        <v>0.16</v>
      </c>
      <c r="Y265" s="24">
        <f>IFERROR(VLOOKUP(Data_Set[[#This Row],[Type Transport]],'[1]Taux émission CO2e'!$A$20:$B$31,2,0),0)</f>
        <v>0.7</v>
      </c>
      <c r="Z265" s="6">
        <f>IFERROR(VLOOKUP(Data_Set[[#This Row],[Type Transport]],'[1]Taux émission CO2e'!$A$20:$D$31,4,0),0)</f>
        <v>6.7400000000000002E-2</v>
      </c>
      <c r="AA265" s="30">
        <f>Data_Set[[#This Row],[Repartition Segment 1]]*Data_Set[[#This Row],[Coefficient CO2 Segment 1]]*Data_Set[[#This Row],[Poids OT (T)]]*Data_Set[[#This Row],[Distance (KM)]]</f>
        <v>8.8840108799999999</v>
      </c>
      <c r="AB265" s="30">
        <f>Data_Set[[#This Row],[Repartition Segment 2]]*Data_Set[[#This Row],[Coefficient CO2 Segment 2]]*Data_Set[[#This Row],[Poids OT (T)]]*Data_Set[[#This Row],[Distance (KM)]]</f>
        <v>8.732242360799999</v>
      </c>
      <c r="AC265" s="30">
        <f>Data_Set[[#This Row],[Bilan CO2 Segment 1 (Kg CO2)]]+Data_Set[[#This Row],[Bilan CO2 Segment 2 (Kg CO2)]]</f>
        <v>17.616253240799999</v>
      </c>
      <c r="AD265" s="1"/>
    </row>
    <row r="266" spans="1:30" ht="12.5" x14ac:dyDescent="0.25">
      <c r="A266" s="7">
        <v>2022090069</v>
      </c>
      <c r="B266" s="18">
        <v>44810</v>
      </c>
      <c r="C266" s="18" t="str">
        <f>TEXT(B266, "mmmm")</f>
        <v>septembre</v>
      </c>
      <c r="D266" s="18" t="str">
        <f>TEXT(B266,"aaaa")</f>
        <v>2022</v>
      </c>
      <c r="E266" s="7">
        <v>1549309</v>
      </c>
      <c r="F266" s="17">
        <v>342</v>
      </c>
      <c r="G266" s="23">
        <f>Data_Set[[#This Row],[Poids OT (kg)]]/1000</f>
        <v>0.34200000000000003</v>
      </c>
      <c r="H266" s="6" t="s">
        <v>1</v>
      </c>
      <c r="I266" s="7">
        <v>225</v>
      </c>
      <c r="J266" s="6">
        <v>91100</v>
      </c>
      <c r="K266" s="6" t="s">
        <v>22</v>
      </c>
      <c r="L266" s="6">
        <v>26750</v>
      </c>
      <c r="M266" s="6" t="s">
        <v>74</v>
      </c>
      <c r="N266" s="7">
        <v>541.17999999999995</v>
      </c>
      <c r="O266" s="6" t="s">
        <v>145</v>
      </c>
      <c r="P266" s="6" t="s">
        <v>146</v>
      </c>
      <c r="Q266" s="11">
        <v>1690891543678</v>
      </c>
      <c r="R266" s="12">
        <v>154098765</v>
      </c>
      <c r="S266" s="6" t="str">
        <f>LEFT(Q266,1)</f>
        <v>1</v>
      </c>
      <c r="T266" s="6" t="str">
        <f>IF(S266="1","Homme",IF(S266="0","Inconnu","Femme"))</f>
        <v>Homme</v>
      </c>
      <c r="U266" s="6" t="str">
        <f>"19"&amp;MID(Q266, SEARCH("", Q266) + 1,2)</f>
        <v>1969</v>
      </c>
      <c r="V266" s="6" t="str">
        <f>FLOOR(U266,5) &amp; "-" &amp; FLOOR(U266,5) + 5</f>
        <v>1965-1970</v>
      </c>
      <c r="W266" s="24">
        <f>IFERROR(VLOOKUP(Data_Set[[#This Row],[Type Transport]],'[1]Taux émission CO2e'!$A$5:$B$16,2,0),0)</f>
        <v>0.3</v>
      </c>
      <c r="X266" s="28">
        <f>IFERROR(VLOOKUP(Data_Set[[#This Row],[Type Transport]],'[1]Taux émission CO2e'!$A$5:$D$16,4,0),0)</f>
        <v>0.16</v>
      </c>
      <c r="Y266" s="24">
        <f>IFERROR(VLOOKUP(Data_Set[[#This Row],[Type Transport]],'[1]Taux émission CO2e'!$A$20:$B$31,2,0),0)</f>
        <v>0.7</v>
      </c>
      <c r="Z266" s="6">
        <f>IFERROR(VLOOKUP(Data_Set[[#This Row],[Type Transport]],'[1]Taux émission CO2e'!$A$20:$D$31,4,0),0)</f>
        <v>6.7400000000000002E-2</v>
      </c>
      <c r="AA266" s="30">
        <f>Data_Set[[#This Row],[Repartition Segment 1]]*Data_Set[[#This Row],[Coefficient CO2 Segment 1]]*Data_Set[[#This Row],[Poids OT (T)]]*Data_Set[[#This Row],[Distance (KM)]]</f>
        <v>8.8840108799999999</v>
      </c>
      <c r="AB266" s="30">
        <f>Data_Set[[#This Row],[Repartition Segment 2]]*Data_Set[[#This Row],[Coefficient CO2 Segment 2]]*Data_Set[[#This Row],[Poids OT (T)]]*Data_Set[[#This Row],[Distance (KM)]]</f>
        <v>8.732242360799999</v>
      </c>
      <c r="AC266" s="30">
        <f>Data_Set[[#This Row],[Bilan CO2 Segment 1 (Kg CO2)]]+Data_Set[[#This Row],[Bilan CO2 Segment 2 (Kg CO2)]]</f>
        <v>17.616253240799999</v>
      </c>
      <c r="AD266" s="1"/>
    </row>
    <row r="267" spans="1:30" ht="12.5" x14ac:dyDescent="0.25">
      <c r="A267" s="7">
        <v>2022090069</v>
      </c>
      <c r="B267" s="18">
        <v>44816</v>
      </c>
      <c r="C267" s="18" t="str">
        <f>TEXT(B267, "mmmm")</f>
        <v>septembre</v>
      </c>
      <c r="D267" s="18" t="str">
        <f>TEXT(B267,"aaaa")</f>
        <v>2022</v>
      </c>
      <c r="E267" s="7">
        <v>1552452</v>
      </c>
      <c r="F267" s="17">
        <v>344</v>
      </c>
      <c r="G267" s="23">
        <f>Data_Set[[#This Row],[Poids OT (kg)]]/1000</f>
        <v>0.34399999999999997</v>
      </c>
      <c r="H267" s="6" t="s">
        <v>1</v>
      </c>
      <c r="I267" s="7">
        <v>225</v>
      </c>
      <c r="J267" s="6">
        <v>91100</v>
      </c>
      <c r="K267" s="6" t="s">
        <v>22</v>
      </c>
      <c r="L267" s="6">
        <v>26750</v>
      </c>
      <c r="M267" s="6" t="s">
        <v>74</v>
      </c>
      <c r="N267" s="7">
        <v>541.17999999999995</v>
      </c>
      <c r="O267" s="6" t="s">
        <v>145</v>
      </c>
      <c r="P267" s="6" t="s">
        <v>146</v>
      </c>
      <c r="Q267" s="11">
        <v>1690891543678</v>
      </c>
      <c r="R267" s="12">
        <v>154098765</v>
      </c>
      <c r="S267" s="6" t="str">
        <f>LEFT(Q267,1)</f>
        <v>1</v>
      </c>
      <c r="T267" s="6" t="str">
        <f>IF(S267="1","Homme",IF(S267="0","Inconnu","Femme"))</f>
        <v>Homme</v>
      </c>
      <c r="U267" s="6" t="str">
        <f>"19"&amp;MID(Q267, SEARCH("", Q267) + 1,2)</f>
        <v>1969</v>
      </c>
      <c r="V267" s="6" t="str">
        <f>FLOOR(U267,5) &amp; "-" &amp; FLOOR(U267,5) + 5</f>
        <v>1965-1970</v>
      </c>
      <c r="W267" s="24">
        <f>IFERROR(VLOOKUP(Data_Set[[#This Row],[Type Transport]],'[1]Taux émission CO2e'!$A$5:$B$16,2,0),0)</f>
        <v>0.3</v>
      </c>
      <c r="X267" s="28">
        <f>IFERROR(VLOOKUP(Data_Set[[#This Row],[Type Transport]],'[1]Taux émission CO2e'!$A$5:$D$16,4,0),0)</f>
        <v>0.16</v>
      </c>
      <c r="Y267" s="24">
        <f>IFERROR(VLOOKUP(Data_Set[[#This Row],[Type Transport]],'[1]Taux émission CO2e'!$A$20:$B$31,2,0),0)</f>
        <v>0.7</v>
      </c>
      <c r="Z267" s="6">
        <f>IFERROR(VLOOKUP(Data_Set[[#This Row],[Type Transport]],'[1]Taux émission CO2e'!$A$20:$D$31,4,0),0)</f>
        <v>6.7400000000000002E-2</v>
      </c>
      <c r="AA267" s="30">
        <f>Data_Set[[#This Row],[Repartition Segment 1]]*Data_Set[[#This Row],[Coefficient CO2 Segment 1]]*Data_Set[[#This Row],[Poids OT (T)]]*Data_Set[[#This Row],[Distance (KM)]]</f>
        <v>8.9359641599999993</v>
      </c>
      <c r="AB267" s="30">
        <f>Data_Set[[#This Row],[Repartition Segment 2]]*Data_Set[[#This Row],[Coefficient CO2 Segment 2]]*Data_Set[[#This Row],[Poids OT (T)]]*Data_Set[[#This Row],[Distance (KM)]]</f>
        <v>8.783308105599998</v>
      </c>
      <c r="AC267" s="30">
        <f>Data_Set[[#This Row],[Bilan CO2 Segment 1 (Kg CO2)]]+Data_Set[[#This Row],[Bilan CO2 Segment 2 (Kg CO2)]]</f>
        <v>17.719272265599997</v>
      </c>
      <c r="AD267" s="1"/>
    </row>
    <row r="268" spans="1:30" ht="12.5" x14ac:dyDescent="0.25">
      <c r="A268" s="7">
        <v>2022090069</v>
      </c>
      <c r="B268" s="18">
        <v>44831</v>
      </c>
      <c r="C268" s="18" t="str">
        <f>TEXT(B268, "mmmm")</f>
        <v>septembre</v>
      </c>
      <c r="D268" s="18" t="str">
        <f>TEXT(B268,"aaaa")</f>
        <v>2022</v>
      </c>
      <c r="E268" s="7">
        <v>1559213</v>
      </c>
      <c r="F268" s="17">
        <v>344</v>
      </c>
      <c r="G268" s="23">
        <f>Data_Set[[#This Row],[Poids OT (kg)]]/1000</f>
        <v>0.34399999999999997</v>
      </c>
      <c r="H268" s="6" t="s">
        <v>1</v>
      </c>
      <c r="I268" s="7">
        <v>225</v>
      </c>
      <c r="J268" s="6">
        <v>91100</v>
      </c>
      <c r="K268" s="6" t="s">
        <v>22</v>
      </c>
      <c r="L268" s="6">
        <v>26750</v>
      </c>
      <c r="M268" s="6" t="s">
        <v>74</v>
      </c>
      <c r="N268" s="7">
        <v>541.17999999999995</v>
      </c>
      <c r="O268" s="6" t="s">
        <v>145</v>
      </c>
      <c r="P268" s="6" t="s">
        <v>146</v>
      </c>
      <c r="Q268" s="11">
        <v>1690891543678</v>
      </c>
      <c r="R268" s="12">
        <v>154098765</v>
      </c>
      <c r="S268" s="6" t="str">
        <f>LEFT(Q268,1)</f>
        <v>1</v>
      </c>
      <c r="T268" s="6" t="str">
        <f>IF(S268="1","Homme",IF(S268="0","Inconnu","Femme"))</f>
        <v>Homme</v>
      </c>
      <c r="U268" s="6" t="str">
        <f>"19"&amp;MID(Q268, SEARCH("", Q268) + 1,2)</f>
        <v>1969</v>
      </c>
      <c r="V268" s="6" t="str">
        <f>FLOOR(U268,5) &amp; "-" &amp; FLOOR(U268,5) + 5</f>
        <v>1965-1970</v>
      </c>
      <c r="W268" s="24">
        <f>IFERROR(VLOOKUP(Data_Set[[#This Row],[Type Transport]],'[1]Taux émission CO2e'!$A$5:$B$16,2,0),0)</f>
        <v>0.3</v>
      </c>
      <c r="X268" s="28">
        <f>IFERROR(VLOOKUP(Data_Set[[#This Row],[Type Transport]],'[1]Taux émission CO2e'!$A$5:$D$16,4,0),0)</f>
        <v>0.16</v>
      </c>
      <c r="Y268" s="24">
        <f>IFERROR(VLOOKUP(Data_Set[[#This Row],[Type Transport]],'[1]Taux émission CO2e'!$A$20:$B$31,2,0),0)</f>
        <v>0.7</v>
      </c>
      <c r="Z268" s="6">
        <f>IFERROR(VLOOKUP(Data_Set[[#This Row],[Type Transport]],'[1]Taux émission CO2e'!$A$20:$D$31,4,0),0)</f>
        <v>6.7400000000000002E-2</v>
      </c>
      <c r="AA268" s="30">
        <f>Data_Set[[#This Row],[Repartition Segment 1]]*Data_Set[[#This Row],[Coefficient CO2 Segment 1]]*Data_Set[[#This Row],[Poids OT (T)]]*Data_Set[[#This Row],[Distance (KM)]]</f>
        <v>8.9359641599999993</v>
      </c>
      <c r="AB268" s="30">
        <f>Data_Set[[#This Row],[Repartition Segment 2]]*Data_Set[[#This Row],[Coefficient CO2 Segment 2]]*Data_Set[[#This Row],[Poids OT (T)]]*Data_Set[[#This Row],[Distance (KM)]]</f>
        <v>8.783308105599998</v>
      </c>
      <c r="AC268" s="30">
        <f>Data_Set[[#This Row],[Bilan CO2 Segment 1 (Kg CO2)]]+Data_Set[[#This Row],[Bilan CO2 Segment 2 (Kg CO2)]]</f>
        <v>17.719272265599997</v>
      </c>
      <c r="AD268" s="1"/>
    </row>
    <row r="269" spans="1:30" ht="12.5" x14ac:dyDescent="0.25">
      <c r="A269" s="7">
        <v>20210100041</v>
      </c>
      <c r="B269" s="18">
        <v>44200</v>
      </c>
      <c r="C269" s="18" t="str">
        <f>TEXT(B269, "mmmm")</f>
        <v>janvier</v>
      </c>
      <c r="D269" s="18" t="str">
        <f>TEXT(B269,"aaaa")</f>
        <v>2021</v>
      </c>
      <c r="E269" s="7">
        <v>1308270</v>
      </c>
      <c r="F269" s="17">
        <v>185</v>
      </c>
      <c r="G269" s="23">
        <f>Data_Set[[#This Row],[Poids OT (kg)]]/1000</f>
        <v>0.185</v>
      </c>
      <c r="H269" s="6" t="s">
        <v>2</v>
      </c>
      <c r="I269" s="7">
        <v>165</v>
      </c>
      <c r="J269" s="6">
        <v>67100</v>
      </c>
      <c r="K269" s="6" t="s">
        <v>23</v>
      </c>
      <c r="L269" s="6">
        <v>59100</v>
      </c>
      <c r="M269" s="6" t="s">
        <v>28</v>
      </c>
      <c r="N269" s="7">
        <v>540.18499999999995</v>
      </c>
      <c r="O269" s="6" t="s">
        <v>147</v>
      </c>
      <c r="P269" s="6" t="s">
        <v>148</v>
      </c>
      <c r="Q269" s="11">
        <v>1870767234345</v>
      </c>
      <c r="R269" s="12">
        <v>904322199</v>
      </c>
      <c r="S269" s="6" t="str">
        <f>LEFT(Q269,1)</f>
        <v>1</v>
      </c>
      <c r="T269" s="6" t="str">
        <f>IF(S269="1","Homme",IF(S269="0","Inconnu","Femme"))</f>
        <v>Homme</v>
      </c>
      <c r="U269" s="6" t="str">
        <f>"19"&amp;MID(Q269, SEARCH("", Q269) + 1,2)</f>
        <v>1987</v>
      </c>
      <c r="V269" s="6" t="str">
        <f>FLOOR(U269,5) &amp; "-" &amp; FLOOR(U269,5) + 5</f>
        <v>1985-1990</v>
      </c>
      <c r="W269" s="24">
        <f>IFERROR(VLOOKUP(Data_Set[[#This Row],[Type Transport]],'[1]Taux émission CO2e'!$A$5:$B$16,2,0),0)</f>
        <v>1</v>
      </c>
      <c r="X269" s="28">
        <f>IFERROR(VLOOKUP(Data_Set[[#This Row],[Type Transport]],'[1]Taux émission CO2e'!$A$5:$D$16,4,0),0)</f>
        <v>6.7400000000000002E-2</v>
      </c>
      <c r="Y269" s="24">
        <f>IFERROR(VLOOKUP(Data_Set[[#This Row],[Type Transport]],'[1]Taux émission CO2e'!$A$20:$B$31,2,0),0)</f>
        <v>0</v>
      </c>
      <c r="Z269" s="6">
        <f>IFERROR(VLOOKUP(Data_Set[[#This Row],[Type Transport]],'[1]Taux émission CO2e'!$A$20:$D$31,4,0),0)</f>
        <v>0</v>
      </c>
      <c r="AA269" s="30">
        <f>Data_Set[[#This Row],[Repartition Segment 1]]*Data_Set[[#This Row],[Coefficient CO2 Segment 1]]*Data_Set[[#This Row],[Poids OT (T)]]*Data_Set[[#This Row],[Distance (KM)]]</f>
        <v>6.7355667649999997</v>
      </c>
      <c r="AB269" s="30">
        <f>Data_Set[[#This Row],[Repartition Segment 2]]*Data_Set[[#This Row],[Coefficient CO2 Segment 2]]*Data_Set[[#This Row],[Poids OT (T)]]*Data_Set[[#This Row],[Distance (KM)]]</f>
        <v>0</v>
      </c>
      <c r="AC269" s="30">
        <f>Data_Set[[#This Row],[Bilan CO2 Segment 1 (Kg CO2)]]+Data_Set[[#This Row],[Bilan CO2 Segment 2 (Kg CO2)]]</f>
        <v>6.7355667649999997</v>
      </c>
      <c r="AD269" s="1"/>
    </row>
    <row r="270" spans="1:30" ht="12.5" x14ac:dyDescent="0.25">
      <c r="A270" s="7">
        <v>20210200073</v>
      </c>
      <c r="B270" s="18">
        <v>44246</v>
      </c>
      <c r="C270" s="18" t="str">
        <f>TEXT(B270, "mmmm")</f>
        <v>février</v>
      </c>
      <c r="D270" s="18" t="str">
        <f>TEXT(B270,"aaaa")</f>
        <v>2021</v>
      </c>
      <c r="E270" s="7">
        <v>1325782</v>
      </c>
      <c r="F270" s="17">
        <v>868</v>
      </c>
      <c r="G270" s="23">
        <f>Data_Set[[#This Row],[Poids OT (kg)]]/1000</f>
        <v>0.86799999999999999</v>
      </c>
      <c r="H270" s="6" t="s">
        <v>2</v>
      </c>
      <c r="I270" s="7">
        <v>358</v>
      </c>
      <c r="J270" s="6">
        <v>67100</v>
      </c>
      <c r="K270" s="6" t="s">
        <v>23</v>
      </c>
      <c r="L270" s="6">
        <v>59100</v>
      </c>
      <c r="M270" s="6" t="s">
        <v>28</v>
      </c>
      <c r="N270" s="7">
        <v>540.18499999999995</v>
      </c>
      <c r="O270" s="6" t="s">
        <v>147</v>
      </c>
      <c r="P270" s="6" t="s">
        <v>148</v>
      </c>
      <c r="Q270" s="11">
        <v>1870767234345</v>
      </c>
      <c r="R270" s="12">
        <v>904322199</v>
      </c>
      <c r="S270" s="6" t="str">
        <f>LEFT(Q270,1)</f>
        <v>1</v>
      </c>
      <c r="T270" s="6" t="str">
        <f>IF(S270="1","Homme",IF(S270="0","Inconnu","Femme"))</f>
        <v>Homme</v>
      </c>
      <c r="U270" s="6" t="str">
        <f>"19"&amp;MID(Q270, SEARCH("", Q270) + 1,2)</f>
        <v>1987</v>
      </c>
      <c r="V270" s="6" t="str">
        <f>FLOOR(U270,5) &amp; "-" &amp; FLOOR(U270,5) + 5</f>
        <v>1985-1990</v>
      </c>
      <c r="W270" s="24">
        <f>IFERROR(VLOOKUP(Data_Set[[#This Row],[Type Transport]],'[1]Taux émission CO2e'!$A$5:$B$16,2,0),0)</f>
        <v>1</v>
      </c>
      <c r="X270" s="28">
        <f>IFERROR(VLOOKUP(Data_Set[[#This Row],[Type Transport]],'[1]Taux émission CO2e'!$A$5:$D$16,4,0),0)</f>
        <v>6.7400000000000002E-2</v>
      </c>
      <c r="Y270" s="24">
        <f>IFERROR(VLOOKUP(Data_Set[[#This Row],[Type Transport]],'[1]Taux émission CO2e'!$A$20:$B$31,2,0),0)</f>
        <v>0</v>
      </c>
      <c r="Z270" s="6">
        <f>IFERROR(VLOOKUP(Data_Set[[#This Row],[Type Transport]],'[1]Taux émission CO2e'!$A$20:$D$31,4,0),0)</f>
        <v>0</v>
      </c>
      <c r="AA270" s="30">
        <f>Data_Set[[#This Row],[Repartition Segment 1]]*Data_Set[[#This Row],[Coefficient CO2 Segment 1]]*Data_Set[[#This Row],[Poids OT (T)]]*Data_Set[[#This Row],[Distance (KM)]]</f>
        <v>31.602551091999995</v>
      </c>
      <c r="AB270" s="30">
        <f>Data_Set[[#This Row],[Repartition Segment 2]]*Data_Set[[#This Row],[Coefficient CO2 Segment 2]]*Data_Set[[#This Row],[Poids OT (T)]]*Data_Set[[#This Row],[Distance (KM)]]</f>
        <v>0</v>
      </c>
      <c r="AC270" s="30">
        <f>Data_Set[[#This Row],[Bilan CO2 Segment 1 (Kg CO2)]]+Data_Set[[#This Row],[Bilan CO2 Segment 2 (Kg CO2)]]</f>
        <v>31.602551091999995</v>
      </c>
      <c r="AD270" s="1"/>
    </row>
    <row r="271" spans="1:30" ht="12.5" x14ac:dyDescent="0.25">
      <c r="A271" s="7">
        <v>20220300036</v>
      </c>
      <c r="B271" s="18">
        <v>44614</v>
      </c>
      <c r="C271" s="18" t="str">
        <f>TEXT(B271, "mmmm")</f>
        <v>février</v>
      </c>
      <c r="D271" s="18" t="str">
        <f>TEXT(B271,"aaaa")</f>
        <v>2022</v>
      </c>
      <c r="E271" s="7">
        <v>1470000</v>
      </c>
      <c r="F271" s="17">
        <v>300</v>
      </c>
      <c r="G271" s="23">
        <f>Data_Set[[#This Row],[Poids OT (kg)]]/1000</f>
        <v>0.3</v>
      </c>
      <c r="H271" s="6" t="s">
        <v>0</v>
      </c>
      <c r="I271" s="7">
        <v>200</v>
      </c>
      <c r="J271" s="6">
        <v>67100</v>
      </c>
      <c r="K271" s="6" t="s">
        <v>23</v>
      </c>
      <c r="L271" s="6">
        <v>59100</v>
      </c>
      <c r="M271" s="6" t="s">
        <v>28</v>
      </c>
      <c r="N271" s="7">
        <v>540.18499999999995</v>
      </c>
      <c r="O271" s="6" t="s">
        <v>147</v>
      </c>
      <c r="P271" s="6" t="s">
        <v>148</v>
      </c>
      <c r="Q271" s="11">
        <v>1870767234345</v>
      </c>
      <c r="R271" s="12">
        <v>904322199</v>
      </c>
      <c r="S271" s="6" t="str">
        <f>LEFT(Q271,1)</f>
        <v>1</v>
      </c>
      <c r="T271" s="6" t="str">
        <f>IF(S271="1","Homme",IF(S271="0","Inconnu","Femme"))</f>
        <v>Homme</v>
      </c>
      <c r="U271" s="6" t="str">
        <f>"19"&amp;MID(Q271, SEARCH("", Q271) + 1,2)</f>
        <v>1987</v>
      </c>
      <c r="V271" s="6" t="str">
        <f>FLOOR(U271,5) &amp; "-" &amp; FLOOR(U271,5) + 5</f>
        <v>1985-1990</v>
      </c>
      <c r="W271" s="24">
        <f>IFERROR(VLOOKUP(Data_Set[[#This Row],[Type Transport]],'[1]Taux émission CO2e'!$A$5:$B$16,2,0),0)</f>
        <v>0.3</v>
      </c>
      <c r="X271" s="28">
        <f>IFERROR(VLOOKUP(Data_Set[[#This Row],[Type Transport]],'[1]Taux émission CO2e'!$A$5:$D$16,4,0),0)</f>
        <v>0.16</v>
      </c>
      <c r="Y271" s="24">
        <f>IFERROR(VLOOKUP(Data_Set[[#This Row],[Type Transport]],'[1]Taux émission CO2e'!$A$20:$B$31,2,0),0)</f>
        <v>0.7</v>
      </c>
      <c r="Z271" s="6">
        <f>IFERROR(VLOOKUP(Data_Set[[#This Row],[Type Transport]],'[1]Taux émission CO2e'!$A$20:$D$31,4,0),0)</f>
        <v>6.7400000000000002E-2</v>
      </c>
      <c r="AA271" s="30">
        <f>Data_Set[[#This Row],[Repartition Segment 1]]*Data_Set[[#This Row],[Coefficient CO2 Segment 1]]*Data_Set[[#This Row],[Poids OT (T)]]*Data_Set[[#This Row],[Distance (KM)]]</f>
        <v>7.7786639999999991</v>
      </c>
      <c r="AB271" s="30">
        <f>Data_Set[[#This Row],[Repartition Segment 2]]*Data_Set[[#This Row],[Coefficient CO2 Segment 2]]*Data_Set[[#This Row],[Poids OT (T)]]*Data_Set[[#This Row],[Distance (KM)]]</f>
        <v>7.6457784899999988</v>
      </c>
      <c r="AC271" s="30">
        <f>Data_Set[[#This Row],[Bilan CO2 Segment 1 (Kg CO2)]]+Data_Set[[#This Row],[Bilan CO2 Segment 2 (Kg CO2)]]</f>
        <v>15.424442489999997</v>
      </c>
      <c r="AD271" s="1"/>
    </row>
    <row r="272" spans="1:30" ht="12.5" x14ac:dyDescent="0.25">
      <c r="A272" s="7">
        <v>202203000165</v>
      </c>
      <c r="B272" s="18">
        <v>44631</v>
      </c>
      <c r="C272" s="18" t="str">
        <f>TEXT(B272, "mmmm")</f>
        <v>mars</v>
      </c>
      <c r="D272" s="18" t="str">
        <f>TEXT(B272,"aaaa")</f>
        <v>2022</v>
      </c>
      <c r="E272" s="7">
        <v>1477816</v>
      </c>
      <c r="F272" s="17">
        <v>300</v>
      </c>
      <c r="G272" s="23">
        <f>Data_Set[[#This Row],[Poids OT (kg)]]/1000</f>
        <v>0.3</v>
      </c>
      <c r="H272" s="6" t="s">
        <v>0</v>
      </c>
      <c r="I272" s="7">
        <v>200</v>
      </c>
      <c r="J272" s="6">
        <v>67100</v>
      </c>
      <c r="K272" s="6" t="s">
        <v>23</v>
      </c>
      <c r="L272" s="6">
        <v>59100</v>
      </c>
      <c r="M272" s="6" t="s">
        <v>28</v>
      </c>
      <c r="N272" s="7">
        <v>540.18499999999995</v>
      </c>
      <c r="O272" s="6" t="s">
        <v>147</v>
      </c>
      <c r="P272" s="6" t="s">
        <v>148</v>
      </c>
      <c r="Q272" s="11">
        <v>1870767234345</v>
      </c>
      <c r="R272" s="12">
        <v>904322199</v>
      </c>
      <c r="S272" s="6" t="str">
        <f>LEFT(Q272,1)</f>
        <v>1</v>
      </c>
      <c r="T272" s="6" t="str">
        <f>IF(S272="1","Homme",IF(S272="0","Inconnu","Femme"))</f>
        <v>Homme</v>
      </c>
      <c r="U272" s="6" t="str">
        <f>"19"&amp;MID(Q272, SEARCH("", Q272) + 1,2)</f>
        <v>1987</v>
      </c>
      <c r="V272" s="6" t="str">
        <f>FLOOR(U272,5) &amp; "-" &amp; FLOOR(U272,5) + 5</f>
        <v>1985-1990</v>
      </c>
      <c r="W272" s="24">
        <f>IFERROR(VLOOKUP(Data_Set[[#This Row],[Type Transport]],'[1]Taux émission CO2e'!$A$5:$B$16,2,0),0)</f>
        <v>0.3</v>
      </c>
      <c r="X272" s="28">
        <f>IFERROR(VLOOKUP(Data_Set[[#This Row],[Type Transport]],'[1]Taux émission CO2e'!$A$5:$D$16,4,0),0)</f>
        <v>0.16</v>
      </c>
      <c r="Y272" s="24">
        <f>IFERROR(VLOOKUP(Data_Set[[#This Row],[Type Transport]],'[1]Taux émission CO2e'!$A$20:$B$31,2,0),0)</f>
        <v>0.7</v>
      </c>
      <c r="Z272" s="6">
        <f>IFERROR(VLOOKUP(Data_Set[[#This Row],[Type Transport]],'[1]Taux émission CO2e'!$A$20:$D$31,4,0),0)</f>
        <v>6.7400000000000002E-2</v>
      </c>
      <c r="AA272" s="30">
        <f>Data_Set[[#This Row],[Repartition Segment 1]]*Data_Set[[#This Row],[Coefficient CO2 Segment 1]]*Data_Set[[#This Row],[Poids OT (T)]]*Data_Set[[#This Row],[Distance (KM)]]</f>
        <v>7.7786639999999991</v>
      </c>
      <c r="AB272" s="30">
        <f>Data_Set[[#This Row],[Repartition Segment 2]]*Data_Set[[#This Row],[Coefficient CO2 Segment 2]]*Data_Set[[#This Row],[Poids OT (T)]]*Data_Set[[#This Row],[Distance (KM)]]</f>
        <v>7.6457784899999988</v>
      </c>
      <c r="AC272" s="30">
        <f>Data_Set[[#This Row],[Bilan CO2 Segment 1 (Kg CO2)]]+Data_Set[[#This Row],[Bilan CO2 Segment 2 (Kg CO2)]]</f>
        <v>15.424442489999997</v>
      </c>
      <c r="AD272" s="1"/>
    </row>
    <row r="273" spans="1:30" ht="12.5" x14ac:dyDescent="0.25">
      <c r="A273" s="7">
        <v>202203000165</v>
      </c>
      <c r="B273" s="18">
        <v>44635</v>
      </c>
      <c r="C273" s="18" t="str">
        <f>TEXT(B273, "mmmm")</f>
        <v>mars</v>
      </c>
      <c r="D273" s="18" t="str">
        <f>TEXT(B273,"aaaa")</f>
        <v>2022</v>
      </c>
      <c r="E273" s="7">
        <v>1478775</v>
      </c>
      <c r="F273" s="17">
        <v>1000</v>
      </c>
      <c r="G273" s="23">
        <f>Data_Set[[#This Row],[Poids OT (kg)]]/1000</f>
        <v>1</v>
      </c>
      <c r="H273" s="6" t="s">
        <v>0</v>
      </c>
      <c r="I273" s="7">
        <v>785</v>
      </c>
      <c r="J273" s="6">
        <v>67100</v>
      </c>
      <c r="K273" s="6" t="s">
        <v>23</v>
      </c>
      <c r="L273" s="6">
        <v>59100</v>
      </c>
      <c r="M273" s="6" t="s">
        <v>28</v>
      </c>
      <c r="N273" s="7">
        <v>540.18499999999995</v>
      </c>
      <c r="O273" s="6" t="s">
        <v>147</v>
      </c>
      <c r="P273" s="6" t="s">
        <v>148</v>
      </c>
      <c r="Q273" s="11">
        <v>1870767234345</v>
      </c>
      <c r="R273" s="12">
        <v>904322199</v>
      </c>
      <c r="S273" s="6" t="str">
        <f>LEFT(Q273,1)</f>
        <v>1</v>
      </c>
      <c r="T273" s="6" t="str">
        <f>IF(S273="1","Homme",IF(S273="0","Inconnu","Femme"))</f>
        <v>Homme</v>
      </c>
      <c r="U273" s="6" t="str">
        <f>"19"&amp;MID(Q273, SEARCH("", Q273) + 1,2)</f>
        <v>1987</v>
      </c>
      <c r="V273" s="6" t="str">
        <f>FLOOR(U273,5) &amp; "-" &amp; FLOOR(U273,5) + 5</f>
        <v>1985-1990</v>
      </c>
      <c r="W273" s="24">
        <f>IFERROR(VLOOKUP(Data_Set[[#This Row],[Type Transport]],'[1]Taux émission CO2e'!$A$5:$B$16,2,0),0)</f>
        <v>0.3</v>
      </c>
      <c r="X273" s="28">
        <f>IFERROR(VLOOKUP(Data_Set[[#This Row],[Type Transport]],'[1]Taux émission CO2e'!$A$5:$D$16,4,0),0)</f>
        <v>0.16</v>
      </c>
      <c r="Y273" s="24">
        <f>IFERROR(VLOOKUP(Data_Set[[#This Row],[Type Transport]],'[1]Taux émission CO2e'!$A$20:$B$31,2,0),0)</f>
        <v>0.7</v>
      </c>
      <c r="Z273" s="6">
        <f>IFERROR(VLOOKUP(Data_Set[[#This Row],[Type Transport]],'[1]Taux émission CO2e'!$A$20:$D$31,4,0),0)</f>
        <v>6.7400000000000002E-2</v>
      </c>
      <c r="AA273" s="30">
        <f>Data_Set[[#This Row],[Repartition Segment 1]]*Data_Set[[#This Row],[Coefficient CO2 Segment 1]]*Data_Set[[#This Row],[Poids OT (T)]]*Data_Set[[#This Row],[Distance (KM)]]</f>
        <v>25.928879999999999</v>
      </c>
      <c r="AB273" s="30">
        <f>Data_Set[[#This Row],[Repartition Segment 2]]*Data_Set[[#This Row],[Coefficient CO2 Segment 2]]*Data_Set[[#This Row],[Poids OT (T)]]*Data_Set[[#This Row],[Distance (KM)]]</f>
        <v>25.485928299999998</v>
      </c>
      <c r="AC273" s="30">
        <f>Data_Set[[#This Row],[Bilan CO2 Segment 1 (Kg CO2)]]+Data_Set[[#This Row],[Bilan CO2 Segment 2 (Kg CO2)]]</f>
        <v>51.414808299999997</v>
      </c>
      <c r="AD273" s="1"/>
    </row>
    <row r="274" spans="1:30" ht="12.5" x14ac:dyDescent="0.25">
      <c r="A274" s="7">
        <v>202203000165</v>
      </c>
      <c r="B274" s="18">
        <v>44637</v>
      </c>
      <c r="C274" s="18" t="str">
        <f>TEXT(B274, "mmmm")</f>
        <v>mars</v>
      </c>
      <c r="D274" s="18" t="str">
        <f>TEXT(B274,"aaaa")</f>
        <v>2022</v>
      </c>
      <c r="E274" s="7">
        <v>1479944</v>
      </c>
      <c r="F274" s="17">
        <v>300</v>
      </c>
      <c r="G274" s="23">
        <f>Data_Set[[#This Row],[Poids OT (kg)]]/1000</f>
        <v>0.3</v>
      </c>
      <c r="H274" s="6" t="s">
        <v>0</v>
      </c>
      <c r="I274" s="7">
        <v>200</v>
      </c>
      <c r="J274" s="6">
        <v>67100</v>
      </c>
      <c r="K274" s="6" t="s">
        <v>23</v>
      </c>
      <c r="L274" s="6">
        <v>59100</v>
      </c>
      <c r="M274" s="6" t="s">
        <v>28</v>
      </c>
      <c r="N274" s="7">
        <v>540.18499999999995</v>
      </c>
      <c r="O274" s="6" t="s">
        <v>147</v>
      </c>
      <c r="P274" s="6" t="s">
        <v>148</v>
      </c>
      <c r="Q274" s="11">
        <v>1870767234345</v>
      </c>
      <c r="R274" s="12">
        <v>904322199</v>
      </c>
      <c r="S274" s="6" t="str">
        <f>LEFT(Q274,1)</f>
        <v>1</v>
      </c>
      <c r="T274" s="6" t="str">
        <f>IF(S274="1","Homme",IF(S274="0","Inconnu","Femme"))</f>
        <v>Homme</v>
      </c>
      <c r="U274" s="6" t="str">
        <f>"19"&amp;MID(Q274, SEARCH("", Q274) + 1,2)</f>
        <v>1987</v>
      </c>
      <c r="V274" s="6" t="str">
        <f>FLOOR(U274,5) &amp; "-" &amp; FLOOR(U274,5) + 5</f>
        <v>1985-1990</v>
      </c>
      <c r="W274" s="24">
        <f>IFERROR(VLOOKUP(Data_Set[[#This Row],[Type Transport]],'[1]Taux émission CO2e'!$A$5:$B$16,2,0),0)</f>
        <v>0.3</v>
      </c>
      <c r="X274" s="28">
        <f>IFERROR(VLOOKUP(Data_Set[[#This Row],[Type Transport]],'[1]Taux émission CO2e'!$A$5:$D$16,4,0),0)</f>
        <v>0.16</v>
      </c>
      <c r="Y274" s="24">
        <f>IFERROR(VLOOKUP(Data_Set[[#This Row],[Type Transport]],'[1]Taux émission CO2e'!$A$20:$B$31,2,0),0)</f>
        <v>0.7</v>
      </c>
      <c r="Z274" s="6">
        <f>IFERROR(VLOOKUP(Data_Set[[#This Row],[Type Transport]],'[1]Taux émission CO2e'!$A$20:$D$31,4,0),0)</f>
        <v>6.7400000000000002E-2</v>
      </c>
      <c r="AA274" s="30">
        <f>Data_Set[[#This Row],[Repartition Segment 1]]*Data_Set[[#This Row],[Coefficient CO2 Segment 1]]*Data_Set[[#This Row],[Poids OT (T)]]*Data_Set[[#This Row],[Distance (KM)]]</f>
        <v>7.7786639999999991</v>
      </c>
      <c r="AB274" s="30">
        <f>Data_Set[[#This Row],[Repartition Segment 2]]*Data_Set[[#This Row],[Coefficient CO2 Segment 2]]*Data_Set[[#This Row],[Poids OT (T)]]*Data_Set[[#This Row],[Distance (KM)]]</f>
        <v>7.6457784899999988</v>
      </c>
      <c r="AC274" s="30">
        <f>Data_Set[[#This Row],[Bilan CO2 Segment 1 (Kg CO2)]]+Data_Set[[#This Row],[Bilan CO2 Segment 2 (Kg CO2)]]</f>
        <v>15.424442489999997</v>
      </c>
      <c r="AD274" s="1"/>
    </row>
    <row r="275" spans="1:30" ht="12.5" x14ac:dyDescent="0.25">
      <c r="A275" s="7">
        <v>20220800118</v>
      </c>
      <c r="B275" s="18">
        <v>44785</v>
      </c>
      <c r="C275" s="18" t="str">
        <f>TEXT(B275, "mmmm")</f>
        <v>août</v>
      </c>
      <c r="D275" s="18" t="str">
        <f>TEXT(B275,"aaaa")</f>
        <v>2022</v>
      </c>
      <c r="E275" s="7">
        <v>1541146</v>
      </c>
      <c r="F275" s="17">
        <v>450</v>
      </c>
      <c r="G275" s="23">
        <f>Data_Set[[#This Row],[Poids OT (kg)]]/1000</f>
        <v>0.45</v>
      </c>
      <c r="H275" s="6" t="s">
        <v>1</v>
      </c>
      <c r="I275" s="7">
        <v>340</v>
      </c>
      <c r="J275" s="6">
        <v>67100</v>
      </c>
      <c r="K275" s="6" t="s">
        <v>23</v>
      </c>
      <c r="L275" s="6">
        <v>59100</v>
      </c>
      <c r="M275" s="6" t="s">
        <v>28</v>
      </c>
      <c r="N275" s="7">
        <v>540.18499999999995</v>
      </c>
      <c r="O275" s="6" t="s">
        <v>147</v>
      </c>
      <c r="P275" s="6" t="s">
        <v>148</v>
      </c>
      <c r="Q275" s="11">
        <v>1870767234345</v>
      </c>
      <c r="R275" s="12">
        <v>904322199</v>
      </c>
      <c r="S275" s="6" t="str">
        <f>LEFT(Q275,1)</f>
        <v>1</v>
      </c>
      <c r="T275" s="6" t="str">
        <f>IF(S275="1","Homme",IF(S275="0","Inconnu","Femme"))</f>
        <v>Homme</v>
      </c>
      <c r="U275" s="6" t="str">
        <f>"19"&amp;MID(Q275, SEARCH("", Q275) + 1,2)</f>
        <v>1987</v>
      </c>
      <c r="V275" s="6" t="str">
        <f>FLOOR(U275,5) &amp; "-" &amp; FLOOR(U275,5) + 5</f>
        <v>1985-1990</v>
      </c>
      <c r="W275" s="24">
        <f>IFERROR(VLOOKUP(Data_Set[[#This Row],[Type Transport]],'[1]Taux émission CO2e'!$A$5:$B$16,2,0),0)</f>
        <v>0.3</v>
      </c>
      <c r="X275" s="28">
        <f>IFERROR(VLOOKUP(Data_Set[[#This Row],[Type Transport]],'[1]Taux émission CO2e'!$A$5:$D$16,4,0),0)</f>
        <v>0.16</v>
      </c>
      <c r="Y275" s="24">
        <f>IFERROR(VLOOKUP(Data_Set[[#This Row],[Type Transport]],'[1]Taux émission CO2e'!$A$20:$B$31,2,0),0)</f>
        <v>0.7</v>
      </c>
      <c r="Z275" s="6">
        <f>IFERROR(VLOOKUP(Data_Set[[#This Row],[Type Transport]],'[1]Taux émission CO2e'!$A$20:$D$31,4,0),0)</f>
        <v>6.7400000000000002E-2</v>
      </c>
      <c r="AA275" s="30">
        <f>Data_Set[[#This Row],[Repartition Segment 1]]*Data_Set[[#This Row],[Coefficient CO2 Segment 1]]*Data_Set[[#This Row],[Poids OT (T)]]*Data_Set[[#This Row],[Distance (KM)]]</f>
        <v>11.667995999999999</v>
      </c>
      <c r="AB275" s="30">
        <f>Data_Set[[#This Row],[Repartition Segment 2]]*Data_Set[[#This Row],[Coefficient CO2 Segment 2]]*Data_Set[[#This Row],[Poids OT (T)]]*Data_Set[[#This Row],[Distance (KM)]]</f>
        <v>11.468667734999999</v>
      </c>
      <c r="AC275" s="30">
        <f>Data_Set[[#This Row],[Bilan CO2 Segment 1 (Kg CO2)]]+Data_Set[[#This Row],[Bilan CO2 Segment 2 (Kg CO2)]]</f>
        <v>23.136663734999999</v>
      </c>
      <c r="AD275" s="1"/>
    </row>
    <row r="276" spans="1:30" ht="12.5" x14ac:dyDescent="0.25">
      <c r="A276" s="7">
        <v>20210800045</v>
      </c>
      <c r="B276" s="18">
        <v>44420</v>
      </c>
      <c r="C276" s="18" t="str">
        <f>TEXT(B276, "mmmm")</f>
        <v>août</v>
      </c>
      <c r="D276" s="18" t="str">
        <f>TEXT(B276,"aaaa")</f>
        <v>2021</v>
      </c>
      <c r="E276" s="7">
        <v>1395725</v>
      </c>
      <c r="F276" s="17">
        <v>95</v>
      </c>
      <c r="G276" s="23">
        <f>Data_Set[[#This Row],[Poids OT (kg)]]/1000</f>
        <v>9.5000000000000001E-2</v>
      </c>
      <c r="H276" s="6" t="s">
        <v>1</v>
      </c>
      <c r="I276" s="7">
        <v>245</v>
      </c>
      <c r="J276" s="6">
        <v>91100</v>
      </c>
      <c r="K276" s="6" t="s">
        <v>22</v>
      </c>
      <c r="L276" s="6">
        <v>1868</v>
      </c>
      <c r="M276" s="6" t="s">
        <v>138</v>
      </c>
      <c r="N276" s="7">
        <v>539.096</v>
      </c>
      <c r="O276" s="6" t="s">
        <v>145</v>
      </c>
      <c r="P276" s="6" t="s">
        <v>146</v>
      </c>
      <c r="Q276" s="11">
        <v>1690891543678</v>
      </c>
      <c r="R276" s="12">
        <v>154098765</v>
      </c>
      <c r="S276" s="6" t="str">
        <f>LEFT(Q276,1)</f>
        <v>1</v>
      </c>
      <c r="T276" s="6" t="str">
        <f>IF(S276="1","Homme",IF(S276="0","Inconnu","Femme"))</f>
        <v>Homme</v>
      </c>
      <c r="U276" s="6" t="str">
        <f>"19"&amp;MID(Q276, SEARCH("", Q276) + 1,2)</f>
        <v>1969</v>
      </c>
      <c r="V276" s="6" t="str">
        <f>FLOOR(U276,5) &amp; "-" &amp; FLOOR(U276,5) + 5</f>
        <v>1965-1970</v>
      </c>
      <c r="W276" s="24">
        <f>IFERROR(VLOOKUP(Data_Set[[#This Row],[Type Transport]],'[1]Taux émission CO2e'!$A$5:$B$16,2,0),0)</f>
        <v>0.3</v>
      </c>
      <c r="X276" s="28">
        <f>IFERROR(VLOOKUP(Data_Set[[#This Row],[Type Transport]],'[1]Taux émission CO2e'!$A$5:$D$16,4,0),0)</f>
        <v>0.16</v>
      </c>
      <c r="Y276" s="24">
        <f>IFERROR(VLOOKUP(Data_Set[[#This Row],[Type Transport]],'[1]Taux émission CO2e'!$A$20:$B$31,2,0),0)</f>
        <v>0.7</v>
      </c>
      <c r="Z276" s="6">
        <f>IFERROR(VLOOKUP(Data_Set[[#This Row],[Type Transport]],'[1]Taux émission CO2e'!$A$20:$D$31,4,0),0)</f>
        <v>6.7400000000000002E-2</v>
      </c>
      <c r="AA276" s="30">
        <f>Data_Set[[#This Row],[Repartition Segment 1]]*Data_Set[[#This Row],[Coefficient CO2 Segment 1]]*Data_Set[[#This Row],[Poids OT (T)]]*Data_Set[[#This Row],[Distance (KM)]]</f>
        <v>2.4582777600000001</v>
      </c>
      <c r="AB276" s="30">
        <f>Data_Set[[#This Row],[Repartition Segment 2]]*Data_Set[[#This Row],[Coefficient CO2 Segment 2]]*Data_Set[[#This Row],[Poids OT (T)]]*Data_Set[[#This Row],[Distance (KM)]]</f>
        <v>2.4162821816000002</v>
      </c>
      <c r="AC276" s="30">
        <f>Data_Set[[#This Row],[Bilan CO2 Segment 1 (Kg CO2)]]+Data_Set[[#This Row],[Bilan CO2 Segment 2 (Kg CO2)]]</f>
        <v>4.8745599416000003</v>
      </c>
      <c r="AD276" s="1"/>
    </row>
    <row r="277" spans="1:30" ht="12.5" x14ac:dyDescent="0.25">
      <c r="A277" s="7">
        <v>20211000042</v>
      </c>
      <c r="B277" s="18">
        <v>44489</v>
      </c>
      <c r="C277" s="18" t="str">
        <f>TEXT(B277, "mmmm")</f>
        <v>octobre</v>
      </c>
      <c r="D277" s="18" t="str">
        <f>TEXT(B277,"aaaa")</f>
        <v>2021</v>
      </c>
      <c r="E277" s="7">
        <v>1420661</v>
      </c>
      <c r="F277" s="17">
        <v>612</v>
      </c>
      <c r="G277" s="23">
        <f>Data_Set[[#This Row],[Poids OT (kg)]]/1000</f>
        <v>0.61199999999999999</v>
      </c>
      <c r="H277" s="6" t="s">
        <v>1</v>
      </c>
      <c r="I277" s="7">
        <v>440</v>
      </c>
      <c r="J277" s="6">
        <v>91100</v>
      </c>
      <c r="K277" s="6" t="s">
        <v>22</v>
      </c>
      <c r="L277" s="6">
        <v>1868</v>
      </c>
      <c r="M277" s="6" t="s">
        <v>138</v>
      </c>
      <c r="N277" s="7">
        <v>539.096</v>
      </c>
      <c r="O277" s="6" t="s">
        <v>145</v>
      </c>
      <c r="P277" s="6" t="s">
        <v>146</v>
      </c>
      <c r="Q277" s="11">
        <v>1690891543678</v>
      </c>
      <c r="R277" s="12">
        <v>154098765</v>
      </c>
      <c r="S277" s="6" t="str">
        <f>LEFT(Q277,1)</f>
        <v>1</v>
      </c>
      <c r="T277" s="6" t="str">
        <f>IF(S277="1","Homme",IF(S277="0","Inconnu","Femme"))</f>
        <v>Homme</v>
      </c>
      <c r="U277" s="6" t="str">
        <f>"19"&amp;MID(Q277, SEARCH("", Q277) + 1,2)</f>
        <v>1969</v>
      </c>
      <c r="V277" s="6" t="str">
        <f>FLOOR(U277,5) &amp; "-" &amp; FLOOR(U277,5) + 5</f>
        <v>1965-1970</v>
      </c>
      <c r="W277" s="24">
        <f>IFERROR(VLOOKUP(Data_Set[[#This Row],[Type Transport]],'[1]Taux émission CO2e'!$A$5:$B$16,2,0),0)</f>
        <v>0.3</v>
      </c>
      <c r="X277" s="28">
        <f>IFERROR(VLOOKUP(Data_Set[[#This Row],[Type Transport]],'[1]Taux émission CO2e'!$A$5:$D$16,4,0),0)</f>
        <v>0.16</v>
      </c>
      <c r="Y277" s="24">
        <f>IFERROR(VLOOKUP(Data_Set[[#This Row],[Type Transport]],'[1]Taux émission CO2e'!$A$20:$B$31,2,0),0)</f>
        <v>0.7</v>
      </c>
      <c r="Z277" s="6">
        <f>IFERROR(VLOOKUP(Data_Set[[#This Row],[Type Transport]],'[1]Taux émission CO2e'!$A$20:$D$31,4,0),0)</f>
        <v>6.7400000000000002E-2</v>
      </c>
      <c r="AA277" s="30">
        <f>Data_Set[[#This Row],[Repartition Segment 1]]*Data_Set[[#This Row],[Coefficient CO2 Segment 1]]*Data_Set[[#This Row],[Poids OT (T)]]*Data_Set[[#This Row],[Distance (KM)]]</f>
        <v>15.836484096</v>
      </c>
      <c r="AB277" s="30">
        <f>Data_Set[[#This Row],[Repartition Segment 2]]*Data_Set[[#This Row],[Coefficient CO2 Segment 2]]*Data_Set[[#This Row],[Poids OT (T)]]*Data_Set[[#This Row],[Distance (KM)]]</f>
        <v>15.565944159359999</v>
      </c>
      <c r="AC277" s="30">
        <f>Data_Set[[#This Row],[Bilan CO2 Segment 1 (Kg CO2)]]+Data_Set[[#This Row],[Bilan CO2 Segment 2 (Kg CO2)]]</f>
        <v>31.40242825536</v>
      </c>
      <c r="AD277" s="1"/>
    </row>
    <row r="278" spans="1:30" ht="12.5" x14ac:dyDescent="0.25">
      <c r="A278" s="7">
        <v>20211200035</v>
      </c>
      <c r="B278" s="18">
        <v>44550</v>
      </c>
      <c r="C278" s="18" t="str">
        <f>TEXT(B278, "mmmm")</f>
        <v>décembre</v>
      </c>
      <c r="D278" s="18" t="str">
        <f>TEXT(B278,"aaaa")</f>
        <v>2021</v>
      </c>
      <c r="E278" s="7">
        <v>1446579</v>
      </c>
      <c r="F278" s="17">
        <v>270</v>
      </c>
      <c r="G278" s="23">
        <f>Data_Set[[#This Row],[Poids OT (kg)]]/1000</f>
        <v>0.27</v>
      </c>
      <c r="H278" s="6" t="s">
        <v>1</v>
      </c>
      <c r="I278" s="7">
        <v>240</v>
      </c>
      <c r="J278" s="6">
        <v>91100</v>
      </c>
      <c r="K278" s="6" t="s">
        <v>22</v>
      </c>
      <c r="L278" s="6">
        <v>1868</v>
      </c>
      <c r="M278" s="6" t="s">
        <v>138</v>
      </c>
      <c r="N278" s="7">
        <v>539.096</v>
      </c>
      <c r="O278" s="6" t="s">
        <v>145</v>
      </c>
      <c r="P278" s="6" t="s">
        <v>146</v>
      </c>
      <c r="Q278" s="11">
        <v>1690891543678</v>
      </c>
      <c r="R278" s="12">
        <v>154098765</v>
      </c>
      <c r="S278" s="6" t="str">
        <f>LEFT(Q278,1)</f>
        <v>1</v>
      </c>
      <c r="T278" s="6" t="str">
        <f>IF(S278="1","Homme",IF(S278="0","Inconnu","Femme"))</f>
        <v>Homme</v>
      </c>
      <c r="U278" s="6" t="str">
        <f>"19"&amp;MID(Q278, SEARCH("", Q278) + 1,2)</f>
        <v>1969</v>
      </c>
      <c r="V278" s="6" t="str">
        <f>FLOOR(U278,5) &amp; "-" &amp; FLOOR(U278,5) + 5</f>
        <v>1965-1970</v>
      </c>
      <c r="W278" s="24">
        <f>IFERROR(VLOOKUP(Data_Set[[#This Row],[Type Transport]],'[1]Taux émission CO2e'!$A$5:$B$16,2,0),0)</f>
        <v>0.3</v>
      </c>
      <c r="X278" s="28">
        <f>IFERROR(VLOOKUP(Data_Set[[#This Row],[Type Transport]],'[1]Taux émission CO2e'!$A$5:$D$16,4,0),0)</f>
        <v>0.16</v>
      </c>
      <c r="Y278" s="24">
        <f>IFERROR(VLOOKUP(Data_Set[[#This Row],[Type Transport]],'[1]Taux émission CO2e'!$A$20:$B$31,2,0),0)</f>
        <v>0.7</v>
      </c>
      <c r="Z278" s="6">
        <f>IFERROR(VLOOKUP(Data_Set[[#This Row],[Type Transport]],'[1]Taux émission CO2e'!$A$20:$D$31,4,0),0)</f>
        <v>6.7400000000000002E-2</v>
      </c>
      <c r="AA278" s="30">
        <f>Data_Set[[#This Row],[Repartition Segment 1]]*Data_Set[[#This Row],[Coefficient CO2 Segment 1]]*Data_Set[[#This Row],[Poids OT (T)]]*Data_Set[[#This Row],[Distance (KM)]]</f>
        <v>6.9866841600000003</v>
      </c>
      <c r="AB278" s="30">
        <f>Data_Set[[#This Row],[Repartition Segment 2]]*Data_Set[[#This Row],[Coefficient CO2 Segment 2]]*Data_Set[[#This Row],[Poids OT (T)]]*Data_Set[[#This Row],[Distance (KM)]]</f>
        <v>6.867328305600001</v>
      </c>
      <c r="AC278" s="30">
        <f>Data_Set[[#This Row],[Bilan CO2 Segment 1 (Kg CO2)]]+Data_Set[[#This Row],[Bilan CO2 Segment 2 (Kg CO2)]]</f>
        <v>13.8540124656</v>
      </c>
      <c r="AD278" s="1"/>
    </row>
    <row r="279" spans="1:30" ht="12.5" x14ac:dyDescent="0.25">
      <c r="A279" s="7">
        <v>20220600077</v>
      </c>
      <c r="B279" s="18">
        <v>44715</v>
      </c>
      <c r="C279" s="18" t="str">
        <f>TEXT(B279, "mmmm")</f>
        <v>juin</v>
      </c>
      <c r="D279" s="18" t="str">
        <f>TEXT(B279,"aaaa")</f>
        <v>2022</v>
      </c>
      <c r="E279" s="7">
        <v>1514175</v>
      </c>
      <c r="F279" s="17">
        <v>300</v>
      </c>
      <c r="G279" s="23">
        <f>Data_Set[[#This Row],[Poids OT (kg)]]/1000</f>
        <v>0.3</v>
      </c>
      <c r="H279" s="6" t="s">
        <v>1</v>
      </c>
      <c r="I279" s="7">
        <v>360</v>
      </c>
      <c r="J279" s="6">
        <v>91100</v>
      </c>
      <c r="K279" s="6" t="s">
        <v>22</v>
      </c>
      <c r="L279" s="6">
        <v>1868</v>
      </c>
      <c r="M279" s="6" t="s">
        <v>138</v>
      </c>
      <c r="N279" s="7">
        <v>539.096</v>
      </c>
      <c r="O279" s="6" t="s">
        <v>145</v>
      </c>
      <c r="P279" s="6" t="s">
        <v>146</v>
      </c>
      <c r="Q279" s="11">
        <v>1690891543678</v>
      </c>
      <c r="R279" s="12">
        <v>154098765</v>
      </c>
      <c r="S279" s="6" t="str">
        <f>LEFT(Q279,1)</f>
        <v>1</v>
      </c>
      <c r="T279" s="6" t="str">
        <f>IF(S279="1","Homme",IF(S279="0","Inconnu","Femme"))</f>
        <v>Homme</v>
      </c>
      <c r="U279" s="6" t="str">
        <f>"19"&amp;MID(Q279, SEARCH("", Q279) + 1,2)</f>
        <v>1969</v>
      </c>
      <c r="V279" s="6" t="str">
        <f>FLOOR(U279,5) &amp; "-" &amp; FLOOR(U279,5) + 5</f>
        <v>1965-1970</v>
      </c>
      <c r="W279" s="24">
        <f>IFERROR(VLOOKUP(Data_Set[[#This Row],[Type Transport]],'[1]Taux émission CO2e'!$A$5:$B$16,2,0),0)</f>
        <v>0.3</v>
      </c>
      <c r="X279" s="28">
        <f>IFERROR(VLOOKUP(Data_Set[[#This Row],[Type Transport]],'[1]Taux émission CO2e'!$A$5:$D$16,4,0),0)</f>
        <v>0.16</v>
      </c>
      <c r="Y279" s="24">
        <f>IFERROR(VLOOKUP(Data_Set[[#This Row],[Type Transport]],'[1]Taux émission CO2e'!$A$20:$B$31,2,0),0)</f>
        <v>0.7</v>
      </c>
      <c r="Z279" s="6">
        <f>IFERROR(VLOOKUP(Data_Set[[#This Row],[Type Transport]],'[1]Taux émission CO2e'!$A$20:$D$31,4,0),0)</f>
        <v>6.7400000000000002E-2</v>
      </c>
      <c r="AA279" s="30">
        <f>Data_Set[[#This Row],[Repartition Segment 1]]*Data_Set[[#This Row],[Coefficient CO2 Segment 1]]*Data_Set[[#This Row],[Poids OT (T)]]*Data_Set[[#This Row],[Distance (KM)]]</f>
        <v>7.7629824000000003</v>
      </c>
      <c r="AB279" s="30">
        <f>Data_Set[[#This Row],[Repartition Segment 2]]*Data_Set[[#This Row],[Coefficient CO2 Segment 2]]*Data_Set[[#This Row],[Poids OT (T)]]*Data_Set[[#This Row],[Distance (KM)]]</f>
        <v>7.6303647840000002</v>
      </c>
      <c r="AC279" s="30">
        <f>Data_Set[[#This Row],[Bilan CO2 Segment 1 (Kg CO2)]]+Data_Set[[#This Row],[Bilan CO2 Segment 2 (Kg CO2)]]</f>
        <v>15.393347184</v>
      </c>
      <c r="AD279" s="1"/>
    </row>
    <row r="280" spans="1:30" ht="12.5" x14ac:dyDescent="0.25">
      <c r="A280" s="7">
        <v>20220100037</v>
      </c>
      <c r="B280" s="18">
        <v>44586</v>
      </c>
      <c r="C280" s="18" t="str">
        <f>TEXT(B280, "mmmm")</f>
        <v>janvier</v>
      </c>
      <c r="D280" s="18" t="str">
        <f>TEXT(B280,"aaaa")</f>
        <v>2022</v>
      </c>
      <c r="E280" s="7">
        <v>1459469</v>
      </c>
      <c r="F280" s="17">
        <v>129</v>
      </c>
      <c r="G280" s="23">
        <f>Data_Set[[#This Row],[Poids OT (kg)]]/1000</f>
        <v>0.129</v>
      </c>
      <c r="H280" s="6" t="s">
        <v>0</v>
      </c>
      <c r="I280" s="7">
        <v>190</v>
      </c>
      <c r="J280" s="6">
        <v>91100</v>
      </c>
      <c r="K280" s="6" t="s">
        <v>22</v>
      </c>
      <c r="L280" s="6">
        <v>73490</v>
      </c>
      <c r="M280" s="6" t="s">
        <v>48</v>
      </c>
      <c r="N280" s="7">
        <v>539.01400000000001</v>
      </c>
      <c r="O280" s="6" t="s">
        <v>145</v>
      </c>
      <c r="P280" s="6" t="s">
        <v>146</v>
      </c>
      <c r="Q280" s="11">
        <v>1690891543678</v>
      </c>
      <c r="R280" s="12">
        <v>154098765</v>
      </c>
      <c r="S280" s="6" t="str">
        <f>LEFT(Q280,1)</f>
        <v>1</v>
      </c>
      <c r="T280" s="6" t="str">
        <f>IF(S280="1","Homme",IF(S280="0","Inconnu","Femme"))</f>
        <v>Homme</v>
      </c>
      <c r="U280" s="6" t="str">
        <f>"19"&amp;MID(Q280, SEARCH("", Q280) + 1,2)</f>
        <v>1969</v>
      </c>
      <c r="V280" s="6" t="str">
        <f>FLOOR(U280,5) &amp; "-" &amp; FLOOR(U280,5) + 5</f>
        <v>1965-1970</v>
      </c>
      <c r="W280" s="24">
        <f>IFERROR(VLOOKUP(Data_Set[[#This Row],[Type Transport]],'[1]Taux émission CO2e'!$A$5:$B$16,2,0),0)</f>
        <v>0.3</v>
      </c>
      <c r="X280" s="28">
        <f>IFERROR(VLOOKUP(Data_Set[[#This Row],[Type Transport]],'[1]Taux émission CO2e'!$A$5:$D$16,4,0),0)</f>
        <v>0.16</v>
      </c>
      <c r="Y280" s="24">
        <f>IFERROR(VLOOKUP(Data_Set[[#This Row],[Type Transport]],'[1]Taux émission CO2e'!$A$20:$B$31,2,0),0)</f>
        <v>0.7</v>
      </c>
      <c r="Z280" s="6">
        <f>IFERROR(VLOOKUP(Data_Set[[#This Row],[Type Transport]],'[1]Taux émission CO2e'!$A$20:$D$31,4,0),0)</f>
        <v>6.7400000000000002E-2</v>
      </c>
      <c r="AA280" s="30">
        <f>Data_Set[[#This Row],[Repartition Segment 1]]*Data_Set[[#This Row],[Coefficient CO2 Segment 1]]*Data_Set[[#This Row],[Poids OT (T)]]*Data_Set[[#This Row],[Distance (KM)]]</f>
        <v>3.3375746880000001</v>
      </c>
      <c r="AB280" s="30">
        <f>Data_Set[[#This Row],[Repartition Segment 2]]*Data_Set[[#This Row],[Coefficient CO2 Segment 2]]*Data_Set[[#This Row],[Poids OT (T)]]*Data_Set[[#This Row],[Distance (KM)]]</f>
        <v>3.2805577870799998</v>
      </c>
      <c r="AC280" s="30">
        <f>Data_Set[[#This Row],[Bilan CO2 Segment 1 (Kg CO2)]]+Data_Set[[#This Row],[Bilan CO2 Segment 2 (Kg CO2)]]</f>
        <v>6.6181324750799995</v>
      </c>
      <c r="AD280" s="1"/>
    </row>
    <row r="281" spans="1:30" ht="12.5" x14ac:dyDescent="0.25">
      <c r="A281" s="7">
        <v>20220300036</v>
      </c>
      <c r="B281" s="18">
        <v>44610</v>
      </c>
      <c r="C281" s="18" t="str">
        <f>TEXT(B281, "mmmm")</f>
        <v>février</v>
      </c>
      <c r="D281" s="18" t="str">
        <f>TEXT(B281,"aaaa")</f>
        <v>2022</v>
      </c>
      <c r="E281" s="7">
        <v>1469560</v>
      </c>
      <c r="F281" s="17">
        <v>160</v>
      </c>
      <c r="G281" s="23">
        <f>Data_Set[[#This Row],[Poids OT (kg)]]/1000</f>
        <v>0.16</v>
      </c>
      <c r="H281" s="6" t="s">
        <v>0</v>
      </c>
      <c r="I281" s="7">
        <v>133</v>
      </c>
      <c r="J281" s="6">
        <v>91100</v>
      </c>
      <c r="K281" s="6" t="s">
        <v>22</v>
      </c>
      <c r="L281" s="6">
        <v>73490</v>
      </c>
      <c r="M281" s="6" t="s">
        <v>48</v>
      </c>
      <c r="N281" s="7">
        <v>539.01400000000001</v>
      </c>
      <c r="O281" s="6" t="s">
        <v>145</v>
      </c>
      <c r="P281" s="6" t="s">
        <v>146</v>
      </c>
      <c r="Q281" s="11">
        <v>1690891543678</v>
      </c>
      <c r="R281" s="12">
        <v>154098765</v>
      </c>
      <c r="S281" s="6" t="str">
        <f>LEFT(Q281,1)</f>
        <v>1</v>
      </c>
      <c r="T281" s="6" t="str">
        <f>IF(S281="1","Homme",IF(S281="0","Inconnu","Femme"))</f>
        <v>Homme</v>
      </c>
      <c r="U281" s="6" t="str">
        <f>"19"&amp;MID(Q281, SEARCH("", Q281) + 1,2)</f>
        <v>1969</v>
      </c>
      <c r="V281" s="6" t="str">
        <f>FLOOR(U281,5) &amp; "-" &amp; FLOOR(U281,5) + 5</f>
        <v>1965-1970</v>
      </c>
      <c r="W281" s="24">
        <f>IFERROR(VLOOKUP(Data_Set[[#This Row],[Type Transport]],'[1]Taux émission CO2e'!$A$5:$B$16,2,0),0)</f>
        <v>0.3</v>
      </c>
      <c r="X281" s="28">
        <f>IFERROR(VLOOKUP(Data_Set[[#This Row],[Type Transport]],'[1]Taux émission CO2e'!$A$5:$D$16,4,0),0)</f>
        <v>0.16</v>
      </c>
      <c r="Y281" s="24">
        <f>IFERROR(VLOOKUP(Data_Set[[#This Row],[Type Transport]],'[1]Taux émission CO2e'!$A$20:$B$31,2,0),0)</f>
        <v>0.7</v>
      </c>
      <c r="Z281" s="6">
        <f>IFERROR(VLOOKUP(Data_Set[[#This Row],[Type Transport]],'[1]Taux émission CO2e'!$A$20:$D$31,4,0),0)</f>
        <v>6.7400000000000002E-2</v>
      </c>
      <c r="AA281" s="30">
        <f>Data_Set[[#This Row],[Repartition Segment 1]]*Data_Set[[#This Row],[Coefficient CO2 Segment 1]]*Data_Set[[#This Row],[Poids OT (T)]]*Data_Set[[#This Row],[Distance (KM)]]</f>
        <v>4.1396275200000003</v>
      </c>
      <c r="AB281" s="30">
        <f>Data_Set[[#This Row],[Repartition Segment 2]]*Data_Set[[#This Row],[Coefficient CO2 Segment 2]]*Data_Set[[#This Row],[Poids OT (T)]]*Data_Set[[#This Row],[Distance (KM)]]</f>
        <v>4.0689088832000007</v>
      </c>
      <c r="AC281" s="30">
        <f>Data_Set[[#This Row],[Bilan CO2 Segment 1 (Kg CO2)]]+Data_Set[[#This Row],[Bilan CO2 Segment 2 (Kg CO2)]]</f>
        <v>8.2085364032000001</v>
      </c>
      <c r="AD281" s="1"/>
    </row>
    <row r="282" spans="1:30" ht="12.5" x14ac:dyDescent="0.25">
      <c r="A282" s="7">
        <v>20220300099</v>
      </c>
      <c r="B282" s="18">
        <v>44621</v>
      </c>
      <c r="C282" s="18" t="str">
        <f>TEXT(B282, "mmmm")</f>
        <v>mars</v>
      </c>
      <c r="D282" s="18" t="str">
        <f>TEXT(B282,"aaaa")</f>
        <v>2022</v>
      </c>
      <c r="E282" s="7">
        <v>1473532</v>
      </c>
      <c r="F282" s="17">
        <v>140</v>
      </c>
      <c r="G282" s="23">
        <f>Data_Set[[#This Row],[Poids OT (kg)]]/1000</f>
        <v>0.14000000000000001</v>
      </c>
      <c r="H282" s="6" t="s">
        <v>1</v>
      </c>
      <c r="I282" s="7">
        <v>133</v>
      </c>
      <c r="J282" s="6">
        <v>91100</v>
      </c>
      <c r="K282" s="6" t="s">
        <v>22</v>
      </c>
      <c r="L282" s="6">
        <v>73490</v>
      </c>
      <c r="M282" s="6" t="s">
        <v>48</v>
      </c>
      <c r="N282" s="7">
        <v>539.01400000000001</v>
      </c>
      <c r="O282" s="6" t="s">
        <v>145</v>
      </c>
      <c r="P282" s="6" t="s">
        <v>146</v>
      </c>
      <c r="Q282" s="11">
        <v>1690891543678</v>
      </c>
      <c r="R282" s="12">
        <v>154098765</v>
      </c>
      <c r="S282" s="6" t="str">
        <f>LEFT(Q282,1)</f>
        <v>1</v>
      </c>
      <c r="T282" s="6" t="str">
        <f>IF(S282="1","Homme",IF(S282="0","Inconnu","Femme"))</f>
        <v>Homme</v>
      </c>
      <c r="U282" s="6" t="str">
        <f>"19"&amp;MID(Q282, SEARCH("", Q282) + 1,2)</f>
        <v>1969</v>
      </c>
      <c r="V282" s="6" t="str">
        <f>FLOOR(U282,5) &amp; "-" &amp; FLOOR(U282,5) + 5</f>
        <v>1965-1970</v>
      </c>
      <c r="W282" s="24">
        <f>IFERROR(VLOOKUP(Data_Set[[#This Row],[Type Transport]],'[1]Taux émission CO2e'!$A$5:$B$16,2,0),0)</f>
        <v>0.3</v>
      </c>
      <c r="X282" s="28">
        <f>IFERROR(VLOOKUP(Data_Set[[#This Row],[Type Transport]],'[1]Taux émission CO2e'!$A$5:$D$16,4,0),0)</f>
        <v>0.16</v>
      </c>
      <c r="Y282" s="24">
        <f>IFERROR(VLOOKUP(Data_Set[[#This Row],[Type Transport]],'[1]Taux émission CO2e'!$A$20:$B$31,2,0),0)</f>
        <v>0.7</v>
      </c>
      <c r="Z282" s="6">
        <f>IFERROR(VLOOKUP(Data_Set[[#This Row],[Type Transport]],'[1]Taux émission CO2e'!$A$20:$D$31,4,0),0)</f>
        <v>6.7400000000000002E-2</v>
      </c>
      <c r="AA282" s="30">
        <f>Data_Set[[#This Row],[Repartition Segment 1]]*Data_Set[[#This Row],[Coefficient CO2 Segment 1]]*Data_Set[[#This Row],[Poids OT (T)]]*Data_Set[[#This Row],[Distance (KM)]]</f>
        <v>3.6221740800000006</v>
      </c>
      <c r="AB282" s="30">
        <f>Data_Set[[#This Row],[Repartition Segment 2]]*Data_Set[[#This Row],[Coefficient CO2 Segment 2]]*Data_Set[[#This Row],[Poids OT (T)]]*Data_Set[[#This Row],[Distance (KM)]]</f>
        <v>3.5602952728000004</v>
      </c>
      <c r="AC282" s="30">
        <f>Data_Set[[#This Row],[Bilan CO2 Segment 1 (Kg CO2)]]+Data_Set[[#This Row],[Bilan CO2 Segment 2 (Kg CO2)]]</f>
        <v>7.182469352800001</v>
      </c>
      <c r="AD282" s="1"/>
    </row>
    <row r="283" spans="1:30" ht="12.5" x14ac:dyDescent="0.25">
      <c r="A283" s="7">
        <v>202203000165</v>
      </c>
      <c r="B283" s="18">
        <v>44630</v>
      </c>
      <c r="C283" s="18" t="str">
        <f>TEXT(B283, "mmmm")</f>
        <v>mars</v>
      </c>
      <c r="D283" s="18" t="str">
        <f>TEXT(B283,"aaaa")</f>
        <v>2022</v>
      </c>
      <c r="E283" s="7">
        <v>1477744</v>
      </c>
      <c r="F283" s="17">
        <v>150</v>
      </c>
      <c r="G283" s="23">
        <f>Data_Set[[#This Row],[Poids OT (kg)]]/1000</f>
        <v>0.15</v>
      </c>
      <c r="H283" s="6" t="s">
        <v>1</v>
      </c>
      <c r="I283" s="7">
        <v>133</v>
      </c>
      <c r="J283" s="6">
        <v>91100</v>
      </c>
      <c r="K283" s="6" t="s">
        <v>22</v>
      </c>
      <c r="L283" s="6">
        <v>73490</v>
      </c>
      <c r="M283" s="6" t="s">
        <v>48</v>
      </c>
      <c r="N283" s="7">
        <v>539.01400000000001</v>
      </c>
      <c r="O283" s="6" t="s">
        <v>145</v>
      </c>
      <c r="P283" s="6" t="s">
        <v>146</v>
      </c>
      <c r="Q283" s="11">
        <v>1690891543678</v>
      </c>
      <c r="R283" s="12">
        <v>154098765</v>
      </c>
      <c r="S283" s="6" t="str">
        <f>LEFT(Q283,1)</f>
        <v>1</v>
      </c>
      <c r="T283" s="6" t="str">
        <f>IF(S283="1","Homme",IF(S283="0","Inconnu","Femme"))</f>
        <v>Homme</v>
      </c>
      <c r="U283" s="6" t="str">
        <f>"19"&amp;MID(Q283, SEARCH("", Q283) + 1,2)</f>
        <v>1969</v>
      </c>
      <c r="V283" s="6" t="str">
        <f>FLOOR(U283,5) &amp; "-" &amp; FLOOR(U283,5) + 5</f>
        <v>1965-1970</v>
      </c>
      <c r="W283" s="24">
        <f>IFERROR(VLOOKUP(Data_Set[[#This Row],[Type Transport]],'[1]Taux émission CO2e'!$A$5:$B$16,2,0),0)</f>
        <v>0.3</v>
      </c>
      <c r="X283" s="28">
        <f>IFERROR(VLOOKUP(Data_Set[[#This Row],[Type Transport]],'[1]Taux émission CO2e'!$A$5:$D$16,4,0),0)</f>
        <v>0.16</v>
      </c>
      <c r="Y283" s="24">
        <f>IFERROR(VLOOKUP(Data_Set[[#This Row],[Type Transport]],'[1]Taux émission CO2e'!$A$20:$B$31,2,0),0)</f>
        <v>0.7</v>
      </c>
      <c r="Z283" s="6">
        <f>IFERROR(VLOOKUP(Data_Set[[#This Row],[Type Transport]],'[1]Taux émission CO2e'!$A$20:$D$31,4,0),0)</f>
        <v>6.7400000000000002E-2</v>
      </c>
      <c r="AA283" s="30">
        <f>Data_Set[[#This Row],[Repartition Segment 1]]*Data_Set[[#This Row],[Coefficient CO2 Segment 1]]*Data_Set[[#This Row],[Poids OT (T)]]*Data_Set[[#This Row],[Distance (KM)]]</f>
        <v>3.8809008</v>
      </c>
      <c r="AB283" s="30">
        <f>Data_Set[[#This Row],[Repartition Segment 2]]*Data_Set[[#This Row],[Coefficient CO2 Segment 2]]*Data_Set[[#This Row],[Poids OT (T)]]*Data_Set[[#This Row],[Distance (KM)]]</f>
        <v>3.8146020780000001</v>
      </c>
      <c r="AC283" s="30">
        <f>Data_Set[[#This Row],[Bilan CO2 Segment 1 (Kg CO2)]]+Data_Set[[#This Row],[Bilan CO2 Segment 2 (Kg CO2)]]</f>
        <v>7.6955028780000001</v>
      </c>
      <c r="AD283" s="1"/>
    </row>
    <row r="284" spans="1:30" ht="12.5" x14ac:dyDescent="0.25">
      <c r="A284" s="7">
        <v>202203000165</v>
      </c>
      <c r="B284" s="18">
        <v>44635</v>
      </c>
      <c r="C284" s="18" t="str">
        <f>TEXT(B284, "mmmm")</f>
        <v>mars</v>
      </c>
      <c r="D284" s="18" t="str">
        <f>TEXT(B284,"aaaa")</f>
        <v>2022</v>
      </c>
      <c r="E284" s="7">
        <v>1479270</v>
      </c>
      <c r="F284" s="17">
        <v>150</v>
      </c>
      <c r="G284" s="23">
        <f>Data_Set[[#This Row],[Poids OT (kg)]]/1000</f>
        <v>0.15</v>
      </c>
      <c r="H284" s="6" t="s">
        <v>1</v>
      </c>
      <c r="I284" s="7">
        <v>133</v>
      </c>
      <c r="J284" s="6">
        <v>91100</v>
      </c>
      <c r="K284" s="6" t="s">
        <v>22</v>
      </c>
      <c r="L284" s="6">
        <v>73490</v>
      </c>
      <c r="M284" s="6" t="s">
        <v>48</v>
      </c>
      <c r="N284" s="7">
        <v>539.01400000000001</v>
      </c>
      <c r="O284" s="6" t="s">
        <v>145</v>
      </c>
      <c r="P284" s="6" t="s">
        <v>146</v>
      </c>
      <c r="Q284" s="11">
        <v>1690891543678</v>
      </c>
      <c r="R284" s="12">
        <v>154098765</v>
      </c>
      <c r="S284" s="6" t="str">
        <f>LEFT(Q284,1)</f>
        <v>1</v>
      </c>
      <c r="T284" s="6" t="str">
        <f>IF(S284="1","Homme",IF(S284="0","Inconnu","Femme"))</f>
        <v>Homme</v>
      </c>
      <c r="U284" s="6" t="str">
        <f>"19"&amp;MID(Q284, SEARCH("", Q284) + 1,2)</f>
        <v>1969</v>
      </c>
      <c r="V284" s="6" t="str">
        <f>FLOOR(U284,5) &amp; "-" &amp; FLOOR(U284,5) + 5</f>
        <v>1965-1970</v>
      </c>
      <c r="W284" s="24">
        <f>IFERROR(VLOOKUP(Data_Set[[#This Row],[Type Transport]],'[1]Taux émission CO2e'!$A$5:$B$16,2,0),0)</f>
        <v>0.3</v>
      </c>
      <c r="X284" s="28">
        <f>IFERROR(VLOOKUP(Data_Set[[#This Row],[Type Transport]],'[1]Taux émission CO2e'!$A$5:$D$16,4,0),0)</f>
        <v>0.16</v>
      </c>
      <c r="Y284" s="24">
        <f>IFERROR(VLOOKUP(Data_Set[[#This Row],[Type Transport]],'[1]Taux émission CO2e'!$A$20:$B$31,2,0),0)</f>
        <v>0.7</v>
      </c>
      <c r="Z284" s="6">
        <f>IFERROR(VLOOKUP(Data_Set[[#This Row],[Type Transport]],'[1]Taux émission CO2e'!$A$20:$D$31,4,0),0)</f>
        <v>6.7400000000000002E-2</v>
      </c>
      <c r="AA284" s="30">
        <f>Data_Set[[#This Row],[Repartition Segment 1]]*Data_Set[[#This Row],[Coefficient CO2 Segment 1]]*Data_Set[[#This Row],[Poids OT (T)]]*Data_Set[[#This Row],[Distance (KM)]]</f>
        <v>3.8809008</v>
      </c>
      <c r="AB284" s="30">
        <f>Data_Set[[#This Row],[Repartition Segment 2]]*Data_Set[[#This Row],[Coefficient CO2 Segment 2]]*Data_Set[[#This Row],[Poids OT (T)]]*Data_Set[[#This Row],[Distance (KM)]]</f>
        <v>3.8146020780000001</v>
      </c>
      <c r="AC284" s="30">
        <f>Data_Set[[#This Row],[Bilan CO2 Segment 1 (Kg CO2)]]+Data_Set[[#This Row],[Bilan CO2 Segment 2 (Kg CO2)]]</f>
        <v>7.6955028780000001</v>
      </c>
      <c r="AD284" s="1"/>
    </row>
    <row r="285" spans="1:30" ht="12.5" x14ac:dyDescent="0.25">
      <c r="A285" s="7">
        <v>202203000165</v>
      </c>
      <c r="B285" s="18">
        <v>44648</v>
      </c>
      <c r="C285" s="18" t="str">
        <f>TEXT(B285, "mmmm")</f>
        <v>mars</v>
      </c>
      <c r="D285" s="18" t="str">
        <f>TEXT(B285,"aaaa")</f>
        <v>2022</v>
      </c>
      <c r="E285" s="7">
        <v>1484874</v>
      </c>
      <c r="F285" s="17">
        <v>163</v>
      </c>
      <c r="G285" s="23">
        <f>Data_Set[[#This Row],[Poids OT (kg)]]/1000</f>
        <v>0.16300000000000001</v>
      </c>
      <c r="H285" s="6" t="s">
        <v>1</v>
      </c>
      <c r="I285" s="7">
        <v>133</v>
      </c>
      <c r="J285" s="6">
        <v>91100</v>
      </c>
      <c r="K285" s="6" t="s">
        <v>22</v>
      </c>
      <c r="L285" s="6">
        <v>73490</v>
      </c>
      <c r="M285" s="6" t="s">
        <v>48</v>
      </c>
      <c r="N285" s="7">
        <v>539.01400000000001</v>
      </c>
      <c r="O285" s="6" t="s">
        <v>145</v>
      </c>
      <c r="P285" s="6" t="s">
        <v>146</v>
      </c>
      <c r="Q285" s="11">
        <v>1690891543678</v>
      </c>
      <c r="R285" s="12">
        <v>154098765</v>
      </c>
      <c r="S285" s="6" t="str">
        <f>LEFT(Q285,1)</f>
        <v>1</v>
      </c>
      <c r="T285" s="6" t="str">
        <f>IF(S285="1","Homme",IF(S285="0","Inconnu","Femme"))</f>
        <v>Homme</v>
      </c>
      <c r="U285" s="6" t="str">
        <f>"19"&amp;MID(Q285, SEARCH("", Q285) + 1,2)</f>
        <v>1969</v>
      </c>
      <c r="V285" s="6" t="str">
        <f>FLOOR(U285,5) &amp; "-" &amp; FLOOR(U285,5) + 5</f>
        <v>1965-1970</v>
      </c>
      <c r="W285" s="24">
        <f>IFERROR(VLOOKUP(Data_Set[[#This Row],[Type Transport]],'[1]Taux émission CO2e'!$A$5:$B$16,2,0),0)</f>
        <v>0.3</v>
      </c>
      <c r="X285" s="28">
        <f>IFERROR(VLOOKUP(Data_Set[[#This Row],[Type Transport]],'[1]Taux émission CO2e'!$A$5:$D$16,4,0),0)</f>
        <v>0.16</v>
      </c>
      <c r="Y285" s="24">
        <f>IFERROR(VLOOKUP(Data_Set[[#This Row],[Type Transport]],'[1]Taux émission CO2e'!$A$20:$B$31,2,0),0)</f>
        <v>0.7</v>
      </c>
      <c r="Z285" s="6">
        <f>IFERROR(VLOOKUP(Data_Set[[#This Row],[Type Transport]],'[1]Taux émission CO2e'!$A$20:$D$31,4,0),0)</f>
        <v>6.7400000000000002E-2</v>
      </c>
      <c r="AA285" s="30">
        <f>Data_Set[[#This Row],[Repartition Segment 1]]*Data_Set[[#This Row],[Coefficient CO2 Segment 1]]*Data_Set[[#This Row],[Poids OT (T)]]*Data_Set[[#This Row],[Distance (KM)]]</f>
        <v>4.217245536000001</v>
      </c>
      <c r="AB285" s="30">
        <f>Data_Set[[#This Row],[Repartition Segment 2]]*Data_Set[[#This Row],[Coefficient CO2 Segment 2]]*Data_Set[[#This Row],[Poids OT (T)]]*Data_Set[[#This Row],[Distance (KM)]]</f>
        <v>4.1452009247600001</v>
      </c>
      <c r="AC285" s="30">
        <f>Data_Set[[#This Row],[Bilan CO2 Segment 1 (Kg CO2)]]+Data_Set[[#This Row],[Bilan CO2 Segment 2 (Kg CO2)]]</f>
        <v>8.3624464607600011</v>
      </c>
      <c r="AD285" s="1"/>
    </row>
    <row r="286" spans="1:30" ht="12.5" x14ac:dyDescent="0.25">
      <c r="A286" s="7">
        <v>20220400055</v>
      </c>
      <c r="B286" s="18">
        <v>44652</v>
      </c>
      <c r="C286" s="18" t="str">
        <f>TEXT(B286, "mmmm")</f>
        <v>avril</v>
      </c>
      <c r="D286" s="18" t="str">
        <f>TEXT(B286,"aaaa")</f>
        <v>2022</v>
      </c>
      <c r="E286" s="7">
        <v>1487390</v>
      </c>
      <c r="F286" s="17">
        <v>200</v>
      </c>
      <c r="G286" s="23">
        <f>Data_Set[[#This Row],[Poids OT (kg)]]/1000</f>
        <v>0.2</v>
      </c>
      <c r="H286" s="6" t="s">
        <v>1</v>
      </c>
      <c r="I286" s="7">
        <v>133</v>
      </c>
      <c r="J286" s="6">
        <v>91100</v>
      </c>
      <c r="K286" s="6" t="s">
        <v>22</v>
      </c>
      <c r="L286" s="6">
        <v>73490</v>
      </c>
      <c r="M286" s="6" t="s">
        <v>48</v>
      </c>
      <c r="N286" s="7">
        <v>539.01400000000001</v>
      </c>
      <c r="O286" s="6" t="s">
        <v>145</v>
      </c>
      <c r="P286" s="6" t="s">
        <v>146</v>
      </c>
      <c r="Q286" s="11">
        <v>1690891543678</v>
      </c>
      <c r="R286" s="12">
        <v>154098765</v>
      </c>
      <c r="S286" s="6" t="str">
        <f>LEFT(Q286,1)</f>
        <v>1</v>
      </c>
      <c r="T286" s="6" t="str">
        <f>IF(S286="1","Homme",IF(S286="0","Inconnu","Femme"))</f>
        <v>Homme</v>
      </c>
      <c r="U286" s="6" t="str">
        <f>"19"&amp;MID(Q286, SEARCH("", Q286) + 1,2)</f>
        <v>1969</v>
      </c>
      <c r="V286" s="6" t="str">
        <f>FLOOR(U286,5) &amp; "-" &amp; FLOOR(U286,5) + 5</f>
        <v>1965-1970</v>
      </c>
      <c r="W286" s="24">
        <f>IFERROR(VLOOKUP(Data_Set[[#This Row],[Type Transport]],'[1]Taux émission CO2e'!$A$5:$B$16,2,0),0)</f>
        <v>0.3</v>
      </c>
      <c r="X286" s="28">
        <f>IFERROR(VLOOKUP(Data_Set[[#This Row],[Type Transport]],'[1]Taux émission CO2e'!$A$5:$D$16,4,0),0)</f>
        <v>0.16</v>
      </c>
      <c r="Y286" s="24">
        <f>IFERROR(VLOOKUP(Data_Set[[#This Row],[Type Transport]],'[1]Taux émission CO2e'!$A$20:$B$31,2,0),0)</f>
        <v>0.7</v>
      </c>
      <c r="Z286" s="6">
        <f>IFERROR(VLOOKUP(Data_Set[[#This Row],[Type Transport]],'[1]Taux émission CO2e'!$A$20:$D$31,4,0),0)</f>
        <v>6.7400000000000002E-2</v>
      </c>
      <c r="AA286" s="30">
        <f>Data_Set[[#This Row],[Repartition Segment 1]]*Data_Set[[#This Row],[Coefficient CO2 Segment 1]]*Data_Set[[#This Row],[Poids OT (T)]]*Data_Set[[#This Row],[Distance (KM)]]</f>
        <v>5.1745344000000006</v>
      </c>
      <c r="AB286" s="30">
        <f>Data_Set[[#This Row],[Repartition Segment 2]]*Data_Set[[#This Row],[Coefficient CO2 Segment 2]]*Data_Set[[#This Row],[Poids OT (T)]]*Data_Set[[#This Row],[Distance (KM)]]</f>
        <v>5.0861361040000004</v>
      </c>
      <c r="AC286" s="30">
        <f>Data_Set[[#This Row],[Bilan CO2 Segment 1 (Kg CO2)]]+Data_Set[[#This Row],[Bilan CO2 Segment 2 (Kg CO2)]]</f>
        <v>10.260670504</v>
      </c>
      <c r="AD286" s="1"/>
    </row>
    <row r="287" spans="1:30" ht="12.5" x14ac:dyDescent="0.25">
      <c r="A287" s="7">
        <v>20220400055</v>
      </c>
      <c r="B287" s="18">
        <v>44658</v>
      </c>
      <c r="C287" s="18" t="str">
        <f>TEXT(B287, "mmmm")</f>
        <v>avril</v>
      </c>
      <c r="D287" s="18" t="str">
        <f>TEXT(B287,"aaaa")</f>
        <v>2022</v>
      </c>
      <c r="E287" s="7">
        <v>1489800</v>
      </c>
      <c r="F287" s="17">
        <v>273</v>
      </c>
      <c r="G287" s="23">
        <f>Data_Set[[#This Row],[Poids OT (kg)]]/1000</f>
        <v>0.27300000000000002</v>
      </c>
      <c r="H287" s="6" t="s">
        <v>1</v>
      </c>
      <c r="I287" s="7">
        <v>133</v>
      </c>
      <c r="J287" s="6">
        <v>91100</v>
      </c>
      <c r="K287" s="6" t="s">
        <v>22</v>
      </c>
      <c r="L287" s="6">
        <v>73490</v>
      </c>
      <c r="M287" s="6" t="s">
        <v>48</v>
      </c>
      <c r="N287" s="7">
        <v>539.01400000000001</v>
      </c>
      <c r="O287" s="6" t="s">
        <v>145</v>
      </c>
      <c r="P287" s="6" t="s">
        <v>146</v>
      </c>
      <c r="Q287" s="11">
        <v>1690891543678</v>
      </c>
      <c r="R287" s="12">
        <v>154098765</v>
      </c>
      <c r="S287" s="6" t="str">
        <f>LEFT(Q287,1)</f>
        <v>1</v>
      </c>
      <c r="T287" s="6" t="str">
        <f>IF(S287="1","Homme",IF(S287="0","Inconnu","Femme"))</f>
        <v>Homme</v>
      </c>
      <c r="U287" s="6" t="str">
        <f>"19"&amp;MID(Q287, SEARCH("", Q287) + 1,2)</f>
        <v>1969</v>
      </c>
      <c r="V287" s="6" t="str">
        <f>FLOOR(U287,5) &amp; "-" &amp; FLOOR(U287,5) + 5</f>
        <v>1965-1970</v>
      </c>
      <c r="W287" s="24">
        <f>IFERROR(VLOOKUP(Data_Set[[#This Row],[Type Transport]],'[1]Taux émission CO2e'!$A$5:$B$16,2,0),0)</f>
        <v>0.3</v>
      </c>
      <c r="X287" s="28">
        <f>IFERROR(VLOOKUP(Data_Set[[#This Row],[Type Transport]],'[1]Taux émission CO2e'!$A$5:$D$16,4,0),0)</f>
        <v>0.16</v>
      </c>
      <c r="Y287" s="24">
        <f>IFERROR(VLOOKUP(Data_Set[[#This Row],[Type Transport]],'[1]Taux émission CO2e'!$A$20:$B$31,2,0),0)</f>
        <v>0.7</v>
      </c>
      <c r="Z287" s="6">
        <f>IFERROR(VLOOKUP(Data_Set[[#This Row],[Type Transport]],'[1]Taux émission CO2e'!$A$20:$D$31,4,0),0)</f>
        <v>6.7400000000000002E-2</v>
      </c>
      <c r="AA287" s="30">
        <f>Data_Set[[#This Row],[Repartition Segment 1]]*Data_Set[[#This Row],[Coefficient CO2 Segment 1]]*Data_Set[[#This Row],[Poids OT (T)]]*Data_Set[[#This Row],[Distance (KM)]]</f>
        <v>7.0632394560000007</v>
      </c>
      <c r="AB287" s="30">
        <f>Data_Set[[#This Row],[Repartition Segment 2]]*Data_Set[[#This Row],[Coefficient CO2 Segment 2]]*Data_Set[[#This Row],[Poids OT (T)]]*Data_Set[[#This Row],[Distance (KM)]]</f>
        <v>6.9425757819600014</v>
      </c>
      <c r="AC287" s="30">
        <f>Data_Set[[#This Row],[Bilan CO2 Segment 1 (Kg CO2)]]+Data_Set[[#This Row],[Bilan CO2 Segment 2 (Kg CO2)]]</f>
        <v>14.005815237960002</v>
      </c>
      <c r="AD287" s="1"/>
    </row>
    <row r="288" spans="1:30" ht="12.5" x14ac:dyDescent="0.25">
      <c r="A288" s="7">
        <v>20220400055</v>
      </c>
      <c r="B288" s="18">
        <v>44670</v>
      </c>
      <c r="C288" s="18" t="str">
        <f>TEXT(B288, "mmmm")</f>
        <v>avril</v>
      </c>
      <c r="D288" s="18" t="str">
        <f>TEXT(B288,"aaaa")</f>
        <v>2022</v>
      </c>
      <c r="E288" s="7">
        <v>1495037</v>
      </c>
      <c r="F288" s="17">
        <v>219</v>
      </c>
      <c r="G288" s="23">
        <f>Data_Set[[#This Row],[Poids OT (kg)]]/1000</f>
        <v>0.219</v>
      </c>
      <c r="H288" s="6" t="s">
        <v>1</v>
      </c>
      <c r="I288" s="7">
        <v>133</v>
      </c>
      <c r="J288" s="6">
        <v>91100</v>
      </c>
      <c r="K288" s="6" t="s">
        <v>22</v>
      </c>
      <c r="L288" s="6">
        <v>73490</v>
      </c>
      <c r="M288" s="6" t="s">
        <v>48</v>
      </c>
      <c r="N288" s="7">
        <v>539.01400000000001</v>
      </c>
      <c r="O288" s="6" t="s">
        <v>145</v>
      </c>
      <c r="P288" s="6" t="s">
        <v>146</v>
      </c>
      <c r="Q288" s="11">
        <v>1690891543678</v>
      </c>
      <c r="R288" s="12">
        <v>154098765</v>
      </c>
      <c r="S288" s="6" t="str">
        <f>LEFT(Q288,1)</f>
        <v>1</v>
      </c>
      <c r="T288" s="6" t="str">
        <f>IF(S288="1","Homme",IF(S288="0","Inconnu","Femme"))</f>
        <v>Homme</v>
      </c>
      <c r="U288" s="6" t="str">
        <f>"19"&amp;MID(Q288, SEARCH("", Q288) + 1,2)</f>
        <v>1969</v>
      </c>
      <c r="V288" s="6" t="str">
        <f>FLOOR(U288,5) &amp; "-" &amp; FLOOR(U288,5) + 5</f>
        <v>1965-1970</v>
      </c>
      <c r="W288" s="24">
        <f>IFERROR(VLOOKUP(Data_Set[[#This Row],[Type Transport]],'[1]Taux émission CO2e'!$A$5:$B$16,2,0),0)</f>
        <v>0.3</v>
      </c>
      <c r="X288" s="28">
        <f>IFERROR(VLOOKUP(Data_Set[[#This Row],[Type Transport]],'[1]Taux émission CO2e'!$A$5:$D$16,4,0),0)</f>
        <v>0.16</v>
      </c>
      <c r="Y288" s="24">
        <f>IFERROR(VLOOKUP(Data_Set[[#This Row],[Type Transport]],'[1]Taux émission CO2e'!$A$20:$B$31,2,0),0)</f>
        <v>0.7</v>
      </c>
      <c r="Z288" s="6">
        <f>IFERROR(VLOOKUP(Data_Set[[#This Row],[Type Transport]],'[1]Taux émission CO2e'!$A$20:$D$31,4,0),0)</f>
        <v>6.7400000000000002E-2</v>
      </c>
      <c r="AA288" s="30">
        <f>Data_Set[[#This Row],[Repartition Segment 1]]*Data_Set[[#This Row],[Coefficient CO2 Segment 1]]*Data_Set[[#This Row],[Poids OT (T)]]*Data_Set[[#This Row],[Distance (KM)]]</f>
        <v>5.6661151680000001</v>
      </c>
      <c r="AB288" s="30">
        <f>Data_Set[[#This Row],[Repartition Segment 2]]*Data_Set[[#This Row],[Coefficient CO2 Segment 2]]*Data_Set[[#This Row],[Poids OT (T)]]*Data_Set[[#This Row],[Distance (KM)]]</f>
        <v>5.5693190338800003</v>
      </c>
      <c r="AC288" s="30">
        <f>Data_Set[[#This Row],[Bilan CO2 Segment 1 (Kg CO2)]]+Data_Set[[#This Row],[Bilan CO2 Segment 2 (Kg CO2)]]</f>
        <v>11.23543420188</v>
      </c>
      <c r="AD288" s="1"/>
    </row>
    <row r="289" spans="1:30" ht="12.5" x14ac:dyDescent="0.25">
      <c r="A289" s="7">
        <v>20220400055</v>
      </c>
      <c r="B289" s="18">
        <v>44676</v>
      </c>
      <c r="C289" s="18" t="str">
        <f>TEXT(B289, "mmmm")</f>
        <v>avril</v>
      </c>
      <c r="D289" s="18" t="str">
        <f>TEXT(B289,"aaaa")</f>
        <v>2022</v>
      </c>
      <c r="E289" s="7">
        <v>1497338</v>
      </c>
      <c r="F289" s="17">
        <v>96</v>
      </c>
      <c r="G289" s="23">
        <f>Data_Set[[#This Row],[Poids OT (kg)]]/1000</f>
        <v>9.6000000000000002E-2</v>
      </c>
      <c r="H289" s="6" t="s">
        <v>1</v>
      </c>
      <c r="I289" s="7">
        <v>133</v>
      </c>
      <c r="J289" s="6">
        <v>91100</v>
      </c>
      <c r="K289" s="6" t="s">
        <v>22</v>
      </c>
      <c r="L289" s="6">
        <v>73490</v>
      </c>
      <c r="M289" s="6" t="s">
        <v>48</v>
      </c>
      <c r="N289" s="7">
        <v>539.01400000000001</v>
      </c>
      <c r="O289" s="6" t="s">
        <v>145</v>
      </c>
      <c r="P289" s="6" t="s">
        <v>146</v>
      </c>
      <c r="Q289" s="11">
        <v>1690891543678</v>
      </c>
      <c r="R289" s="12">
        <v>154098765</v>
      </c>
      <c r="S289" s="6" t="str">
        <f>LEFT(Q289,1)</f>
        <v>1</v>
      </c>
      <c r="T289" s="6" t="str">
        <f>IF(S289="1","Homme",IF(S289="0","Inconnu","Femme"))</f>
        <v>Homme</v>
      </c>
      <c r="U289" s="6" t="str">
        <f>"19"&amp;MID(Q289, SEARCH("", Q289) + 1,2)</f>
        <v>1969</v>
      </c>
      <c r="V289" s="6" t="str">
        <f>FLOOR(U289,5) &amp; "-" &amp; FLOOR(U289,5) + 5</f>
        <v>1965-1970</v>
      </c>
      <c r="W289" s="24">
        <f>IFERROR(VLOOKUP(Data_Set[[#This Row],[Type Transport]],'[1]Taux émission CO2e'!$A$5:$B$16,2,0),0)</f>
        <v>0.3</v>
      </c>
      <c r="X289" s="28">
        <f>IFERROR(VLOOKUP(Data_Set[[#This Row],[Type Transport]],'[1]Taux émission CO2e'!$A$5:$D$16,4,0),0)</f>
        <v>0.16</v>
      </c>
      <c r="Y289" s="24">
        <f>IFERROR(VLOOKUP(Data_Set[[#This Row],[Type Transport]],'[1]Taux émission CO2e'!$A$20:$B$31,2,0),0)</f>
        <v>0.7</v>
      </c>
      <c r="Z289" s="6">
        <f>IFERROR(VLOOKUP(Data_Set[[#This Row],[Type Transport]],'[1]Taux émission CO2e'!$A$20:$D$31,4,0),0)</f>
        <v>6.7400000000000002E-2</v>
      </c>
      <c r="AA289" s="30">
        <f>Data_Set[[#This Row],[Repartition Segment 1]]*Data_Set[[#This Row],[Coefficient CO2 Segment 1]]*Data_Set[[#This Row],[Poids OT (T)]]*Data_Set[[#This Row],[Distance (KM)]]</f>
        <v>2.4837765119999999</v>
      </c>
      <c r="AB289" s="30">
        <f>Data_Set[[#This Row],[Repartition Segment 2]]*Data_Set[[#This Row],[Coefficient CO2 Segment 2]]*Data_Set[[#This Row],[Poids OT (T)]]*Data_Set[[#This Row],[Distance (KM)]]</f>
        <v>2.4413453299200003</v>
      </c>
      <c r="AC289" s="30">
        <f>Data_Set[[#This Row],[Bilan CO2 Segment 1 (Kg CO2)]]+Data_Set[[#This Row],[Bilan CO2 Segment 2 (Kg CO2)]]</f>
        <v>4.9251218419200002</v>
      </c>
      <c r="AD289" s="1"/>
    </row>
    <row r="290" spans="1:30" ht="12.5" x14ac:dyDescent="0.25">
      <c r="A290" s="7">
        <v>20220400055</v>
      </c>
      <c r="B290" s="18">
        <v>44680</v>
      </c>
      <c r="C290" s="18" t="str">
        <f>TEXT(B290, "mmmm")</f>
        <v>avril</v>
      </c>
      <c r="D290" s="18" t="str">
        <f>TEXT(B290,"aaaa")</f>
        <v>2022</v>
      </c>
      <c r="E290" s="7">
        <v>1499640</v>
      </c>
      <c r="F290" s="17">
        <v>218</v>
      </c>
      <c r="G290" s="23">
        <f>Data_Set[[#This Row],[Poids OT (kg)]]/1000</f>
        <v>0.218</v>
      </c>
      <c r="H290" s="6" t="s">
        <v>1</v>
      </c>
      <c r="I290" s="7">
        <v>133</v>
      </c>
      <c r="J290" s="6">
        <v>91100</v>
      </c>
      <c r="K290" s="6" t="s">
        <v>22</v>
      </c>
      <c r="L290" s="6">
        <v>73490</v>
      </c>
      <c r="M290" s="6" t="s">
        <v>48</v>
      </c>
      <c r="N290" s="7">
        <v>539.01400000000001</v>
      </c>
      <c r="O290" s="6" t="s">
        <v>145</v>
      </c>
      <c r="P290" s="6" t="s">
        <v>146</v>
      </c>
      <c r="Q290" s="11">
        <v>1690891543678</v>
      </c>
      <c r="R290" s="12">
        <v>154098765</v>
      </c>
      <c r="S290" s="6" t="str">
        <f>LEFT(Q290,1)</f>
        <v>1</v>
      </c>
      <c r="T290" s="6" t="str">
        <f>IF(S290="1","Homme",IF(S290="0","Inconnu","Femme"))</f>
        <v>Homme</v>
      </c>
      <c r="U290" s="6" t="str">
        <f>"19"&amp;MID(Q290, SEARCH("", Q290) + 1,2)</f>
        <v>1969</v>
      </c>
      <c r="V290" s="6" t="str">
        <f>FLOOR(U290,5) &amp; "-" &amp; FLOOR(U290,5) + 5</f>
        <v>1965-1970</v>
      </c>
      <c r="W290" s="24">
        <f>IFERROR(VLOOKUP(Data_Set[[#This Row],[Type Transport]],'[1]Taux émission CO2e'!$A$5:$B$16,2,0),0)</f>
        <v>0.3</v>
      </c>
      <c r="X290" s="28">
        <f>IFERROR(VLOOKUP(Data_Set[[#This Row],[Type Transport]],'[1]Taux émission CO2e'!$A$5:$D$16,4,0),0)</f>
        <v>0.16</v>
      </c>
      <c r="Y290" s="24">
        <f>IFERROR(VLOOKUP(Data_Set[[#This Row],[Type Transport]],'[1]Taux émission CO2e'!$A$20:$B$31,2,0),0)</f>
        <v>0.7</v>
      </c>
      <c r="Z290" s="6">
        <f>IFERROR(VLOOKUP(Data_Set[[#This Row],[Type Transport]],'[1]Taux émission CO2e'!$A$20:$D$31,4,0),0)</f>
        <v>6.7400000000000002E-2</v>
      </c>
      <c r="AA290" s="30">
        <f>Data_Set[[#This Row],[Repartition Segment 1]]*Data_Set[[#This Row],[Coefficient CO2 Segment 1]]*Data_Set[[#This Row],[Poids OT (T)]]*Data_Set[[#This Row],[Distance (KM)]]</f>
        <v>5.6402424959999999</v>
      </c>
      <c r="AB290" s="30">
        <f>Data_Set[[#This Row],[Repartition Segment 2]]*Data_Set[[#This Row],[Coefficient CO2 Segment 2]]*Data_Set[[#This Row],[Poids OT (T)]]*Data_Set[[#This Row],[Distance (KM)]]</f>
        <v>5.5438883533599999</v>
      </c>
      <c r="AC290" s="30">
        <f>Data_Set[[#This Row],[Bilan CO2 Segment 1 (Kg CO2)]]+Data_Set[[#This Row],[Bilan CO2 Segment 2 (Kg CO2)]]</f>
        <v>11.184130849359999</v>
      </c>
      <c r="AD290" s="1"/>
    </row>
    <row r="291" spans="1:30" ht="12.5" x14ac:dyDescent="0.25">
      <c r="A291" s="7">
        <v>2022050075</v>
      </c>
      <c r="B291" s="18">
        <v>44683</v>
      </c>
      <c r="C291" s="18" t="str">
        <f>TEXT(B291, "mmmm")</f>
        <v>mai</v>
      </c>
      <c r="D291" s="18" t="str">
        <f>TEXT(B291,"aaaa")</f>
        <v>2022</v>
      </c>
      <c r="E291" s="7">
        <v>1500364</v>
      </c>
      <c r="F291" s="17">
        <v>218</v>
      </c>
      <c r="G291" s="23">
        <f>Data_Set[[#This Row],[Poids OT (kg)]]/1000</f>
        <v>0.218</v>
      </c>
      <c r="H291" s="6" t="s">
        <v>1</v>
      </c>
      <c r="I291" s="7">
        <v>133</v>
      </c>
      <c r="J291" s="6">
        <v>91100</v>
      </c>
      <c r="K291" s="6" t="s">
        <v>22</v>
      </c>
      <c r="L291" s="6">
        <v>73490</v>
      </c>
      <c r="M291" s="6" t="s">
        <v>48</v>
      </c>
      <c r="N291" s="7">
        <v>539.01400000000001</v>
      </c>
      <c r="O291" s="6" t="s">
        <v>145</v>
      </c>
      <c r="P291" s="6" t="s">
        <v>146</v>
      </c>
      <c r="Q291" s="11">
        <v>1690891543678</v>
      </c>
      <c r="R291" s="12">
        <v>154098765</v>
      </c>
      <c r="S291" s="6" t="str">
        <f>LEFT(Q291,1)</f>
        <v>1</v>
      </c>
      <c r="T291" s="6" t="str">
        <f>IF(S291="1","Homme",IF(S291="0","Inconnu","Femme"))</f>
        <v>Homme</v>
      </c>
      <c r="U291" s="6" t="str">
        <f>"19"&amp;MID(Q291, SEARCH("", Q291) + 1,2)</f>
        <v>1969</v>
      </c>
      <c r="V291" s="6" t="str">
        <f>FLOOR(U291,5) &amp; "-" &amp; FLOOR(U291,5) + 5</f>
        <v>1965-1970</v>
      </c>
      <c r="W291" s="24">
        <f>IFERROR(VLOOKUP(Data_Set[[#This Row],[Type Transport]],'[1]Taux émission CO2e'!$A$5:$B$16,2,0),0)</f>
        <v>0.3</v>
      </c>
      <c r="X291" s="28">
        <f>IFERROR(VLOOKUP(Data_Set[[#This Row],[Type Transport]],'[1]Taux émission CO2e'!$A$5:$D$16,4,0),0)</f>
        <v>0.16</v>
      </c>
      <c r="Y291" s="24">
        <f>IFERROR(VLOOKUP(Data_Set[[#This Row],[Type Transport]],'[1]Taux émission CO2e'!$A$20:$B$31,2,0),0)</f>
        <v>0.7</v>
      </c>
      <c r="Z291" s="6">
        <f>IFERROR(VLOOKUP(Data_Set[[#This Row],[Type Transport]],'[1]Taux émission CO2e'!$A$20:$D$31,4,0),0)</f>
        <v>6.7400000000000002E-2</v>
      </c>
      <c r="AA291" s="30">
        <f>Data_Set[[#This Row],[Repartition Segment 1]]*Data_Set[[#This Row],[Coefficient CO2 Segment 1]]*Data_Set[[#This Row],[Poids OT (T)]]*Data_Set[[#This Row],[Distance (KM)]]</f>
        <v>5.6402424959999999</v>
      </c>
      <c r="AB291" s="30">
        <f>Data_Set[[#This Row],[Repartition Segment 2]]*Data_Set[[#This Row],[Coefficient CO2 Segment 2]]*Data_Set[[#This Row],[Poids OT (T)]]*Data_Set[[#This Row],[Distance (KM)]]</f>
        <v>5.5438883533599999</v>
      </c>
      <c r="AC291" s="30">
        <f>Data_Set[[#This Row],[Bilan CO2 Segment 1 (Kg CO2)]]+Data_Set[[#This Row],[Bilan CO2 Segment 2 (Kg CO2)]]</f>
        <v>11.184130849359999</v>
      </c>
      <c r="AD291" s="1"/>
    </row>
    <row r="292" spans="1:30" ht="12.5" x14ac:dyDescent="0.25">
      <c r="A292" s="7">
        <v>2022050075</v>
      </c>
      <c r="B292" s="18">
        <v>44687</v>
      </c>
      <c r="C292" s="18" t="str">
        <f>TEXT(B292, "mmmm")</f>
        <v>mai</v>
      </c>
      <c r="D292" s="18" t="str">
        <f>TEXT(B292,"aaaa")</f>
        <v>2022</v>
      </c>
      <c r="E292" s="7">
        <v>1502434</v>
      </c>
      <c r="F292" s="17">
        <v>399</v>
      </c>
      <c r="G292" s="23">
        <f>Data_Set[[#This Row],[Poids OT (kg)]]/1000</f>
        <v>0.39900000000000002</v>
      </c>
      <c r="H292" s="6" t="s">
        <v>1</v>
      </c>
      <c r="I292" s="7">
        <v>310</v>
      </c>
      <c r="J292" s="6">
        <v>91100</v>
      </c>
      <c r="K292" s="6" t="s">
        <v>22</v>
      </c>
      <c r="L292" s="6">
        <v>73490</v>
      </c>
      <c r="M292" s="6" t="s">
        <v>48</v>
      </c>
      <c r="N292" s="7">
        <v>539.01400000000001</v>
      </c>
      <c r="O292" s="6" t="s">
        <v>145</v>
      </c>
      <c r="P292" s="6" t="s">
        <v>146</v>
      </c>
      <c r="Q292" s="11">
        <v>1690891543678</v>
      </c>
      <c r="R292" s="12">
        <v>154098765</v>
      </c>
      <c r="S292" s="6" t="str">
        <f>LEFT(Q292,1)</f>
        <v>1</v>
      </c>
      <c r="T292" s="6" t="str">
        <f>IF(S292="1","Homme",IF(S292="0","Inconnu","Femme"))</f>
        <v>Homme</v>
      </c>
      <c r="U292" s="6" t="str">
        <f>"19"&amp;MID(Q292, SEARCH("", Q292) + 1,2)</f>
        <v>1969</v>
      </c>
      <c r="V292" s="6" t="str">
        <f>FLOOR(U292,5) &amp; "-" &amp; FLOOR(U292,5) + 5</f>
        <v>1965-1970</v>
      </c>
      <c r="W292" s="24">
        <f>IFERROR(VLOOKUP(Data_Set[[#This Row],[Type Transport]],'[1]Taux émission CO2e'!$A$5:$B$16,2,0),0)</f>
        <v>0.3</v>
      </c>
      <c r="X292" s="28">
        <f>IFERROR(VLOOKUP(Data_Set[[#This Row],[Type Transport]],'[1]Taux émission CO2e'!$A$5:$D$16,4,0),0)</f>
        <v>0.16</v>
      </c>
      <c r="Y292" s="24">
        <f>IFERROR(VLOOKUP(Data_Set[[#This Row],[Type Transport]],'[1]Taux émission CO2e'!$A$20:$B$31,2,0),0)</f>
        <v>0.7</v>
      </c>
      <c r="Z292" s="6">
        <f>IFERROR(VLOOKUP(Data_Set[[#This Row],[Type Transport]],'[1]Taux émission CO2e'!$A$20:$D$31,4,0),0)</f>
        <v>6.7400000000000002E-2</v>
      </c>
      <c r="AA292" s="30">
        <f>Data_Set[[#This Row],[Repartition Segment 1]]*Data_Set[[#This Row],[Coefficient CO2 Segment 1]]*Data_Set[[#This Row],[Poids OT (T)]]*Data_Set[[#This Row],[Distance (KM)]]</f>
        <v>10.323196128000001</v>
      </c>
      <c r="AB292" s="30">
        <f>Data_Set[[#This Row],[Repartition Segment 2]]*Data_Set[[#This Row],[Coefficient CO2 Segment 2]]*Data_Set[[#This Row],[Poids OT (T)]]*Data_Set[[#This Row],[Distance (KM)]]</f>
        <v>10.146841527480001</v>
      </c>
      <c r="AC292" s="30">
        <f>Data_Set[[#This Row],[Bilan CO2 Segment 1 (Kg CO2)]]+Data_Set[[#This Row],[Bilan CO2 Segment 2 (Kg CO2)]]</f>
        <v>20.470037655480002</v>
      </c>
      <c r="AD292" s="1"/>
    </row>
    <row r="293" spans="1:30" ht="12.5" x14ac:dyDescent="0.25">
      <c r="A293" s="7">
        <v>2022050075</v>
      </c>
      <c r="B293" s="18">
        <v>44693</v>
      </c>
      <c r="C293" s="18" t="str">
        <f>TEXT(B293, "mmmm")</f>
        <v>mai</v>
      </c>
      <c r="D293" s="18" t="str">
        <f>TEXT(B293,"aaaa")</f>
        <v>2022</v>
      </c>
      <c r="E293" s="7">
        <v>1505092</v>
      </c>
      <c r="F293" s="17">
        <v>56</v>
      </c>
      <c r="G293" s="23">
        <f>Data_Set[[#This Row],[Poids OT (kg)]]/1000</f>
        <v>5.6000000000000001E-2</v>
      </c>
      <c r="H293" s="6" t="s">
        <v>1</v>
      </c>
      <c r="I293" s="7">
        <v>133</v>
      </c>
      <c r="J293" s="6">
        <v>91100</v>
      </c>
      <c r="K293" s="6" t="s">
        <v>22</v>
      </c>
      <c r="L293" s="6">
        <v>73490</v>
      </c>
      <c r="M293" s="6" t="s">
        <v>48</v>
      </c>
      <c r="N293" s="7">
        <v>539.01400000000001</v>
      </c>
      <c r="O293" s="6" t="s">
        <v>145</v>
      </c>
      <c r="P293" s="6" t="s">
        <v>146</v>
      </c>
      <c r="Q293" s="11">
        <v>1690891543678</v>
      </c>
      <c r="R293" s="12">
        <v>154098765</v>
      </c>
      <c r="S293" s="6" t="str">
        <f>LEFT(Q293,1)</f>
        <v>1</v>
      </c>
      <c r="T293" s="6" t="str">
        <f>IF(S293="1","Homme",IF(S293="0","Inconnu","Femme"))</f>
        <v>Homme</v>
      </c>
      <c r="U293" s="6" t="str">
        <f>"19"&amp;MID(Q293, SEARCH("", Q293) + 1,2)</f>
        <v>1969</v>
      </c>
      <c r="V293" s="6" t="str">
        <f>FLOOR(U293,5) &amp; "-" &amp; FLOOR(U293,5) + 5</f>
        <v>1965-1970</v>
      </c>
      <c r="W293" s="24">
        <f>IFERROR(VLOOKUP(Data_Set[[#This Row],[Type Transport]],'[1]Taux émission CO2e'!$A$5:$B$16,2,0),0)</f>
        <v>0.3</v>
      </c>
      <c r="X293" s="28">
        <f>IFERROR(VLOOKUP(Data_Set[[#This Row],[Type Transport]],'[1]Taux émission CO2e'!$A$5:$D$16,4,0),0)</f>
        <v>0.16</v>
      </c>
      <c r="Y293" s="24">
        <f>IFERROR(VLOOKUP(Data_Set[[#This Row],[Type Transport]],'[1]Taux émission CO2e'!$A$20:$B$31,2,0),0)</f>
        <v>0.7</v>
      </c>
      <c r="Z293" s="6">
        <f>IFERROR(VLOOKUP(Data_Set[[#This Row],[Type Transport]],'[1]Taux émission CO2e'!$A$20:$D$31,4,0),0)</f>
        <v>6.7400000000000002E-2</v>
      </c>
      <c r="AA293" s="30">
        <f>Data_Set[[#This Row],[Repartition Segment 1]]*Data_Set[[#This Row],[Coefficient CO2 Segment 1]]*Data_Set[[#This Row],[Poids OT (T)]]*Data_Set[[#This Row],[Distance (KM)]]</f>
        <v>1.4488696320000001</v>
      </c>
      <c r="AB293" s="30">
        <f>Data_Set[[#This Row],[Repartition Segment 2]]*Data_Set[[#This Row],[Coefficient CO2 Segment 2]]*Data_Set[[#This Row],[Poids OT (T)]]*Data_Set[[#This Row],[Distance (KM)]]</f>
        <v>1.4241181091200001</v>
      </c>
      <c r="AC293" s="30">
        <f>Data_Set[[#This Row],[Bilan CO2 Segment 1 (Kg CO2)]]+Data_Set[[#This Row],[Bilan CO2 Segment 2 (Kg CO2)]]</f>
        <v>2.8729877411200002</v>
      </c>
      <c r="AD293" s="1"/>
    </row>
    <row r="294" spans="1:30" ht="12.5" x14ac:dyDescent="0.25">
      <c r="A294" s="7">
        <v>2022050075</v>
      </c>
      <c r="B294" s="18">
        <v>44694</v>
      </c>
      <c r="C294" s="18" t="str">
        <f>TEXT(B294, "mmmm")</f>
        <v>mai</v>
      </c>
      <c r="D294" s="18" t="str">
        <f>TEXT(B294,"aaaa")</f>
        <v>2022</v>
      </c>
      <c r="E294" s="7">
        <v>1505711</v>
      </c>
      <c r="F294" s="17">
        <v>293</v>
      </c>
      <c r="G294" s="23">
        <f>Data_Set[[#This Row],[Poids OT (kg)]]/1000</f>
        <v>0.29299999999999998</v>
      </c>
      <c r="H294" s="6" t="s">
        <v>1</v>
      </c>
      <c r="I294" s="7">
        <v>260</v>
      </c>
      <c r="J294" s="6">
        <v>91100</v>
      </c>
      <c r="K294" s="6" t="s">
        <v>22</v>
      </c>
      <c r="L294" s="6">
        <v>73490</v>
      </c>
      <c r="M294" s="6" t="s">
        <v>48</v>
      </c>
      <c r="N294" s="7">
        <v>539.01400000000001</v>
      </c>
      <c r="O294" s="6" t="s">
        <v>145</v>
      </c>
      <c r="P294" s="6" t="s">
        <v>146</v>
      </c>
      <c r="Q294" s="11">
        <v>1690891543678</v>
      </c>
      <c r="R294" s="12">
        <v>154098765</v>
      </c>
      <c r="S294" s="6" t="str">
        <f>LEFT(Q294,1)</f>
        <v>1</v>
      </c>
      <c r="T294" s="6" t="str">
        <f>IF(S294="1","Homme",IF(S294="0","Inconnu","Femme"))</f>
        <v>Homme</v>
      </c>
      <c r="U294" s="6" t="str">
        <f>"19"&amp;MID(Q294, SEARCH("", Q294) + 1,2)</f>
        <v>1969</v>
      </c>
      <c r="V294" s="6" t="str">
        <f>FLOOR(U294,5) &amp; "-" &amp; FLOOR(U294,5) + 5</f>
        <v>1965-1970</v>
      </c>
      <c r="W294" s="24">
        <f>IFERROR(VLOOKUP(Data_Set[[#This Row],[Type Transport]],'[1]Taux émission CO2e'!$A$5:$B$16,2,0),0)</f>
        <v>0.3</v>
      </c>
      <c r="X294" s="28">
        <f>IFERROR(VLOOKUP(Data_Set[[#This Row],[Type Transport]],'[1]Taux émission CO2e'!$A$5:$D$16,4,0),0)</f>
        <v>0.16</v>
      </c>
      <c r="Y294" s="24">
        <f>IFERROR(VLOOKUP(Data_Set[[#This Row],[Type Transport]],'[1]Taux émission CO2e'!$A$20:$B$31,2,0),0)</f>
        <v>0.7</v>
      </c>
      <c r="Z294" s="6">
        <f>IFERROR(VLOOKUP(Data_Set[[#This Row],[Type Transport]],'[1]Taux émission CO2e'!$A$20:$D$31,4,0),0)</f>
        <v>6.7400000000000002E-2</v>
      </c>
      <c r="AA294" s="30">
        <f>Data_Set[[#This Row],[Repartition Segment 1]]*Data_Set[[#This Row],[Coefficient CO2 Segment 1]]*Data_Set[[#This Row],[Poids OT (T)]]*Data_Set[[#This Row],[Distance (KM)]]</f>
        <v>7.5806928960000004</v>
      </c>
      <c r="AB294" s="30">
        <f>Data_Set[[#This Row],[Repartition Segment 2]]*Data_Set[[#This Row],[Coefficient CO2 Segment 2]]*Data_Set[[#This Row],[Poids OT (T)]]*Data_Set[[#This Row],[Distance (KM)]]</f>
        <v>7.4511893923599999</v>
      </c>
      <c r="AC294" s="30">
        <f>Data_Set[[#This Row],[Bilan CO2 Segment 1 (Kg CO2)]]+Data_Set[[#This Row],[Bilan CO2 Segment 2 (Kg CO2)]]</f>
        <v>15.03188228836</v>
      </c>
      <c r="AD294" s="1"/>
    </row>
    <row r="295" spans="1:30" ht="12.5" x14ac:dyDescent="0.25">
      <c r="A295" s="7">
        <v>2022050075</v>
      </c>
      <c r="B295" s="18">
        <v>44700</v>
      </c>
      <c r="C295" s="18" t="str">
        <f>TEXT(B295, "mmmm")</f>
        <v>mai</v>
      </c>
      <c r="D295" s="18" t="str">
        <f>TEXT(B295,"aaaa")</f>
        <v>2022</v>
      </c>
      <c r="E295" s="7">
        <v>1507958</v>
      </c>
      <c r="F295" s="17">
        <v>56</v>
      </c>
      <c r="G295" s="23">
        <f>Data_Set[[#This Row],[Poids OT (kg)]]/1000</f>
        <v>5.6000000000000001E-2</v>
      </c>
      <c r="H295" s="6" t="s">
        <v>1</v>
      </c>
      <c r="I295" s="7">
        <v>133</v>
      </c>
      <c r="J295" s="6">
        <v>91100</v>
      </c>
      <c r="K295" s="6" t="s">
        <v>22</v>
      </c>
      <c r="L295" s="6">
        <v>73490</v>
      </c>
      <c r="M295" s="6" t="s">
        <v>48</v>
      </c>
      <c r="N295" s="7">
        <v>539.01400000000001</v>
      </c>
      <c r="O295" s="6" t="s">
        <v>145</v>
      </c>
      <c r="P295" s="6" t="s">
        <v>146</v>
      </c>
      <c r="Q295" s="11">
        <v>1690891543678</v>
      </c>
      <c r="R295" s="12">
        <v>154098765</v>
      </c>
      <c r="S295" s="6" t="str">
        <f>LEFT(Q295,1)</f>
        <v>1</v>
      </c>
      <c r="T295" s="6" t="str">
        <f>IF(S295="1","Homme",IF(S295="0","Inconnu","Femme"))</f>
        <v>Homme</v>
      </c>
      <c r="U295" s="6" t="str">
        <f>"19"&amp;MID(Q295, SEARCH("", Q295) + 1,2)</f>
        <v>1969</v>
      </c>
      <c r="V295" s="6" t="str">
        <f>FLOOR(U295,5) &amp; "-" &amp; FLOOR(U295,5) + 5</f>
        <v>1965-1970</v>
      </c>
      <c r="W295" s="24">
        <f>IFERROR(VLOOKUP(Data_Set[[#This Row],[Type Transport]],'[1]Taux émission CO2e'!$A$5:$B$16,2,0),0)</f>
        <v>0.3</v>
      </c>
      <c r="X295" s="28">
        <f>IFERROR(VLOOKUP(Data_Set[[#This Row],[Type Transport]],'[1]Taux émission CO2e'!$A$5:$D$16,4,0),0)</f>
        <v>0.16</v>
      </c>
      <c r="Y295" s="24">
        <f>IFERROR(VLOOKUP(Data_Set[[#This Row],[Type Transport]],'[1]Taux émission CO2e'!$A$20:$B$31,2,0),0)</f>
        <v>0.7</v>
      </c>
      <c r="Z295" s="6">
        <f>IFERROR(VLOOKUP(Data_Set[[#This Row],[Type Transport]],'[1]Taux émission CO2e'!$A$20:$D$31,4,0),0)</f>
        <v>6.7400000000000002E-2</v>
      </c>
      <c r="AA295" s="30">
        <f>Data_Set[[#This Row],[Repartition Segment 1]]*Data_Set[[#This Row],[Coefficient CO2 Segment 1]]*Data_Set[[#This Row],[Poids OT (T)]]*Data_Set[[#This Row],[Distance (KM)]]</f>
        <v>1.4488696320000001</v>
      </c>
      <c r="AB295" s="30">
        <f>Data_Set[[#This Row],[Repartition Segment 2]]*Data_Set[[#This Row],[Coefficient CO2 Segment 2]]*Data_Set[[#This Row],[Poids OT (T)]]*Data_Set[[#This Row],[Distance (KM)]]</f>
        <v>1.4241181091200001</v>
      </c>
      <c r="AC295" s="30">
        <f>Data_Set[[#This Row],[Bilan CO2 Segment 1 (Kg CO2)]]+Data_Set[[#This Row],[Bilan CO2 Segment 2 (Kg CO2)]]</f>
        <v>2.8729877411200002</v>
      </c>
      <c r="AD295" s="1"/>
    </row>
    <row r="296" spans="1:30" ht="12.5" x14ac:dyDescent="0.25">
      <c r="A296" s="7">
        <v>2022050075</v>
      </c>
      <c r="B296" s="18">
        <v>44708</v>
      </c>
      <c r="C296" s="18" t="str">
        <f>TEXT(B296, "mmmm")</f>
        <v>mai</v>
      </c>
      <c r="D296" s="18" t="str">
        <f>TEXT(B296,"aaaa")</f>
        <v>2022</v>
      </c>
      <c r="E296" s="7">
        <v>1511362</v>
      </c>
      <c r="F296" s="17">
        <v>106</v>
      </c>
      <c r="G296" s="23">
        <f>Data_Set[[#This Row],[Poids OT (kg)]]/1000</f>
        <v>0.106</v>
      </c>
      <c r="H296" s="6" t="s">
        <v>1</v>
      </c>
      <c r="I296" s="7">
        <v>133</v>
      </c>
      <c r="J296" s="6">
        <v>91100</v>
      </c>
      <c r="K296" s="6" t="s">
        <v>22</v>
      </c>
      <c r="L296" s="6">
        <v>73490</v>
      </c>
      <c r="M296" s="6" t="s">
        <v>48</v>
      </c>
      <c r="N296" s="7">
        <v>539.01400000000001</v>
      </c>
      <c r="O296" s="6" t="s">
        <v>145</v>
      </c>
      <c r="P296" s="6" t="s">
        <v>146</v>
      </c>
      <c r="Q296" s="11">
        <v>1690891543678</v>
      </c>
      <c r="R296" s="12">
        <v>154098765</v>
      </c>
      <c r="S296" s="6" t="str">
        <f>LEFT(Q296,1)</f>
        <v>1</v>
      </c>
      <c r="T296" s="6" t="str">
        <f>IF(S296="1","Homme",IF(S296="0","Inconnu","Femme"))</f>
        <v>Homme</v>
      </c>
      <c r="U296" s="6" t="str">
        <f>"19"&amp;MID(Q296, SEARCH("", Q296) + 1,2)</f>
        <v>1969</v>
      </c>
      <c r="V296" s="6" t="str">
        <f>FLOOR(U296,5) &amp; "-" &amp; FLOOR(U296,5) + 5</f>
        <v>1965-1970</v>
      </c>
      <c r="W296" s="24">
        <f>IFERROR(VLOOKUP(Data_Set[[#This Row],[Type Transport]],'[1]Taux émission CO2e'!$A$5:$B$16,2,0),0)</f>
        <v>0.3</v>
      </c>
      <c r="X296" s="28">
        <f>IFERROR(VLOOKUP(Data_Set[[#This Row],[Type Transport]],'[1]Taux émission CO2e'!$A$5:$D$16,4,0),0)</f>
        <v>0.16</v>
      </c>
      <c r="Y296" s="24">
        <f>IFERROR(VLOOKUP(Data_Set[[#This Row],[Type Transport]],'[1]Taux émission CO2e'!$A$20:$B$31,2,0),0)</f>
        <v>0.7</v>
      </c>
      <c r="Z296" s="6">
        <f>IFERROR(VLOOKUP(Data_Set[[#This Row],[Type Transport]],'[1]Taux émission CO2e'!$A$20:$D$31,4,0),0)</f>
        <v>6.7400000000000002E-2</v>
      </c>
      <c r="AA296" s="30">
        <f>Data_Set[[#This Row],[Repartition Segment 1]]*Data_Set[[#This Row],[Coefficient CO2 Segment 1]]*Data_Set[[#This Row],[Poids OT (T)]]*Data_Set[[#This Row],[Distance (KM)]]</f>
        <v>2.7425032319999998</v>
      </c>
      <c r="AB296" s="30">
        <f>Data_Set[[#This Row],[Repartition Segment 2]]*Data_Set[[#This Row],[Coefficient CO2 Segment 2]]*Data_Set[[#This Row],[Poids OT (T)]]*Data_Set[[#This Row],[Distance (KM)]]</f>
        <v>2.69565213512</v>
      </c>
      <c r="AC296" s="30">
        <f>Data_Set[[#This Row],[Bilan CO2 Segment 1 (Kg CO2)]]+Data_Set[[#This Row],[Bilan CO2 Segment 2 (Kg CO2)]]</f>
        <v>5.4381553671200002</v>
      </c>
      <c r="AD296" s="1"/>
    </row>
    <row r="297" spans="1:30" ht="12.5" x14ac:dyDescent="0.25">
      <c r="A297" s="7">
        <v>20220600077</v>
      </c>
      <c r="B297" s="18">
        <v>44713</v>
      </c>
      <c r="C297" s="18" t="str">
        <f>TEXT(B297, "mmmm")</f>
        <v>juin</v>
      </c>
      <c r="D297" s="18" t="str">
        <f>TEXT(B297,"aaaa")</f>
        <v>2022</v>
      </c>
      <c r="E297" s="7">
        <v>1513058</v>
      </c>
      <c r="F297" s="17">
        <v>321</v>
      </c>
      <c r="G297" s="23">
        <f>Data_Set[[#This Row],[Poids OT (kg)]]/1000</f>
        <v>0.32100000000000001</v>
      </c>
      <c r="H297" s="6" t="s">
        <v>1</v>
      </c>
      <c r="I297" s="7">
        <v>260</v>
      </c>
      <c r="J297" s="6">
        <v>91100</v>
      </c>
      <c r="K297" s="6" t="s">
        <v>22</v>
      </c>
      <c r="L297" s="6">
        <v>73490</v>
      </c>
      <c r="M297" s="6" t="s">
        <v>48</v>
      </c>
      <c r="N297" s="7">
        <v>539.01400000000001</v>
      </c>
      <c r="O297" s="6" t="s">
        <v>145</v>
      </c>
      <c r="P297" s="6" t="s">
        <v>146</v>
      </c>
      <c r="Q297" s="11">
        <v>1690891543678</v>
      </c>
      <c r="R297" s="12">
        <v>154098765</v>
      </c>
      <c r="S297" s="6" t="str">
        <f>LEFT(Q297,1)</f>
        <v>1</v>
      </c>
      <c r="T297" s="6" t="str">
        <f>IF(S297="1","Homme",IF(S297="0","Inconnu","Femme"))</f>
        <v>Homme</v>
      </c>
      <c r="U297" s="6" t="str">
        <f>"19"&amp;MID(Q297, SEARCH("", Q297) + 1,2)</f>
        <v>1969</v>
      </c>
      <c r="V297" s="6" t="str">
        <f>FLOOR(U297,5) &amp; "-" &amp; FLOOR(U297,5) + 5</f>
        <v>1965-1970</v>
      </c>
      <c r="W297" s="24">
        <f>IFERROR(VLOOKUP(Data_Set[[#This Row],[Type Transport]],'[1]Taux émission CO2e'!$A$5:$B$16,2,0),0)</f>
        <v>0.3</v>
      </c>
      <c r="X297" s="28">
        <f>IFERROR(VLOOKUP(Data_Set[[#This Row],[Type Transport]],'[1]Taux émission CO2e'!$A$5:$D$16,4,0),0)</f>
        <v>0.16</v>
      </c>
      <c r="Y297" s="24">
        <f>IFERROR(VLOOKUP(Data_Set[[#This Row],[Type Transport]],'[1]Taux émission CO2e'!$A$20:$B$31,2,0),0)</f>
        <v>0.7</v>
      </c>
      <c r="Z297" s="6">
        <f>IFERROR(VLOOKUP(Data_Set[[#This Row],[Type Transport]],'[1]Taux émission CO2e'!$A$20:$D$31,4,0),0)</f>
        <v>6.7400000000000002E-2</v>
      </c>
      <c r="AA297" s="30">
        <f>Data_Set[[#This Row],[Repartition Segment 1]]*Data_Set[[#This Row],[Coefficient CO2 Segment 1]]*Data_Set[[#This Row],[Poids OT (T)]]*Data_Set[[#This Row],[Distance (KM)]]</f>
        <v>8.3051277120000009</v>
      </c>
      <c r="AB297" s="30">
        <f>Data_Set[[#This Row],[Repartition Segment 2]]*Data_Set[[#This Row],[Coefficient CO2 Segment 2]]*Data_Set[[#This Row],[Poids OT (T)]]*Data_Set[[#This Row],[Distance (KM)]]</f>
        <v>8.1632484469200008</v>
      </c>
      <c r="AC297" s="30">
        <f>Data_Set[[#This Row],[Bilan CO2 Segment 1 (Kg CO2)]]+Data_Set[[#This Row],[Bilan CO2 Segment 2 (Kg CO2)]]</f>
        <v>16.468376158920002</v>
      </c>
      <c r="AD297" s="1"/>
    </row>
    <row r="298" spans="1:30" ht="12.5" x14ac:dyDescent="0.25">
      <c r="A298" s="7">
        <v>20220600077</v>
      </c>
      <c r="B298" s="18">
        <v>44715</v>
      </c>
      <c r="C298" s="18" t="str">
        <f>TEXT(B298, "mmmm")</f>
        <v>juin</v>
      </c>
      <c r="D298" s="18" t="str">
        <f>TEXT(B298,"aaaa")</f>
        <v>2022</v>
      </c>
      <c r="E298" s="7">
        <v>1513946</v>
      </c>
      <c r="F298" s="17">
        <v>212</v>
      </c>
      <c r="G298" s="23">
        <f>Data_Set[[#This Row],[Poids OT (kg)]]/1000</f>
        <v>0.21199999999999999</v>
      </c>
      <c r="H298" s="6" t="s">
        <v>1</v>
      </c>
      <c r="I298" s="7">
        <v>260</v>
      </c>
      <c r="J298" s="6">
        <v>91100</v>
      </c>
      <c r="K298" s="6" t="s">
        <v>22</v>
      </c>
      <c r="L298" s="6">
        <v>73490</v>
      </c>
      <c r="M298" s="6" t="s">
        <v>48</v>
      </c>
      <c r="N298" s="7">
        <v>539.01400000000001</v>
      </c>
      <c r="O298" s="6" t="s">
        <v>145</v>
      </c>
      <c r="P298" s="6" t="s">
        <v>146</v>
      </c>
      <c r="Q298" s="11">
        <v>1690891543678</v>
      </c>
      <c r="R298" s="12">
        <v>154098765</v>
      </c>
      <c r="S298" s="6" t="str">
        <f>LEFT(Q298,1)</f>
        <v>1</v>
      </c>
      <c r="T298" s="6" t="str">
        <f>IF(S298="1","Homme",IF(S298="0","Inconnu","Femme"))</f>
        <v>Homme</v>
      </c>
      <c r="U298" s="6" t="str">
        <f>"19"&amp;MID(Q298, SEARCH("", Q298) + 1,2)</f>
        <v>1969</v>
      </c>
      <c r="V298" s="6" t="str">
        <f>FLOOR(U298,5) &amp; "-" &amp; FLOOR(U298,5) + 5</f>
        <v>1965-1970</v>
      </c>
      <c r="W298" s="24">
        <f>IFERROR(VLOOKUP(Data_Set[[#This Row],[Type Transport]],'[1]Taux émission CO2e'!$A$5:$B$16,2,0),0)</f>
        <v>0.3</v>
      </c>
      <c r="X298" s="28">
        <f>IFERROR(VLOOKUP(Data_Set[[#This Row],[Type Transport]],'[1]Taux émission CO2e'!$A$5:$D$16,4,0),0)</f>
        <v>0.16</v>
      </c>
      <c r="Y298" s="24">
        <f>IFERROR(VLOOKUP(Data_Set[[#This Row],[Type Transport]],'[1]Taux émission CO2e'!$A$20:$B$31,2,0),0)</f>
        <v>0.7</v>
      </c>
      <c r="Z298" s="6">
        <f>IFERROR(VLOOKUP(Data_Set[[#This Row],[Type Transport]],'[1]Taux émission CO2e'!$A$20:$D$31,4,0),0)</f>
        <v>6.7400000000000002E-2</v>
      </c>
      <c r="AA298" s="30">
        <f>Data_Set[[#This Row],[Repartition Segment 1]]*Data_Set[[#This Row],[Coefficient CO2 Segment 1]]*Data_Set[[#This Row],[Poids OT (T)]]*Data_Set[[#This Row],[Distance (KM)]]</f>
        <v>5.4850064639999996</v>
      </c>
      <c r="AB298" s="30">
        <f>Data_Set[[#This Row],[Repartition Segment 2]]*Data_Set[[#This Row],[Coefficient CO2 Segment 2]]*Data_Set[[#This Row],[Poids OT (T)]]*Data_Set[[#This Row],[Distance (KM)]]</f>
        <v>5.39130427024</v>
      </c>
      <c r="AC298" s="30">
        <f>Data_Set[[#This Row],[Bilan CO2 Segment 1 (Kg CO2)]]+Data_Set[[#This Row],[Bilan CO2 Segment 2 (Kg CO2)]]</f>
        <v>10.87631073424</v>
      </c>
      <c r="AD298" s="1"/>
    </row>
    <row r="299" spans="1:30" ht="12.5" x14ac:dyDescent="0.25">
      <c r="A299" s="7">
        <v>20220600077</v>
      </c>
      <c r="B299" s="18">
        <v>44726</v>
      </c>
      <c r="C299" s="18" t="str">
        <f>TEXT(B299, "mmmm")</f>
        <v>juin</v>
      </c>
      <c r="D299" s="18" t="str">
        <f>TEXT(B299,"aaaa")</f>
        <v>2022</v>
      </c>
      <c r="E299" s="7">
        <v>1518388</v>
      </c>
      <c r="F299" s="17">
        <v>384</v>
      </c>
      <c r="G299" s="23">
        <f>Data_Set[[#This Row],[Poids OT (kg)]]/1000</f>
        <v>0.38400000000000001</v>
      </c>
      <c r="H299" s="6" t="s">
        <v>1</v>
      </c>
      <c r="I299" s="7">
        <v>260</v>
      </c>
      <c r="J299" s="6">
        <v>91100</v>
      </c>
      <c r="K299" s="6" t="s">
        <v>22</v>
      </c>
      <c r="L299" s="6">
        <v>73490</v>
      </c>
      <c r="M299" s="6" t="s">
        <v>48</v>
      </c>
      <c r="N299" s="7">
        <v>539.01400000000001</v>
      </c>
      <c r="O299" s="6" t="s">
        <v>145</v>
      </c>
      <c r="P299" s="6" t="s">
        <v>146</v>
      </c>
      <c r="Q299" s="11">
        <v>1690891543678</v>
      </c>
      <c r="R299" s="12">
        <v>154098765</v>
      </c>
      <c r="S299" s="6" t="str">
        <f>LEFT(Q299,1)</f>
        <v>1</v>
      </c>
      <c r="T299" s="6" t="str">
        <f>IF(S299="1","Homme",IF(S299="0","Inconnu","Femme"))</f>
        <v>Homme</v>
      </c>
      <c r="U299" s="6" t="str">
        <f>"19"&amp;MID(Q299, SEARCH("", Q299) + 1,2)</f>
        <v>1969</v>
      </c>
      <c r="V299" s="6" t="str">
        <f>FLOOR(U299,5) &amp; "-" &amp; FLOOR(U299,5) + 5</f>
        <v>1965-1970</v>
      </c>
      <c r="W299" s="24">
        <f>IFERROR(VLOOKUP(Data_Set[[#This Row],[Type Transport]],'[1]Taux émission CO2e'!$A$5:$B$16,2,0),0)</f>
        <v>0.3</v>
      </c>
      <c r="X299" s="28">
        <f>IFERROR(VLOOKUP(Data_Set[[#This Row],[Type Transport]],'[1]Taux émission CO2e'!$A$5:$D$16,4,0),0)</f>
        <v>0.16</v>
      </c>
      <c r="Y299" s="24">
        <f>IFERROR(VLOOKUP(Data_Set[[#This Row],[Type Transport]],'[1]Taux émission CO2e'!$A$20:$B$31,2,0),0)</f>
        <v>0.7</v>
      </c>
      <c r="Z299" s="6">
        <f>IFERROR(VLOOKUP(Data_Set[[#This Row],[Type Transport]],'[1]Taux émission CO2e'!$A$20:$D$31,4,0),0)</f>
        <v>6.7400000000000002E-2</v>
      </c>
      <c r="AA299" s="30">
        <f>Data_Set[[#This Row],[Repartition Segment 1]]*Data_Set[[#This Row],[Coefficient CO2 Segment 1]]*Data_Set[[#This Row],[Poids OT (T)]]*Data_Set[[#This Row],[Distance (KM)]]</f>
        <v>9.9351060479999997</v>
      </c>
      <c r="AB299" s="30">
        <f>Data_Set[[#This Row],[Repartition Segment 2]]*Data_Set[[#This Row],[Coefficient CO2 Segment 2]]*Data_Set[[#This Row],[Poids OT (T)]]*Data_Set[[#This Row],[Distance (KM)]]</f>
        <v>9.7653813196800012</v>
      </c>
      <c r="AC299" s="30">
        <f>Data_Set[[#This Row],[Bilan CO2 Segment 1 (Kg CO2)]]+Data_Set[[#This Row],[Bilan CO2 Segment 2 (Kg CO2)]]</f>
        <v>19.700487367680001</v>
      </c>
      <c r="AD299" s="1"/>
    </row>
    <row r="300" spans="1:30" ht="12.5" x14ac:dyDescent="0.25">
      <c r="A300" s="7">
        <v>20220600077</v>
      </c>
      <c r="B300" s="18">
        <v>44739</v>
      </c>
      <c r="C300" s="18" t="str">
        <f>TEXT(B300, "mmmm")</f>
        <v>juin</v>
      </c>
      <c r="D300" s="18" t="str">
        <f>TEXT(B300,"aaaa")</f>
        <v>2022</v>
      </c>
      <c r="E300" s="7">
        <v>1524024</v>
      </c>
      <c r="F300" s="17">
        <v>264</v>
      </c>
      <c r="G300" s="23">
        <f>Data_Set[[#This Row],[Poids OT (kg)]]/1000</f>
        <v>0.26400000000000001</v>
      </c>
      <c r="H300" s="6" t="s">
        <v>1</v>
      </c>
      <c r="I300" s="7">
        <v>320</v>
      </c>
      <c r="J300" s="6">
        <v>91100</v>
      </c>
      <c r="K300" s="6" t="s">
        <v>22</v>
      </c>
      <c r="L300" s="6">
        <v>73490</v>
      </c>
      <c r="M300" s="6" t="s">
        <v>48</v>
      </c>
      <c r="N300" s="7">
        <v>539.01400000000001</v>
      </c>
      <c r="O300" s="6" t="s">
        <v>145</v>
      </c>
      <c r="P300" s="6" t="s">
        <v>146</v>
      </c>
      <c r="Q300" s="11">
        <v>1690891543678</v>
      </c>
      <c r="R300" s="12">
        <v>154098765</v>
      </c>
      <c r="S300" s="6" t="str">
        <f>LEFT(Q300,1)</f>
        <v>1</v>
      </c>
      <c r="T300" s="6" t="str">
        <f>IF(S300="1","Homme",IF(S300="0","Inconnu","Femme"))</f>
        <v>Homme</v>
      </c>
      <c r="U300" s="6" t="str">
        <f>"19"&amp;MID(Q300, SEARCH("", Q300) + 1,2)</f>
        <v>1969</v>
      </c>
      <c r="V300" s="6" t="str">
        <f>FLOOR(U300,5) &amp; "-" &amp; FLOOR(U300,5) + 5</f>
        <v>1965-1970</v>
      </c>
      <c r="W300" s="24">
        <f>IFERROR(VLOOKUP(Data_Set[[#This Row],[Type Transport]],'[1]Taux émission CO2e'!$A$5:$B$16,2,0),0)</f>
        <v>0.3</v>
      </c>
      <c r="X300" s="28">
        <f>IFERROR(VLOOKUP(Data_Set[[#This Row],[Type Transport]],'[1]Taux émission CO2e'!$A$5:$D$16,4,0),0)</f>
        <v>0.16</v>
      </c>
      <c r="Y300" s="24">
        <f>IFERROR(VLOOKUP(Data_Set[[#This Row],[Type Transport]],'[1]Taux émission CO2e'!$A$20:$B$31,2,0),0)</f>
        <v>0.7</v>
      </c>
      <c r="Z300" s="6">
        <f>IFERROR(VLOOKUP(Data_Set[[#This Row],[Type Transport]],'[1]Taux émission CO2e'!$A$20:$D$31,4,0),0)</f>
        <v>6.7400000000000002E-2</v>
      </c>
      <c r="AA300" s="30">
        <f>Data_Set[[#This Row],[Repartition Segment 1]]*Data_Set[[#This Row],[Coefficient CO2 Segment 1]]*Data_Set[[#This Row],[Poids OT (T)]]*Data_Set[[#This Row],[Distance (KM)]]</f>
        <v>6.8303854080000006</v>
      </c>
      <c r="AB300" s="30">
        <f>Data_Set[[#This Row],[Repartition Segment 2]]*Data_Set[[#This Row],[Coefficient CO2 Segment 2]]*Data_Set[[#This Row],[Poids OT (T)]]*Data_Set[[#This Row],[Distance (KM)]]</f>
        <v>6.7136996572800012</v>
      </c>
      <c r="AC300" s="30">
        <f>Data_Set[[#This Row],[Bilan CO2 Segment 1 (Kg CO2)]]+Data_Set[[#This Row],[Bilan CO2 Segment 2 (Kg CO2)]]</f>
        <v>13.544085065280001</v>
      </c>
      <c r="AD300" s="1"/>
    </row>
    <row r="301" spans="1:30" ht="12.5" x14ac:dyDescent="0.25">
      <c r="A301" s="7">
        <v>20220800118</v>
      </c>
      <c r="B301" s="18">
        <v>44791</v>
      </c>
      <c r="C301" s="18" t="str">
        <f>TEXT(B301, "mmmm")</f>
        <v>août</v>
      </c>
      <c r="D301" s="18" t="str">
        <f>TEXT(B301,"aaaa")</f>
        <v>2022</v>
      </c>
      <c r="E301" s="7">
        <v>1543015</v>
      </c>
      <c r="F301" s="17">
        <v>320</v>
      </c>
      <c r="G301" s="23">
        <f>Data_Set[[#This Row],[Poids OT (kg)]]/1000</f>
        <v>0.32</v>
      </c>
      <c r="H301" s="6" t="s">
        <v>1</v>
      </c>
      <c r="I301" s="7">
        <v>148</v>
      </c>
      <c r="J301" s="6">
        <v>91100</v>
      </c>
      <c r="K301" s="6" t="s">
        <v>22</v>
      </c>
      <c r="L301" s="6">
        <v>73490</v>
      </c>
      <c r="M301" s="6" t="s">
        <v>48</v>
      </c>
      <c r="N301" s="7">
        <v>539.01400000000001</v>
      </c>
      <c r="O301" s="6" t="s">
        <v>145</v>
      </c>
      <c r="P301" s="6" t="s">
        <v>146</v>
      </c>
      <c r="Q301" s="11">
        <v>1690891543678</v>
      </c>
      <c r="R301" s="12">
        <v>154098765</v>
      </c>
      <c r="S301" s="6" t="str">
        <f>LEFT(Q301,1)</f>
        <v>1</v>
      </c>
      <c r="T301" s="6" t="str">
        <f>IF(S301="1","Homme",IF(S301="0","Inconnu","Femme"))</f>
        <v>Homme</v>
      </c>
      <c r="U301" s="6" t="str">
        <f>"19"&amp;MID(Q301, SEARCH("", Q301) + 1,2)</f>
        <v>1969</v>
      </c>
      <c r="V301" s="6" t="str">
        <f>FLOOR(U301,5) &amp; "-" &amp; FLOOR(U301,5) + 5</f>
        <v>1965-1970</v>
      </c>
      <c r="W301" s="24">
        <f>IFERROR(VLOOKUP(Data_Set[[#This Row],[Type Transport]],'[1]Taux émission CO2e'!$A$5:$B$16,2,0),0)</f>
        <v>0.3</v>
      </c>
      <c r="X301" s="28">
        <f>IFERROR(VLOOKUP(Data_Set[[#This Row],[Type Transport]],'[1]Taux émission CO2e'!$A$5:$D$16,4,0),0)</f>
        <v>0.16</v>
      </c>
      <c r="Y301" s="24">
        <f>IFERROR(VLOOKUP(Data_Set[[#This Row],[Type Transport]],'[1]Taux émission CO2e'!$A$20:$B$31,2,0),0)</f>
        <v>0.7</v>
      </c>
      <c r="Z301" s="6">
        <f>IFERROR(VLOOKUP(Data_Set[[#This Row],[Type Transport]],'[1]Taux émission CO2e'!$A$20:$D$31,4,0),0)</f>
        <v>6.7400000000000002E-2</v>
      </c>
      <c r="AA301" s="30">
        <f>Data_Set[[#This Row],[Repartition Segment 1]]*Data_Set[[#This Row],[Coefficient CO2 Segment 1]]*Data_Set[[#This Row],[Poids OT (T)]]*Data_Set[[#This Row],[Distance (KM)]]</f>
        <v>8.2792550400000007</v>
      </c>
      <c r="AB301" s="30">
        <f>Data_Set[[#This Row],[Repartition Segment 2]]*Data_Set[[#This Row],[Coefficient CO2 Segment 2]]*Data_Set[[#This Row],[Poids OT (T)]]*Data_Set[[#This Row],[Distance (KM)]]</f>
        <v>8.1378177664000013</v>
      </c>
      <c r="AC301" s="30">
        <f>Data_Set[[#This Row],[Bilan CO2 Segment 1 (Kg CO2)]]+Data_Set[[#This Row],[Bilan CO2 Segment 2 (Kg CO2)]]</f>
        <v>16.4170728064</v>
      </c>
      <c r="AD301" s="1"/>
    </row>
    <row r="302" spans="1:30" ht="12.5" x14ac:dyDescent="0.25">
      <c r="A302" s="7">
        <v>20220800118</v>
      </c>
      <c r="B302" s="18">
        <v>44792</v>
      </c>
      <c r="C302" s="18" t="str">
        <f>TEXT(B302, "mmmm")</f>
        <v>août</v>
      </c>
      <c r="D302" s="18" t="str">
        <f>TEXT(B302,"aaaa")</f>
        <v>2022</v>
      </c>
      <c r="E302" s="7">
        <v>1543354</v>
      </c>
      <c r="F302" s="17">
        <v>492</v>
      </c>
      <c r="G302" s="23">
        <f>Data_Set[[#This Row],[Poids OT (kg)]]/1000</f>
        <v>0.49199999999999999</v>
      </c>
      <c r="H302" s="6" t="s">
        <v>1</v>
      </c>
      <c r="I302" s="7">
        <v>260</v>
      </c>
      <c r="J302" s="6">
        <v>91100</v>
      </c>
      <c r="K302" s="6" t="s">
        <v>22</v>
      </c>
      <c r="L302" s="6">
        <v>73490</v>
      </c>
      <c r="M302" s="6" t="s">
        <v>48</v>
      </c>
      <c r="N302" s="7">
        <v>539.01400000000001</v>
      </c>
      <c r="O302" s="6" t="s">
        <v>145</v>
      </c>
      <c r="P302" s="6" t="s">
        <v>146</v>
      </c>
      <c r="Q302" s="11">
        <v>1690891543678</v>
      </c>
      <c r="R302" s="12">
        <v>154098765</v>
      </c>
      <c r="S302" s="6" t="str">
        <f>LEFT(Q302,1)</f>
        <v>1</v>
      </c>
      <c r="T302" s="6" t="str">
        <f>IF(S302="1","Homme",IF(S302="0","Inconnu","Femme"))</f>
        <v>Homme</v>
      </c>
      <c r="U302" s="6" t="str">
        <f>"19"&amp;MID(Q302, SEARCH("", Q302) + 1,2)</f>
        <v>1969</v>
      </c>
      <c r="V302" s="6" t="str">
        <f>FLOOR(U302,5) &amp; "-" &amp; FLOOR(U302,5) + 5</f>
        <v>1965-1970</v>
      </c>
      <c r="W302" s="24">
        <f>IFERROR(VLOOKUP(Data_Set[[#This Row],[Type Transport]],'[1]Taux émission CO2e'!$A$5:$B$16,2,0),0)</f>
        <v>0.3</v>
      </c>
      <c r="X302" s="28">
        <f>IFERROR(VLOOKUP(Data_Set[[#This Row],[Type Transport]],'[1]Taux émission CO2e'!$A$5:$D$16,4,0),0)</f>
        <v>0.16</v>
      </c>
      <c r="Y302" s="24">
        <f>IFERROR(VLOOKUP(Data_Set[[#This Row],[Type Transport]],'[1]Taux émission CO2e'!$A$20:$B$31,2,0),0)</f>
        <v>0.7</v>
      </c>
      <c r="Z302" s="6">
        <f>IFERROR(VLOOKUP(Data_Set[[#This Row],[Type Transport]],'[1]Taux émission CO2e'!$A$20:$D$31,4,0),0)</f>
        <v>6.7400000000000002E-2</v>
      </c>
      <c r="AA302" s="30">
        <f>Data_Set[[#This Row],[Repartition Segment 1]]*Data_Set[[#This Row],[Coefficient CO2 Segment 1]]*Data_Set[[#This Row],[Poids OT (T)]]*Data_Set[[#This Row],[Distance (KM)]]</f>
        <v>12.729354624000001</v>
      </c>
      <c r="AB302" s="30">
        <f>Data_Set[[#This Row],[Repartition Segment 2]]*Data_Set[[#This Row],[Coefficient CO2 Segment 2]]*Data_Set[[#This Row],[Poids OT (T)]]*Data_Set[[#This Row],[Distance (KM)]]</f>
        <v>12.51189481584</v>
      </c>
      <c r="AC302" s="30">
        <f>Data_Set[[#This Row],[Bilan CO2 Segment 1 (Kg CO2)]]+Data_Set[[#This Row],[Bilan CO2 Segment 2 (Kg CO2)]]</f>
        <v>25.241249439840001</v>
      </c>
      <c r="AD302" s="1"/>
    </row>
    <row r="303" spans="1:30" ht="12.5" x14ac:dyDescent="0.25">
      <c r="A303" s="7">
        <v>20220800118</v>
      </c>
      <c r="B303" s="18">
        <v>44799</v>
      </c>
      <c r="C303" s="18" t="str">
        <f>TEXT(B303, "mmmm")</f>
        <v>août</v>
      </c>
      <c r="D303" s="18" t="str">
        <f>TEXT(B303,"aaaa")</f>
        <v>2022</v>
      </c>
      <c r="E303" s="7">
        <v>1545514</v>
      </c>
      <c r="F303" s="17">
        <v>67</v>
      </c>
      <c r="G303" s="23">
        <f>Data_Set[[#This Row],[Poids OT (kg)]]/1000</f>
        <v>6.7000000000000004E-2</v>
      </c>
      <c r="H303" s="6" t="s">
        <v>1</v>
      </c>
      <c r="I303" s="7">
        <v>158</v>
      </c>
      <c r="J303" s="6">
        <v>91100</v>
      </c>
      <c r="K303" s="6" t="s">
        <v>22</v>
      </c>
      <c r="L303" s="6">
        <v>73490</v>
      </c>
      <c r="M303" s="6" t="s">
        <v>48</v>
      </c>
      <c r="N303" s="7">
        <v>539.01400000000001</v>
      </c>
      <c r="O303" s="6" t="s">
        <v>145</v>
      </c>
      <c r="P303" s="6" t="s">
        <v>146</v>
      </c>
      <c r="Q303" s="11">
        <v>1690891543678</v>
      </c>
      <c r="R303" s="12">
        <v>154098765</v>
      </c>
      <c r="S303" s="6" t="str">
        <f>LEFT(Q303,1)</f>
        <v>1</v>
      </c>
      <c r="T303" s="6" t="str">
        <f>IF(S303="1","Homme",IF(S303="0","Inconnu","Femme"))</f>
        <v>Homme</v>
      </c>
      <c r="U303" s="6" t="str">
        <f>"19"&amp;MID(Q303, SEARCH("", Q303) + 1,2)</f>
        <v>1969</v>
      </c>
      <c r="V303" s="6" t="str">
        <f>FLOOR(U303,5) &amp; "-" &amp; FLOOR(U303,5) + 5</f>
        <v>1965-1970</v>
      </c>
      <c r="W303" s="24">
        <f>IFERROR(VLOOKUP(Data_Set[[#This Row],[Type Transport]],'[1]Taux émission CO2e'!$A$5:$B$16,2,0),0)</f>
        <v>0.3</v>
      </c>
      <c r="X303" s="28">
        <f>IFERROR(VLOOKUP(Data_Set[[#This Row],[Type Transport]],'[1]Taux émission CO2e'!$A$5:$D$16,4,0),0)</f>
        <v>0.16</v>
      </c>
      <c r="Y303" s="24">
        <f>IFERROR(VLOOKUP(Data_Set[[#This Row],[Type Transport]],'[1]Taux émission CO2e'!$A$20:$B$31,2,0),0)</f>
        <v>0.7</v>
      </c>
      <c r="Z303" s="6">
        <f>IFERROR(VLOOKUP(Data_Set[[#This Row],[Type Transport]],'[1]Taux émission CO2e'!$A$20:$D$31,4,0),0)</f>
        <v>6.7400000000000002E-2</v>
      </c>
      <c r="AA303" s="30">
        <f>Data_Set[[#This Row],[Repartition Segment 1]]*Data_Set[[#This Row],[Coefficient CO2 Segment 1]]*Data_Set[[#This Row],[Poids OT (T)]]*Data_Set[[#This Row],[Distance (KM)]]</f>
        <v>1.7334690240000001</v>
      </c>
      <c r="AB303" s="30">
        <f>Data_Set[[#This Row],[Repartition Segment 2]]*Data_Set[[#This Row],[Coefficient CO2 Segment 2]]*Data_Set[[#This Row],[Poids OT (T)]]*Data_Set[[#This Row],[Distance (KM)]]</f>
        <v>1.7038555948400003</v>
      </c>
      <c r="AC303" s="30">
        <f>Data_Set[[#This Row],[Bilan CO2 Segment 1 (Kg CO2)]]+Data_Set[[#This Row],[Bilan CO2 Segment 2 (Kg CO2)]]</f>
        <v>3.4373246188400004</v>
      </c>
      <c r="AD303" s="1"/>
    </row>
    <row r="304" spans="1:30" ht="12.5" x14ac:dyDescent="0.25">
      <c r="A304" s="7">
        <v>20220800118</v>
      </c>
      <c r="B304" s="18">
        <v>44803</v>
      </c>
      <c r="C304" s="18" t="str">
        <f>TEXT(B304, "mmmm")</f>
        <v>août</v>
      </c>
      <c r="D304" s="18" t="str">
        <f>TEXT(B304,"aaaa")</f>
        <v>2022</v>
      </c>
      <c r="E304" s="7">
        <v>1546706</v>
      </c>
      <c r="F304" s="17">
        <v>364</v>
      </c>
      <c r="G304" s="23">
        <f>Data_Set[[#This Row],[Poids OT (kg)]]/1000</f>
        <v>0.36399999999999999</v>
      </c>
      <c r="H304" s="6" t="s">
        <v>1</v>
      </c>
      <c r="I304" s="7">
        <v>260</v>
      </c>
      <c r="J304" s="6">
        <v>91100</v>
      </c>
      <c r="K304" s="6" t="s">
        <v>22</v>
      </c>
      <c r="L304" s="6">
        <v>73490</v>
      </c>
      <c r="M304" s="6" t="s">
        <v>48</v>
      </c>
      <c r="N304" s="7">
        <v>539.01400000000001</v>
      </c>
      <c r="O304" s="6" t="s">
        <v>145</v>
      </c>
      <c r="P304" s="6" t="s">
        <v>146</v>
      </c>
      <c r="Q304" s="11">
        <v>1690891543678</v>
      </c>
      <c r="R304" s="12">
        <v>154098765</v>
      </c>
      <c r="S304" s="6" t="str">
        <f>LEFT(Q304,1)</f>
        <v>1</v>
      </c>
      <c r="T304" s="6" t="str">
        <f>IF(S304="1","Homme",IF(S304="0","Inconnu","Femme"))</f>
        <v>Homme</v>
      </c>
      <c r="U304" s="6" t="str">
        <f>"19"&amp;MID(Q304, SEARCH("", Q304) + 1,2)</f>
        <v>1969</v>
      </c>
      <c r="V304" s="6" t="str">
        <f>FLOOR(U304,5) &amp; "-" &amp; FLOOR(U304,5) + 5</f>
        <v>1965-1970</v>
      </c>
      <c r="W304" s="24">
        <f>IFERROR(VLOOKUP(Data_Set[[#This Row],[Type Transport]],'[1]Taux émission CO2e'!$A$5:$B$16,2,0),0)</f>
        <v>0.3</v>
      </c>
      <c r="X304" s="28">
        <f>IFERROR(VLOOKUP(Data_Set[[#This Row],[Type Transport]],'[1]Taux émission CO2e'!$A$5:$D$16,4,0),0)</f>
        <v>0.16</v>
      </c>
      <c r="Y304" s="24">
        <f>IFERROR(VLOOKUP(Data_Set[[#This Row],[Type Transport]],'[1]Taux émission CO2e'!$A$20:$B$31,2,0),0)</f>
        <v>0.7</v>
      </c>
      <c r="Z304" s="6">
        <f>IFERROR(VLOOKUP(Data_Set[[#This Row],[Type Transport]],'[1]Taux émission CO2e'!$A$20:$D$31,4,0),0)</f>
        <v>6.7400000000000002E-2</v>
      </c>
      <c r="AA304" s="30">
        <f>Data_Set[[#This Row],[Repartition Segment 1]]*Data_Set[[#This Row],[Coefficient CO2 Segment 1]]*Data_Set[[#This Row],[Poids OT (T)]]*Data_Set[[#This Row],[Distance (KM)]]</f>
        <v>9.4176526080000009</v>
      </c>
      <c r="AB304" s="30">
        <f>Data_Set[[#This Row],[Repartition Segment 2]]*Data_Set[[#This Row],[Coefficient CO2 Segment 2]]*Data_Set[[#This Row],[Poids OT (T)]]*Data_Set[[#This Row],[Distance (KM)]]</f>
        <v>9.25676770928</v>
      </c>
      <c r="AC304" s="30">
        <f>Data_Set[[#This Row],[Bilan CO2 Segment 1 (Kg CO2)]]+Data_Set[[#This Row],[Bilan CO2 Segment 2 (Kg CO2)]]</f>
        <v>18.674420317280003</v>
      </c>
      <c r="AD304" s="1"/>
    </row>
    <row r="305" spans="1:30" ht="12.5" x14ac:dyDescent="0.25">
      <c r="A305" s="7">
        <v>2022090069</v>
      </c>
      <c r="B305" s="18">
        <v>44810</v>
      </c>
      <c r="C305" s="18" t="str">
        <f>TEXT(B305, "mmmm")</f>
        <v>septembre</v>
      </c>
      <c r="D305" s="18" t="str">
        <f>TEXT(B305,"aaaa")</f>
        <v>2022</v>
      </c>
      <c r="E305" s="7">
        <v>1549306</v>
      </c>
      <c r="F305" s="17">
        <v>428</v>
      </c>
      <c r="G305" s="23">
        <f>Data_Set[[#This Row],[Poids OT (kg)]]/1000</f>
        <v>0.42799999999999999</v>
      </c>
      <c r="H305" s="6" t="s">
        <v>1</v>
      </c>
      <c r="I305" s="7">
        <v>260</v>
      </c>
      <c r="J305" s="6">
        <v>91100</v>
      </c>
      <c r="K305" s="6" t="s">
        <v>22</v>
      </c>
      <c r="L305" s="6">
        <v>73490</v>
      </c>
      <c r="M305" s="6" t="s">
        <v>48</v>
      </c>
      <c r="N305" s="7">
        <v>539.01400000000001</v>
      </c>
      <c r="O305" s="6" t="s">
        <v>145</v>
      </c>
      <c r="P305" s="6" t="s">
        <v>146</v>
      </c>
      <c r="Q305" s="11">
        <v>1690891543678</v>
      </c>
      <c r="R305" s="12">
        <v>154098765</v>
      </c>
      <c r="S305" s="6" t="str">
        <f>LEFT(Q305,1)</f>
        <v>1</v>
      </c>
      <c r="T305" s="6" t="str">
        <f>IF(S305="1","Homme",IF(S305="0","Inconnu","Femme"))</f>
        <v>Homme</v>
      </c>
      <c r="U305" s="6" t="str">
        <f>"19"&amp;MID(Q305, SEARCH("", Q305) + 1,2)</f>
        <v>1969</v>
      </c>
      <c r="V305" s="6" t="str">
        <f>FLOOR(U305,5) &amp; "-" &amp; FLOOR(U305,5) + 5</f>
        <v>1965-1970</v>
      </c>
      <c r="W305" s="24">
        <f>IFERROR(VLOOKUP(Data_Set[[#This Row],[Type Transport]],'[1]Taux émission CO2e'!$A$5:$B$16,2,0),0)</f>
        <v>0.3</v>
      </c>
      <c r="X305" s="28">
        <f>IFERROR(VLOOKUP(Data_Set[[#This Row],[Type Transport]],'[1]Taux émission CO2e'!$A$5:$D$16,4,0),0)</f>
        <v>0.16</v>
      </c>
      <c r="Y305" s="24">
        <f>IFERROR(VLOOKUP(Data_Set[[#This Row],[Type Transport]],'[1]Taux émission CO2e'!$A$20:$B$31,2,0),0)</f>
        <v>0.7</v>
      </c>
      <c r="Z305" s="6">
        <f>IFERROR(VLOOKUP(Data_Set[[#This Row],[Type Transport]],'[1]Taux émission CO2e'!$A$20:$D$31,4,0),0)</f>
        <v>6.7400000000000002E-2</v>
      </c>
      <c r="AA305" s="30">
        <f>Data_Set[[#This Row],[Repartition Segment 1]]*Data_Set[[#This Row],[Coefficient CO2 Segment 1]]*Data_Set[[#This Row],[Poids OT (T)]]*Data_Set[[#This Row],[Distance (KM)]]</f>
        <v>11.073503616</v>
      </c>
      <c r="AB305" s="30">
        <f>Data_Set[[#This Row],[Repartition Segment 2]]*Data_Set[[#This Row],[Coefficient CO2 Segment 2]]*Data_Set[[#This Row],[Poids OT (T)]]*Data_Set[[#This Row],[Distance (KM)]]</f>
        <v>10.88433126256</v>
      </c>
      <c r="AC305" s="30">
        <f>Data_Set[[#This Row],[Bilan CO2 Segment 1 (Kg CO2)]]+Data_Set[[#This Row],[Bilan CO2 Segment 2 (Kg CO2)]]</f>
        <v>21.95783487856</v>
      </c>
      <c r="AD305" s="1"/>
    </row>
    <row r="306" spans="1:30" ht="12.5" x14ac:dyDescent="0.25">
      <c r="A306" s="7">
        <v>2022090069</v>
      </c>
      <c r="B306" s="18">
        <v>44816</v>
      </c>
      <c r="C306" s="18" t="str">
        <f>TEXT(B306, "mmmm")</f>
        <v>septembre</v>
      </c>
      <c r="D306" s="18" t="str">
        <f>TEXT(B306,"aaaa")</f>
        <v>2022</v>
      </c>
      <c r="E306" s="7">
        <v>1552450</v>
      </c>
      <c r="F306" s="17">
        <v>425</v>
      </c>
      <c r="G306" s="23">
        <f>Data_Set[[#This Row],[Poids OT (kg)]]/1000</f>
        <v>0.42499999999999999</v>
      </c>
      <c r="H306" s="6" t="s">
        <v>1</v>
      </c>
      <c r="I306" s="7">
        <v>260</v>
      </c>
      <c r="J306" s="6">
        <v>91100</v>
      </c>
      <c r="K306" s="6" t="s">
        <v>22</v>
      </c>
      <c r="L306" s="6">
        <v>73490</v>
      </c>
      <c r="M306" s="6" t="s">
        <v>48</v>
      </c>
      <c r="N306" s="7">
        <v>539.01400000000001</v>
      </c>
      <c r="O306" s="6" t="s">
        <v>145</v>
      </c>
      <c r="P306" s="6" t="s">
        <v>146</v>
      </c>
      <c r="Q306" s="11">
        <v>1690891543678</v>
      </c>
      <c r="R306" s="12">
        <v>154098765</v>
      </c>
      <c r="S306" s="6" t="str">
        <f>LEFT(Q306,1)</f>
        <v>1</v>
      </c>
      <c r="T306" s="6" t="str">
        <f>IF(S306="1","Homme",IF(S306="0","Inconnu","Femme"))</f>
        <v>Homme</v>
      </c>
      <c r="U306" s="6" t="str">
        <f>"19"&amp;MID(Q306, SEARCH("", Q306) + 1,2)</f>
        <v>1969</v>
      </c>
      <c r="V306" s="6" t="str">
        <f>FLOOR(U306,5) &amp; "-" &amp; FLOOR(U306,5) + 5</f>
        <v>1965-1970</v>
      </c>
      <c r="W306" s="24">
        <f>IFERROR(VLOOKUP(Data_Set[[#This Row],[Type Transport]],'[1]Taux émission CO2e'!$A$5:$B$16,2,0),0)</f>
        <v>0.3</v>
      </c>
      <c r="X306" s="28">
        <f>IFERROR(VLOOKUP(Data_Set[[#This Row],[Type Transport]],'[1]Taux émission CO2e'!$A$5:$D$16,4,0),0)</f>
        <v>0.16</v>
      </c>
      <c r="Y306" s="24">
        <f>IFERROR(VLOOKUP(Data_Set[[#This Row],[Type Transport]],'[1]Taux émission CO2e'!$A$20:$B$31,2,0),0)</f>
        <v>0.7</v>
      </c>
      <c r="Z306" s="6">
        <f>IFERROR(VLOOKUP(Data_Set[[#This Row],[Type Transport]],'[1]Taux émission CO2e'!$A$20:$D$31,4,0),0)</f>
        <v>6.7400000000000002E-2</v>
      </c>
      <c r="AA306" s="30">
        <f>Data_Set[[#This Row],[Repartition Segment 1]]*Data_Set[[#This Row],[Coefficient CO2 Segment 1]]*Data_Set[[#This Row],[Poids OT (T)]]*Data_Set[[#This Row],[Distance (KM)]]</f>
        <v>10.995885600000001</v>
      </c>
      <c r="AB306" s="30">
        <f>Data_Set[[#This Row],[Repartition Segment 2]]*Data_Set[[#This Row],[Coefficient CO2 Segment 2]]*Data_Set[[#This Row],[Poids OT (T)]]*Data_Set[[#This Row],[Distance (KM)]]</f>
        <v>10.808039221</v>
      </c>
      <c r="AC306" s="30">
        <f>Data_Set[[#This Row],[Bilan CO2 Segment 1 (Kg CO2)]]+Data_Set[[#This Row],[Bilan CO2 Segment 2 (Kg CO2)]]</f>
        <v>21.803924821000003</v>
      </c>
      <c r="AD306" s="1"/>
    </row>
    <row r="307" spans="1:30" ht="12.5" x14ac:dyDescent="0.25">
      <c r="A307" s="7">
        <v>2022090069</v>
      </c>
      <c r="B307" s="18">
        <v>44820</v>
      </c>
      <c r="C307" s="18" t="str">
        <f>TEXT(B307, "mmmm")</f>
        <v>septembre</v>
      </c>
      <c r="D307" s="18" t="str">
        <f>TEXT(B307,"aaaa")</f>
        <v>2022</v>
      </c>
      <c r="E307" s="7">
        <v>1555086</v>
      </c>
      <c r="F307" s="17">
        <v>601</v>
      </c>
      <c r="G307" s="23">
        <f>Data_Set[[#This Row],[Poids OT (kg)]]/1000</f>
        <v>0.60099999999999998</v>
      </c>
      <c r="H307" s="6" t="s">
        <v>1</v>
      </c>
      <c r="I307" s="7">
        <v>260</v>
      </c>
      <c r="J307" s="6">
        <v>91100</v>
      </c>
      <c r="K307" s="6" t="s">
        <v>22</v>
      </c>
      <c r="L307" s="6">
        <v>73490</v>
      </c>
      <c r="M307" s="6" t="s">
        <v>48</v>
      </c>
      <c r="N307" s="7">
        <v>539.01400000000001</v>
      </c>
      <c r="O307" s="6" t="s">
        <v>145</v>
      </c>
      <c r="P307" s="6" t="s">
        <v>146</v>
      </c>
      <c r="Q307" s="11">
        <v>1690891543678</v>
      </c>
      <c r="R307" s="12">
        <v>154098765</v>
      </c>
      <c r="S307" s="6" t="str">
        <f>LEFT(Q307,1)</f>
        <v>1</v>
      </c>
      <c r="T307" s="6" t="str">
        <f>IF(S307="1","Homme",IF(S307="0","Inconnu","Femme"))</f>
        <v>Homme</v>
      </c>
      <c r="U307" s="6" t="str">
        <f>"19"&amp;MID(Q307, SEARCH("", Q307) + 1,2)</f>
        <v>1969</v>
      </c>
      <c r="V307" s="6" t="str">
        <f>FLOOR(U307,5) &amp; "-" &amp; FLOOR(U307,5) + 5</f>
        <v>1965-1970</v>
      </c>
      <c r="W307" s="24">
        <f>IFERROR(VLOOKUP(Data_Set[[#This Row],[Type Transport]],'[1]Taux émission CO2e'!$A$5:$B$16,2,0),0)</f>
        <v>0.3</v>
      </c>
      <c r="X307" s="28">
        <f>IFERROR(VLOOKUP(Data_Set[[#This Row],[Type Transport]],'[1]Taux émission CO2e'!$A$5:$D$16,4,0),0)</f>
        <v>0.16</v>
      </c>
      <c r="Y307" s="24">
        <f>IFERROR(VLOOKUP(Data_Set[[#This Row],[Type Transport]],'[1]Taux émission CO2e'!$A$20:$B$31,2,0),0)</f>
        <v>0.7</v>
      </c>
      <c r="Z307" s="6">
        <f>IFERROR(VLOOKUP(Data_Set[[#This Row],[Type Transport]],'[1]Taux émission CO2e'!$A$20:$D$31,4,0),0)</f>
        <v>6.7400000000000002E-2</v>
      </c>
      <c r="AA307" s="30">
        <f>Data_Set[[#This Row],[Repartition Segment 1]]*Data_Set[[#This Row],[Coefficient CO2 Segment 1]]*Data_Set[[#This Row],[Poids OT (T)]]*Data_Set[[#This Row],[Distance (KM)]]</f>
        <v>15.549475872</v>
      </c>
      <c r="AB307" s="30">
        <f>Data_Set[[#This Row],[Repartition Segment 2]]*Data_Set[[#This Row],[Coefficient CO2 Segment 2]]*Data_Set[[#This Row],[Poids OT (T)]]*Data_Set[[#This Row],[Distance (KM)]]</f>
        <v>15.283838992519998</v>
      </c>
      <c r="AC307" s="30">
        <f>Data_Set[[#This Row],[Bilan CO2 Segment 1 (Kg CO2)]]+Data_Set[[#This Row],[Bilan CO2 Segment 2 (Kg CO2)]]</f>
        <v>30.833314864519998</v>
      </c>
      <c r="AD307" s="1"/>
    </row>
    <row r="308" spans="1:30" ht="12.5" x14ac:dyDescent="0.25">
      <c r="A308" s="7">
        <v>2022090069</v>
      </c>
      <c r="B308" s="18">
        <v>44831</v>
      </c>
      <c r="C308" s="18" t="str">
        <f>TEXT(B308, "mmmm")</f>
        <v>septembre</v>
      </c>
      <c r="D308" s="18" t="str">
        <f>TEXT(B308,"aaaa")</f>
        <v>2022</v>
      </c>
      <c r="E308" s="7">
        <v>1559212</v>
      </c>
      <c r="F308" s="17">
        <v>492</v>
      </c>
      <c r="G308" s="23">
        <f>Data_Set[[#This Row],[Poids OT (kg)]]/1000</f>
        <v>0.49199999999999999</v>
      </c>
      <c r="H308" s="6" t="s">
        <v>1</v>
      </c>
      <c r="I308" s="7">
        <v>260</v>
      </c>
      <c r="J308" s="6">
        <v>91100</v>
      </c>
      <c r="K308" s="6" t="s">
        <v>22</v>
      </c>
      <c r="L308" s="6">
        <v>73490</v>
      </c>
      <c r="M308" s="6" t="s">
        <v>48</v>
      </c>
      <c r="N308" s="7">
        <v>539.01400000000001</v>
      </c>
      <c r="O308" s="6" t="s">
        <v>145</v>
      </c>
      <c r="P308" s="6" t="s">
        <v>146</v>
      </c>
      <c r="Q308" s="11">
        <v>1690891543678</v>
      </c>
      <c r="R308" s="12">
        <v>154098765</v>
      </c>
      <c r="S308" s="6" t="str">
        <f>LEFT(Q308,1)</f>
        <v>1</v>
      </c>
      <c r="T308" s="6" t="str">
        <f>IF(S308="1","Homme",IF(S308="0","Inconnu","Femme"))</f>
        <v>Homme</v>
      </c>
      <c r="U308" s="6" t="str">
        <f>"19"&amp;MID(Q308, SEARCH("", Q308) + 1,2)</f>
        <v>1969</v>
      </c>
      <c r="V308" s="6" t="str">
        <f>FLOOR(U308,5) &amp; "-" &amp; FLOOR(U308,5) + 5</f>
        <v>1965-1970</v>
      </c>
      <c r="W308" s="24">
        <f>IFERROR(VLOOKUP(Data_Set[[#This Row],[Type Transport]],'[1]Taux émission CO2e'!$A$5:$B$16,2,0),0)</f>
        <v>0.3</v>
      </c>
      <c r="X308" s="28">
        <f>IFERROR(VLOOKUP(Data_Set[[#This Row],[Type Transport]],'[1]Taux émission CO2e'!$A$5:$D$16,4,0),0)</f>
        <v>0.16</v>
      </c>
      <c r="Y308" s="24">
        <f>IFERROR(VLOOKUP(Data_Set[[#This Row],[Type Transport]],'[1]Taux émission CO2e'!$A$20:$B$31,2,0),0)</f>
        <v>0.7</v>
      </c>
      <c r="Z308" s="6">
        <f>IFERROR(VLOOKUP(Data_Set[[#This Row],[Type Transport]],'[1]Taux émission CO2e'!$A$20:$D$31,4,0),0)</f>
        <v>6.7400000000000002E-2</v>
      </c>
      <c r="AA308" s="30">
        <f>Data_Set[[#This Row],[Repartition Segment 1]]*Data_Set[[#This Row],[Coefficient CO2 Segment 1]]*Data_Set[[#This Row],[Poids OT (T)]]*Data_Set[[#This Row],[Distance (KM)]]</f>
        <v>12.729354624000001</v>
      </c>
      <c r="AB308" s="30">
        <f>Data_Set[[#This Row],[Repartition Segment 2]]*Data_Set[[#This Row],[Coefficient CO2 Segment 2]]*Data_Set[[#This Row],[Poids OT (T)]]*Data_Set[[#This Row],[Distance (KM)]]</f>
        <v>12.51189481584</v>
      </c>
      <c r="AC308" s="30">
        <f>Data_Set[[#This Row],[Bilan CO2 Segment 1 (Kg CO2)]]+Data_Set[[#This Row],[Bilan CO2 Segment 2 (Kg CO2)]]</f>
        <v>25.241249439840001</v>
      </c>
      <c r="AD308" s="1"/>
    </row>
    <row r="309" spans="1:30" ht="12.5" x14ac:dyDescent="0.25">
      <c r="A309" s="7">
        <v>202203000165</v>
      </c>
      <c r="B309" s="18">
        <v>44648</v>
      </c>
      <c r="C309" s="18" t="str">
        <f>TEXT(B309, "mmmm")</f>
        <v>mars</v>
      </c>
      <c r="D309" s="18" t="str">
        <f>TEXT(B309,"aaaa")</f>
        <v>2022</v>
      </c>
      <c r="E309" s="7">
        <v>1482898</v>
      </c>
      <c r="F309" s="17">
        <v>150</v>
      </c>
      <c r="G309" s="23">
        <f>Data_Set[[#This Row],[Poids OT (kg)]]/1000</f>
        <v>0.15</v>
      </c>
      <c r="H309" s="6" t="s">
        <v>0</v>
      </c>
      <c r="I309" s="7">
        <v>160</v>
      </c>
      <c r="J309" s="6">
        <v>73490</v>
      </c>
      <c r="K309" s="6" t="s">
        <v>48</v>
      </c>
      <c r="L309" s="6">
        <v>91100</v>
      </c>
      <c r="M309" s="6" t="s">
        <v>22</v>
      </c>
      <c r="N309" s="7">
        <v>537.70799999999997</v>
      </c>
      <c r="O309" s="6" t="s">
        <v>200</v>
      </c>
      <c r="P309" s="6" t="s">
        <v>201</v>
      </c>
      <c r="Q309" s="11">
        <v>2900973453456</v>
      </c>
      <c r="R309" s="12">
        <v>313247688</v>
      </c>
      <c r="S309" s="6" t="str">
        <f>LEFT(Q309,1)</f>
        <v>2</v>
      </c>
      <c r="T309" s="6" t="str">
        <f>IF(S309="1","Homme",IF(S309="0","Inconnu","Femme"))</f>
        <v>Femme</v>
      </c>
      <c r="U309" s="6" t="str">
        <f>"19"&amp;MID(Q309, SEARCH("", Q309) + 1,2)</f>
        <v>1990</v>
      </c>
      <c r="V309" s="6" t="str">
        <f>FLOOR(U309,5) &amp; "-" &amp; FLOOR(U309,5) + 5</f>
        <v>1990-1995</v>
      </c>
      <c r="W309" s="24">
        <f>IFERROR(VLOOKUP(Data_Set[[#This Row],[Type Transport]],'[1]Taux émission CO2e'!$A$5:$B$16,2,0),0)</f>
        <v>0.3</v>
      </c>
      <c r="X309" s="28">
        <f>IFERROR(VLOOKUP(Data_Set[[#This Row],[Type Transport]],'[1]Taux émission CO2e'!$A$5:$D$16,4,0),0)</f>
        <v>0.16</v>
      </c>
      <c r="Y309" s="24">
        <f>IFERROR(VLOOKUP(Data_Set[[#This Row],[Type Transport]],'[1]Taux émission CO2e'!$A$20:$B$31,2,0),0)</f>
        <v>0.7</v>
      </c>
      <c r="Z309" s="6">
        <f>IFERROR(VLOOKUP(Data_Set[[#This Row],[Type Transport]],'[1]Taux émission CO2e'!$A$20:$D$31,4,0),0)</f>
        <v>6.7400000000000002E-2</v>
      </c>
      <c r="AA309" s="30">
        <f>Data_Set[[#This Row],[Repartition Segment 1]]*Data_Set[[#This Row],[Coefficient CO2 Segment 1]]*Data_Set[[#This Row],[Poids OT (T)]]*Data_Set[[#This Row],[Distance (KM)]]</f>
        <v>3.8714975999999997</v>
      </c>
      <c r="AB309" s="30">
        <f>Data_Set[[#This Row],[Repartition Segment 2]]*Data_Set[[#This Row],[Coefficient CO2 Segment 2]]*Data_Set[[#This Row],[Poids OT (T)]]*Data_Set[[#This Row],[Distance (KM)]]</f>
        <v>3.8053595159999998</v>
      </c>
      <c r="AC309" s="30">
        <f>Data_Set[[#This Row],[Bilan CO2 Segment 1 (Kg CO2)]]+Data_Set[[#This Row],[Bilan CO2 Segment 2 (Kg CO2)]]</f>
        <v>7.676857115999999</v>
      </c>
      <c r="AD309" s="1"/>
    </row>
    <row r="310" spans="1:30" ht="12.5" x14ac:dyDescent="0.25">
      <c r="A310" s="7">
        <v>20220400055</v>
      </c>
      <c r="B310" s="18">
        <v>44658</v>
      </c>
      <c r="C310" s="18" t="str">
        <f>TEXT(B310, "mmmm")</f>
        <v>avril</v>
      </c>
      <c r="D310" s="18" t="str">
        <f>TEXT(B310,"aaaa")</f>
        <v>2022</v>
      </c>
      <c r="E310" s="7">
        <v>1485644</v>
      </c>
      <c r="F310" s="17">
        <v>150</v>
      </c>
      <c r="G310" s="23">
        <f>Data_Set[[#This Row],[Poids OT (kg)]]/1000</f>
        <v>0.15</v>
      </c>
      <c r="H310" s="6" t="s">
        <v>0</v>
      </c>
      <c r="I310" s="7">
        <v>160</v>
      </c>
      <c r="J310" s="6">
        <v>73490</v>
      </c>
      <c r="K310" s="6" t="s">
        <v>48</v>
      </c>
      <c r="L310" s="6">
        <v>91100</v>
      </c>
      <c r="M310" s="6" t="s">
        <v>22</v>
      </c>
      <c r="N310" s="7">
        <v>537.70799999999997</v>
      </c>
      <c r="O310" s="6" t="s">
        <v>200</v>
      </c>
      <c r="P310" s="6" t="s">
        <v>201</v>
      </c>
      <c r="Q310" s="11">
        <v>2900973453456</v>
      </c>
      <c r="R310" s="12">
        <v>313247688</v>
      </c>
      <c r="S310" s="6" t="str">
        <f>LEFT(Q310,1)</f>
        <v>2</v>
      </c>
      <c r="T310" s="6" t="str">
        <f>IF(S310="1","Homme",IF(S310="0","Inconnu","Femme"))</f>
        <v>Femme</v>
      </c>
      <c r="U310" s="6" t="str">
        <f>"19"&amp;MID(Q310, SEARCH("", Q310) + 1,2)</f>
        <v>1990</v>
      </c>
      <c r="V310" s="6" t="str">
        <f>FLOOR(U310,5) &amp; "-" &amp; FLOOR(U310,5) + 5</f>
        <v>1990-1995</v>
      </c>
      <c r="W310" s="24">
        <f>IFERROR(VLOOKUP(Data_Set[[#This Row],[Type Transport]],'[1]Taux émission CO2e'!$A$5:$B$16,2,0),0)</f>
        <v>0.3</v>
      </c>
      <c r="X310" s="28">
        <f>IFERROR(VLOOKUP(Data_Set[[#This Row],[Type Transport]],'[1]Taux émission CO2e'!$A$5:$D$16,4,0),0)</f>
        <v>0.16</v>
      </c>
      <c r="Y310" s="24">
        <f>IFERROR(VLOOKUP(Data_Set[[#This Row],[Type Transport]],'[1]Taux émission CO2e'!$A$20:$B$31,2,0),0)</f>
        <v>0.7</v>
      </c>
      <c r="Z310" s="6">
        <f>IFERROR(VLOOKUP(Data_Set[[#This Row],[Type Transport]],'[1]Taux émission CO2e'!$A$20:$D$31,4,0),0)</f>
        <v>6.7400000000000002E-2</v>
      </c>
      <c r="AA310" s="30">
        <f>Data_Set[[#This Row],[Repartition Segment 1]]*Data_Set[[#This Row],[Coefficient CO2 Segment 1]]*Data_Set[[#This Row],[Poids OT (T)]]*Data_Set[[#This Row],[Distance (KM)]]</f>
        <v>3.8714975999999997</v>
      </c>
      <c r="AB310" s="30">
        <f>Data_Set[[#This Row],[Repartition Segment 2]]*Data_Set[[#This Row],[Coefficient CO2 Segment 2]]*Data_Set[[#This Row],[Poids OT (T)]]*Data_Set[[#This Row],[Distance (KM)]]</f>
        <v>3.8053595159999998</v>
      </c>
      <c r="AC310" s="30">
        <f>Data_Set[[#This Row],[Bilan CO2 Segment 1 (Kg CO2)]]+Data_Set[[#This Row],[Bilan CO2 Segment 2 (Kg CO2)]]</f>
        <v>7.676857115999999</v>
      </c>
      <c r="AD310" s="1"/>
    </row>
    <row r="311" spans="1:30" ht="12.5" x14ac:dyDescent="0.25">
      <c r="A311" s="7">
        <v>20220400055</v>
      </c>
      <c r="B311" s="18">
        <v>44666</v>
      </c>
      <c r="C311" s="18" t="str">
        <f>TEXT(B311, "mmmm")</f>
        <v>avril</v>
      </c>
      <c r="D311" s="18" t="str">
        <f>TEXT(B311,"aaaa")</f>
        <v>2022</v>
      </c>
      <c r="E311" s="7">
        <v>1490136</v>
      </c>
      <c r="F311" s="17">
        <v>150</v>
      </c>
      <c r="G311" s="23">
        <f>Data_Set[[#This Row],[Poids OT (kg)]]/1000</f>
        <v>0.15</v>
      </c>
      <c r="H311" s="6" t="s">
        <v>0</v>
      </c>
      <c r="I311" s="7">
        <v>160</v>
      </c>
      <c r="J311" s="6">
        <v>73490</v>
      </c>
      <c r="K311" s="6" t="s">
        <v>48</v>
      </c>
      <c r="L311" s="6">
        <v>91100</v>
      </c>
      <c r="M311" s="6" t="s">
        <v>22</v>
      </c>
      <c r="N311" s="7">
        <v>537.70799999999997</v>
      </c>
      <c r="O311" s="6" t="s">
        <v>200</v>
      </c>
      <c r="P311" s="6" t="s">
        <v>201</v>
      </c>
      <c r="Q311" s="11">
        <v>2900973453456</v>
      </c>
      <c r="R311" s="12">
        <v>313247688</v>
      </c>
      <c r="S311" s="6" t="str">
        <f>LEFT(Q311,1)</f>
        <v>2</v>
      </c>
      <c r="T311" s="6" t="str">
        <f>IF(S311="1","Homme",IF(S311="0","Inconnu","Femme"))</f>
        <v>Femme</v>
      </c>
      <c r="U311" s="6" t="str">
        <f>"19"&amp;MID(Q311, SEARCH("", Q311) + 1,2)</f>
        <v>1990</v>
      </c>
      <c r="V311" s="6" t="str">
        <f>FLOOR(U311,5) &amp; "-" &amp; FLOOR(U311,5) + 5</f>
        <v>1990-1995</v>
      </c>
      <c r="W311" s="24">
        <f>IFERROR(VLOOKUP(Data_Set[[#This Row],[Type Transport]],'[1]Taux émission CO2e'!$A$5:$B$16,2,0),0)</f>
        <v>0.3</v>
      </c>
      <c r="X311" s="28">
        <f>IFERROR(VLOOKUP(Data_Set[[#This Row],[Type Transport]],'[1]Taux émission CO2e'!$A$5:$D$16,4,0),0)</f>
        <v>0.16</v>
      </c>
      <c r="Y311" s="24">
        <f>IFERROR(VLOOKUP(Data_Set[[#This Row],[Type Transport]],'[1]Taux émission CO2e'!$A$20:$B$31,2,0),0)</f>
        <v>0.7</v>
      </c>
      <c r="Z311" s="6">
        <f>IFERROR(VLOOKUP(Data_Set[[#This Row],[Type Transport]],'[1]Taux émission CO2e'!$A$20:$D$31,4,0),0)</f>
        <v>6.7400000000000002E-2</v>
      </c>
      <c r="AA311" s="30">
        <f>Data_Set[[#This Row],[Repartition Segment 1]]*Data_Set[[#This Row],[Coefficient CO2 Segment 1]]*Data_Set[[#This Row],[Poids OT (T)]]*Data_Set[[#This Row],[Distance (KM)]]</f>
        <v>3.8714975999999997</v>
      </c>
      <c r="AB311" s="30">
        <f>Data_Set[[#This Row],[Repartition Segment 2]]*Data_Set[[#This Row],[Coefficient CO2 Segment 2]]*Data_Set[[#This Row],[Poids OT (T)]]*Data_Set[[#This Row],[Distance (KM)]]</f>
        <v>3.8053595159999998</v>
      </c>
      <c r="AC311" s="30">
        <f>Data_Set[[#This Row],[Bilan CO2 Segment 1 (Kg CO2)]]+Data_Set[[#This Row],[Bilan CO2 Segment 2 (Kg CO2)]]</f>
        <v>7.676857115999999</v>
      </c>
      <c r="AD311" s="1"/>
    </row>
    <row r="312" spans="1:30" ht="12.5" x14ac:dyDescent="0.25">
      <c r="A312" s="7">
        <v>20220400055</v>
      </c>
      <c r="B312" s="18">
        <v>44677</v>
      </c>
      <c r="C312" s="18" t="str">
        <f>TEXT(B312, "mmmm")</f>
        <v>avril</v>
      </c>
      <c r="D312" s="18" t="str">
        <f>TEXT(B312,"aaaa")</f>
        <v>2022</v>
      </c>
      <c r="E312" s="7">
        <v>1494106</v>
      </c>
      <c r="F312" s="17">
        <v>150</v>
      </c>
      <c r="G312" s="23">
        <f>Data_Set[[#This Row],[Poids OT (kg)]]/1000</f>
        <v>0.15</v>
      </c>
      <c r="H312" s="6" t="s">
        <v>0</v>
      </c>
      <c r="I312" s="7">
        <v>160</v>
      </c>
      <c r="J312" s="6">
        <v>73490</v>
      </c>
      <c r="K312" s="6" t="s">
        <v>48</v>
      </c>
      <c r="L312" s="6">
        <v>91100</v>
      </c>
      <c r="M312" s="6" t="s">
        <v>22</v>
      </c>
      <c r="N312" s="7">
        <v>537.70799999999997</v>
      </c>
      <c r="O312" s="6" t="s">
        <v>200</v>
      </c>
      <c r="P312" s="6" t="s">
        <v>201</v>
      </c>
      <c r="Q312" s="11">
        <v>2900973453456</v>
      </c>
      <c r="R312" s="12">
        <v>313247688</v>
      </c>
      <c r="S312" s="6" t="str">
        <f>LEFT(Q312,1)</f>
        <v>2</v>
      </c>
      <c r="T312" s="6" t="str">
        <f>IF(S312="1","Homme",IF(S312="0","Inconnu","Femme"))</f>
        <v>Femme</v>
      </c>
      <c r="U312" s="6" t="str">
        <f>"19"&amp;MID(Q312, SEARCH("", Q312) + 1,2)</f>
        <v>1990</v>
      </c>
      <c r="V312" s="6" t="str">
        <f>FLOOR(U312,5) &amp; "-" &amp; FLOOR(U312,5) + 5</f>
        <v>1990-1995</v>
      </c>
      <c r="W312" s="24">
        <f>IFERROR(VLOOKUP(Data_Set[[#This Row],[Type Transport]],'[1]Taux émission CO2e'!$A$5:$B$16,2,0),0)</f>
        <v>0.3</v>
      </c>
      <c r="X312" s="28">
        <f>IFERROR(VLOOKUP(Data_Set[[#This Row],[Type Transport]],'[1]Taux émission CO2e'!$A$5:$D$16,4,0),0)</f>
        <v>0.16</v>
      </c>
      <c r="Y312" s="24">
        <f>IFERROR(VLOOKUP(Data_Set[[#This Row],[Type Transport]],'[1]Taux émission CO2e'!$A$20:$B$31,2,0),0)</f>
        <v>0.7</v>
      </c>
      <c r="Z312" s="6">
        <f>IFERROR(VLOOKUP(Data_Set[[#This Row],[Type Transport]],'[1]Taux émission CO2e'!$A$20:$D$31,4,0),0)</f>
        <v>6.7400000000000002E-2</v>
      </c>
      <c r="AA312" s="30">
        <f>Data_Set[[#This Row],[Repartition Segment 1]]*Data_Set[[#This Row],[Coefficient CO2 Segment 1]]*Data_Set[[#This Row],[Poids OT (T)]]*Data_Set[[#This Row],[Distance (KM)]]</f>
        <v>3.8714975999999997</v>
      </c>
      <c r="AB312" s="30">
        <f>Data_Set[[#This Row],[Repartition Segment 2]]*Data_Set[[#This Row],[Coefficient CO2 Segment 2]]*Data_Set[[#This Row],[Poids OT (T)]]*Data_Set[[#This Row],[Distance (KM)]]</f>
        <v>3.8053595159999998</v>
      </c>
      <c r="AC312" s="30">
        <f>Data_Set[[#This Row],[Bilan CO2 Segment 1 (Kg CO2)]]+Data_Set[[#This Row],[Bilan CO2 Segment 2 (Kg CO2)]]</f>
        <v>7.676857115999999</v>
      </c>
      <c r="AD312" s="1"/>
    </row>
    <row r="313" spans="1:30" ht="12.5" x14ac:dyDescent="0.25">
      <c r="A313" s="7">
        <v>2022050075</v>
      </c>
      <c r="B313" s="18">
        <v>44685</v>
      </c>
      <c r="C313" s="18" t="str">
        <f>TEXT(B313, "mmmm")</f>
        <v>mai</v>
      </c>
      <c r="D313" s="18" t="str">
        <f>TEXT(B313,"aaaa")</f>
        <v>2022</v>
      </c>
      <c r="E313" s="7">
        <v>1497138</v>
      </c>
      <c r="F313" s="17">
        <v>150</v>
      </c>
      <c r="G313" s="23">
        <f>Data_Set[[#This Row],[Poids OT (kg)]]/1000</f>
        <v>0.15</v>
      </c>
      <c r="H313" s="6" t="s">
        <v>0</v>
      </c>
      <c r="I313" s="7">
        <v>160</v>
      </c>
      <c r="J313" s="6">
        <v>73490</v>
      </c>
      <c r="K313" s="6" t="s">
        <v>48</v>
      </c>
      <c r="L313" s="6">
        <v>91100</v>
      </c>
      <c r="M313" s="6" t="s">
        <v>22</v>
      </c>
      <c r="N313" s="7">
        <v>537.70799999999997</v>
      </c>
      <c r="O313" s="6" t="s">
        <v>200</v>
      </c>
      <c r="P313" s="6" t="s">
        <v>201</v>
      </c>
      <c r="Q313" s="11">
        <v>2900973453456</v>
      </c>
      <c r="R313" s="12">
        <v>313247688</v>
      </c>
      <c r="S313" s="6" t="str">
        <f>LEFT(Q313,1)</f>
        <v>2</v>
      </c>
      <c r="T313" s="6" t="str">
        <f>IF(S313="1","Homme",IF(S313="0","Inconnu","Femme"))</f>
        <v>Femme</v>
      </c>
      <c r="U313" s="6" t="str">
        <f>"19"&amp;MID(Q313, SEARCH("", Q313) + 1,2)</f>
        <v>1990</v>
      </c>
      <c r="V313" s="6" t="str">
        <f>FLOOR(U313,5) &amp; "-" &amp; FLOOR(U313,5) + 5</f>
        <v>1990-1995</v>
      </c>
      <c r="W313" s="24">
        <f>IFERROR(VLOOKUP(Data_Set[[#This Row],[Type Transport]],'[1]Taux émission CO2e'!$A$5:$B$16,2,0),0)</f>
        <v>0.3</v>
      </c>
      <c r="X313" s="28">
        <f>IFERROR(VLOOKUP(Data_Set[[#This Row],[Type Transport]],'[1]Taux émission CO2e'!$A$5:$D$16,4,0),0)</f>
        <v>0.16</v>
      </c>
      <c r="Y313" s="24">
        <f>IFERROR(VLOOKUP(Data_Set[[#This Row],[Type Transport]],'[1]Taux émission CO2e'!$A$20:$B$31,2,0),0)</f>
        <v>0.7</v>
      </c>
      <c r="Z313" s="6">
        <f>IFERROR(VLOOKUP(Data_Set[[#This Row],[Type Transport]],'[1]Taux émission CO2e'!$A$20:$D$31,4,0),0)</f>
        <v>6.7400000000000002E-2</v>
      </c>
      <c r="AA313" s="30">
        <f>Data_Set[[#This Row],[Repartition Segment 1]]*Data_Set[[#This Row],[Coefficient CO2 Segment 1]]*Data_Set[[#This Row],[Poids OT (T)]]*Data_Set[[#This Row],[Distance (KM)]]</f>
        <v>3.8714975999999997</v>
      </c>
      <c r="AB313" s="30">
        <f>Data_Set[[#This Row],[Repartition Segment 2]]*Data_Set[[#This Row],[Coefficient CO2 Segment 2]]*Data_Set[[#This Row],[Poids OT (T)]]*Data_Set[[#This Row],[Distance (KM)]]</f>
        <v>3.8053595159999998</v>
      </c>
      <c r="AC313" s="30">
        <f>Data_Set[[#This Row],[Bilan CO2 Segment 1 (Kg CO2)]]+Data_Set[[#This Row],[Bilan CO2 Segment 2 (Kg CO2)]]</f>
        <v>7.676857115999999</v>
      </c>
      <c r="AD313" s="1"/>
    </row>
    <row r="314" spans="1:30" ht="12.5" x14ac:dyDescent="0.25">
      <c r="A314" s="7">
        <v>2022050075</v>
      </c>
      <c r="B314" s="18">
        <v>44693</v>
      </c>
      <c r="C314" s="18" t="str">
        <f>TEXT(B314, "mmmm")</f>
        <v>mai</v>
      </c>
      <c r="D314" s="18" t="str">
        <f>TEXT(B314,"aaaa")</f>
        <v>2022</v>
      </c>
      <c r="E314" s="7">
        <v>1501157</v>
      </c>
      <c r="F314" s="17">
        <v>300</v>
      </c>
      <c r="G314" s="23">
        <f>Data_Set[[#This Row],[Poids OT (kg)]]/1000</f>
        <v>0.3</v>
      </c>
      <c r="H314" s="6" t="s">
        <v>0</v>
      </c>
      <c r="I314" s="7">
        <v>195</v>
      </c>
      <c r="J314" s="6">
        <v>73490</v>
      </c>
      <c r="K314" s="6" t="s">
        <v>48</v>
      </c>
      <c r="L314" s="6">
        <v>91100</v>
      </c>
      <c r="M314" s="6" t="s">
        <v>22</v>
      </c>
      <c r="N314" s="7">
        <v>537.70799999999997</v>
      </c>
      <c r="O314" s="6" t="s">
        <v>200</v>
      </c>
      <c r="P314" s="6" t="s">
        <v>201</v>
      </c>
      <c r="Q314" s="11">
        <v>2900973453456</v>
      </c>
      <c r="R314" s="12">
        <v>313247688</v>
      </c>
      <c r="S314" s="6" t="str">
        <f>LEFT(Q314,1)</f>
        <v>2</v>
      </c>
      <c r="T314" s="6" t="str">
        <f>IF(S314="1","Homme",IF(S314="0","Inconnu","Femme"))</f>
        <v>Femme</v>
      </c>
      <c r="U314" s="6" t="str">
        <f>"19"&amp;MID(Q314, SEARCH("", Q314) + 1,2)</f>
        <v>1990</v>
      </c>
      <c r="V314" s="6" t="str">
        <f>FLOOR(U314,5) &amp; "-" &amp; FLOOR(U314,5) + 5</f>
        <v>1990-1995</v>
      </c>
      <c r="W314" s="24">
        <f>IFERROR(VLOOKUP(Data_Set[[#This Row],[Type Transport]],'[1]Taux émission CO2e'!$A$5:$B$16,2,0),0)</f>
        <v>0.3</v>
      </c>
      <c r="X314" s="28">
        <f>IFERROR(VLOOKUP(Data_Set[[#This Row],[Type Transport]],'[1]Taux émission CO2e'!$A$5:$D$16,4,0),0)</f>
        <v>0.16</v>
      </c>
      <c r="Y314" s="24">
        <f>IFERROR(VLOOKUP(Data_Set[[#This Row],[Type Transport]],'[1]Taux émission CO2e'!$A$20:$B$31,2,0),0)</f>
        <v>0.7</v>
      </c>
      <c r="Z314" s="6">
        <f>IFERROR(VLOOKUP(Data_Set[[#This Row],[Type Transport]],'[1]Taux émission CO2e'!$A$20:$D$31,4,0),0)</f>
        <v>6.7400000000000002E-2</v>
      </c>
      <c r="AA314" s="30">
        <f>Data_Set[[#This Row],[Repartition Segment 1]]*Data_Set[[#This Row],[Coefficient CO2 Segment 1]]*Data_Set[[#This Row],[Poids OT (T)]]*Data_Set[[#This Row],[Distance (KM)]]</f>
        <v>7.7429951999999993</v>
      </c>
      <c r="AB314" s="30">
        <f>Data_Set[[#This Row],[Repartition Segment 2]]*Data_Set[[#This Row],[Coefficient CO2 Segment 2]]*Data_Set[[#This Row],[Poids OT (T)]]*Data_Set[[#This Row],[Distance (KM)]]</f>
        <v>7.6107190319999996</v>
      </c>
      <c r="AC314" s="30">
        <f>Data_Set[[#This Row],[Bilan CO2 Segment 1 (Kg CO2)]]+Data_Set[[#This Row],[Bilan CO2 Segment 2 (Kg CO2)]]</f>
        <v>15.353714231999998</v>
      </c>
      <c r="AD314" s="1"/>
    </row>
    <row r="315" spans="1:30" ht="12.5" x14ac:dyDescent="0.25">
      <c r="A315" s="7">
        <v>2022050075</v>
      </c>
      <c r="B315" s="18">
        <v>44700</v>
      </c>
      <c r="C315" s="18" t="str">
        <f>TEXT(B315, "mmmm")</f>
        <v>mai</v>
      </c>
      <c r="D315" s="18" t="str">
        <f>TEXT(B315,"aaaa")</f>
        <v>2022</v>
      </c>
      <c r="E315" s="7">
        <v>1505973</v>
      </c>
      <c r="F315" s="17">
        <v>300</v>
      </c>
      <c r="G315" s="23">
        <f>Data_Set[[#This Row],[Poids OT (kg)]]/1000</f>
        <v>0.3</v>
      </c>
      <c r="H315" s="6" t="s">
        <v>0</v>
      </c>
      <c r="I315" s="7">
        <v>195</v>
      </c>
      <c r="J315" s="6">
        <v>73490</v>
      </c>
      <c r="K315" s="6" t="s">
        <v>48</v>
      </c>
      <c r="L315" s="6">
        <v>91100</v>
      </c>
      <c r="M315" s="6" t="s">
        <v>22</v>
      </c>
      <c r="N315" s="7">
        <v>537.70799999999997</v>
      </c>
      <c r="O315" s="6" t="s">
        <v>200</v>
      </c>
      <c r="P315" s="6" t="s">
        <v>201</v>
      </c>
      <c r="Q315" s="11">
        <v>2900973453456</v>
      </c>
      <c r="R315" s="12">
        <v>313247688</v>
      </c>
      <c r="S315" s="6" t="str">
        <f>LEFT(Q315,1)</f>
        <v>2</v>
      </c>
      <c r="T315" s="6" t="str">
        <f>IF(S315="1","Homme",IF(S315="0","Inconnu","Femme"))</f>
        <v>Femme</v>
      </c>
      <c r="U315" s="6" t="str">
        <f>"19"&amp;MID(Q315, SEARCH("", Q315) + 1,2)</f>
        <v>1990</v>
      </c>
      <c r="V315" s="6" t="str">
        <f>FLOOR(U315,5) &amp; "-" &amp; FLOOR(U315,5) + 5</f>
        <v>1990-1995</v>
      </c>
      <c r="W315" s="24">
        <f>IFERROR(VLOOKUP(Data_Set[[#This Row],[Type Transport]],'[1]Taux émission CO2e'!$A$5:$B$16,2,0),0)</f>
        <v>0.3</v>
      </c>
      <c r="X315" s="28">
        <f>IFERROR(VLOOKUP(Data_Set[[#This Row],[Type Transport]],'[1]Taux émission CO2e'!$A$5:$D$16,4,0),0)</f>
        <v>0.16</v>
      </c>
      <c r="Y315" s="24">
        <f>IFERROR(VLOOKUP(Data_Set[[#This Row],[Type Transport]],'[1]Taux émission CO2e'!$A$20:$B$31,2,0),0)</f>
        <v>0.7</v>
      </c>
      <c r="Z315" s="6">
        <f>IFERROR(VLOOKUP(Data_Set[[#This Row],[Type Transport]],'[1]Taux émission CO2e'!$A$20:$D$31,4,0),0)</f>
        <v>6.7400000000000002E-2</v>
      </c>
      <c r="AA315" s="30">
        <f>Data_Set[[#This Row],[Repartition Segment 1]]*Data_Set[[#This Row],[Coefficient CO2 Segment 1]]*Data_Set[[#This Row],[Poids OT (T)]]*Data_Set[[#This Row],[Distance (KM)]]</f>
        <v>7.7429951999999993</v>
      </c>
      <c r="AB315" s="30">
        <f>Data_Set[[#This Row],[Repartition Segment 2]]*Data_Set[[#This Row],[Coefficient CO2 Segment 2]]*Data_Set[[#This Row],[Poids OT (T)]]*Data_Set[[#This Row],[Distance (KM)]]</f>
        <v>7.6107190319999996</v>
      </c>
      <c r="AC315" s="30">
        <f>Data_Set[[#This Row],[Bilan CO2 Segment 1 (Kg CO2)]]+Data_Set[[#This Row],[Bilan CO2 Segment 2 (Kg CO2)]]</f>
        <v>15.353714231999998</v>
      </c>
      <c r="AD315" s="1"/>
    </row>
    <row r="316" spans="1:30" ht="12.5" x14ac:dyDescent="0.25">
      <c r="A316" s="7">
        <v>2022050075</v>
      </c>
      <c r="B316" s="18">
        <v>44712</v>
      </c>
      <c r="C316" s="18" t="str">
        <f>TEXT(B316, "mmmm")</f>
        <v>mai</v>
      </c>
      <c r="D316" s="18" t="str">
        <f>TEXT(B316,"aaaa")</f>
        <v>2022</v>
      </c>
      <c r="E316" s="7">
        <v>1509896</v>
      </c>
      <c r="F316" s="17">
        <v>300</v>
      </c>
      <c r="G316" s="23">
        <f>Data_Set[[#This Row],[Poids OT (kg)]]/1000</f>
        <v>0.3</v>
      </c>
      <c r="H316" s="6" t="s">
        <v>0</v>
      </c>
      <c r="I316" s="7">
        <v>195</v>
      </c>
      <c r="J316" s="6">
        <v>73490</v>
      </c>
      <c r="K316" s="6" t="s">
        <v>48</v>
      </c>
      <c r="L316" s="6">
        <v>91100</v>
      </c>
      <c r="M316" s="6" t="s">
        <v>22</v>
      </c>
      <c r="N316" s="7">
        <v>537.70799999999997</v>
      </c>
      <c r="O316" s="6" t="s">
        <v>200</v>
      </c>
      <c r="P316" s="6" t="s">
        <v>201</v>
      </c>
      <c r="Q316" s="11">
        <v>2900973453456</v>
      </c>
      <c r="R316" s="12">
        <v>313247688</v>
      </c>
      <c r="S316" s="6" t="str">
        <f>LEFT(Q316,1)</f>
        <v>2</v>
      </c>
      <c r="T316" s="6" t="str">
        <f>IF(S316="1","Homme",IF(S316="0","Inconnu","Femme"))</f>
        <v>Femme</v>
      </c>
      <c r="U316" s="6" t="str">
        <f>"19"&amp;MID(Q316, SEARCH("", Q316) + 1,2)</f>
        <v>1990</v>
      </c>
      <c r="V316" s="6" t="str">
        <f>FLOOR(U316,5) &amp; "-" &amp; FLOOR(U316,5) + 5</f>
        <v>1990-1995</v>
      </c>
      <c r="W316" s="24">
        <f>IFERROR(VLOOKUP(Data_Set[[#This Row],[Type Transport]],'[1]Taux émission CO2e'!$A$5:$B$16,2,0),0)</f>
        <v>0.3</v>
      </c>
      <c r="X316" s="28">
        <f>IFERROR(VLOOKUP(Data_Set[[#This Row],[Type Transport]],'[1]Taux émission CO2e'!$A$5:$D$16,4,0),0)</f>
        <v>0.16</v>
      </c>
      <c r="Y316" s="24">
        <f>IFERROR(VLOOKUP(Data_Set[[#This Row],[Type Transport]],'[1]Taux émission CO2e'!$A$20:$B$31,2,0),0)</f>
        <v>0.7</v>
      </c>
      <c r="Z316" s="6">
        <f>IFERROR(VLOOKUP(Data_Set[[#This Row],[Type Transport]],'[1]Taux émission CO2e'!$A$20:$D$31,4,0),0)</f>
        <v>6.7400000000000002E-2</v>
      </c>
      <c r="AA316" s="30">
        <f>Data_Set[[#This Row],[Repartition Segment 1]]*Data_Set[[#This Row],[Coefficient CO2 Segment 1]]*Data_Set[[#This Row],[Poids OT (T)]]*Data_Set[[#This Row],[Distance (KM)]]</f>
        <v>7.7429951999999993</v>
      </c>
      <c r="AB316" s="30">
        <f>Data_Set[[#This Row],[Repartition Segment 2]]*Data_Set[[#This Row],[Coefficient CO2 Segment 2]]*Data_Set[[#This Row],[Poids OT (T)]]*Data_Set[[#This Row],[Distance (KM)]]</f>
        <v>7.6107190319999996</v>
      </c>
      <c r="AC316" s="30">
        <f>Data_Set[[#This Row],[Bilan CO2 Segment 1 (Kg CO2)]]+Data_Set[[#This Row],[Bilan CO2 Segment 2 (Kg CO2)]]</f>
        <v>15.353714231999998</v>
      </c>
      <c r="AD316" s="1"/>
    </row>
    <row r="317" spans="1:30" ht="12.5" x14ac:dyDescent="0.25">
      <c r="A317" s="7">
        <v>20220600077</v>
      </c>
      <c r="B317" s="18">
        <v>44720</v>
      </c>
      <c r="C317" s="18" t="str">
        <f>TEXT(B317, "mmmm")</f>
        <v>juin</v>
      </c>
      <c r="D317" s="18" t="str">
        <f>TEXT(B317,"aaaa")</f>
        <v>2022</v>
      </c>
      <c r="E317" s="7">
        <v>1513725</v>
      </c>
      <c r="F317" s="17">
        <v>300</v>
      </c>
      <c r="G317" s="23">
        <f>Data_Set[[#This Row],[Poids OT (kg)]]/1000</f>
        <v>0.3</v>
      </c>
      <c r="H317" s="6" t="s">
        <v>0</v>
      </c>
      <c r="I317" s="7">
        <v>195</v>
      </c>
      <c r="J317" s="6">
        <v>73490</v>
      </c>
      <c r="K317" s="6" t="s">
        <v>48</v>
      </c>
      <c r="L317" s="6">
        <v>91100</v>
      </c>
      <c r="M317" s="6" t="s">
        <v>22</v>
      </c>
      <c r="N317" s="7">
        <v>537.70799999999997</v>
      </c>
      <c r="O317" s="6" t="s">
        <v>200</v>
      </c>
      <c r="P317" s="6" t="s">
        <v>201</v>
      </c>
      <c r="Q317" s="11">
        <v>2900973453456</v>
      </c>
      <c r="R317" s="12">
        <v>313247688</v>
      </c>
      <c r="S317" s="6" t="str">
        <f>LEFT(Q317,1)</f>
        <v>2</v>
      </c>
      <c r="T317" s="6" t="str">
        <f>IF(S317="1","Homme",IF(S317="0","Inconnu","Femme"))</f>
        <v>Femme</v>
      </c>
      <c r="U317" s="6" t="str">
        <f>"19"&amp;MID(Q317, SEARCH("", Q317) + 1,2)</f>
        <v>1990</v>
      </c>
      <c r="V317" s="6" t="str">
        <f>FLOOR(U317,5) &amp; "-" &amp; FLOOR(U317,5) + 5</f>
        <v>1990-1995</v>
      </c>
      <c r="W317" s="24">
        <f>IFERROR(VLOOKUP(Data_Set[[#This Row],[Type Transport]],'[1]Taux émission CO2e'!$A$5:$B$16,2,0),0)</f>
        <v>0.3</v>
      </c>
      <c r="X317" s="28">
        <f>IFERROR(VLOOKUP(Data_Set[[#This Row],[Type Transport]],'[1]Taux émission CO2e'!$A$5:$D$16,4,0),0)</f>
        <v>0.16</v>
      </c>
      <c r="Y317" s="24">
        <f>IFERROR(VLOOKUP(Data_Set[[#This Row],[Type Transport]],'[1]Taux émission CO2e'!$A$20:$B$31,2,0),0)</f>
        <v>0.7</v>
      </c>
      <c r="Z317" s="6">
        <f>IFERROR(VLOOKUP(Data_Set[[#This Row],[Type Transport]],'[1]Taux émission CO2e'!$A$20:$D$31,4,0),0)</f>
        <v>6.7400000000000002E-2</v>
      </c>
      <c r="AA317" s="30">
        <f>Data_Set[[#This Row],[Repartition Segment 1]]*Data_Set[[#This Row],[Coefficient CO2 Segment 1]]*Data_Set[[#This Row],[Poids OT (T)]]*Data_Set[[#This Row],[Distance (KM)]]</f>
        <v>7.7429951999999993</v>
      </c>
      <c r="AB317" s="30">
        <f>Data_Set[[#This Row],[Repartition Segment 2]]*Data_Set[[#This Row],[Coefficient CO2 Segment 2]]*Data_Set[[#This Row],[Poids OT (T)]]*Data_Set[[#This Row],[Distance (KM)]]</f>
        <v>7.6107190319999996</v>
      </c>
      <c r="AC317" s="30">
        <f>Data_Set[[#This Row],[Bilan CO2 Segment 1 (Kg CO2)]]+Data_Set[[#This Row],[Bilan CO2 Segment 2 (Kg CO2)]]</f>
        <v>15.353714231999998</v>
      </c>
      <c r="AD317" s="1"/>
    </row>
    <row r="318" spans="1:30" ht="12.5" x14ac:dyDescent="0.25">
      <c r="A318" s="7">
        <v>20220600077</v>
      </c>
      <c r="B318" s="18">
        <v>44728</v>
      </c>
      <c r="C318" s="18" t="str">
        <f>TEXT(B318, "mmmm")</f>
        <v>juin</v>
      </c>
      <c r="D318" s="18" t="str">
        <f>TEXT(B318,"aaaa")</f>
        <v>2022</v>
      </c>
      <c r="E318" s="7">
        <v>1518093</v>
      </c>
      <c r="F318" s="17">
        <v>300</v>
      </c>
      <c r="G318" s="23">
        <f>Data_Set[[#This Row],[Poids OT (kg)]]/1000</f>
        <v>0.3</v>
      </c>
      <c r="H318" s="6" t="s">
        <v>0</v>
      </c>
      <c r="I318" s="7">
        <v>195</v>
      </c>
      <c r="J318" s="6">
        <v>73490</v>
      </c>
      <c r="K318" s="6" t="s">
        <v>48</v>
      </c>
      <c r="L318" s="6">
        <v>91100</v>
      </c>
      <c r="M318" s="6" t="s">
        <v>22</v>
      </c>
      <c r="N318" s="7">
        <v>537.70799999999997</v>
      </c>
      <c r="O318" s="6" t="s">
        <v>200</v>
      </c>
      <c r="P318" s="6" t="s">
        <v>201</v>
      </c>
      <c r="Q318" s="11">
        <v>2900973453456</v>
      </c>
      <c r="R318" s="12">
        <v>313247688</v>
      </c>
      <c r="S318" s="6" t="str">
        <f>LEFT(Q318,1)</f>
        <v>2</v>
      </c>
      <c r="T318" s="6" t="str">
        <f>IF(S318="1","Homme",IF(S318="0","Inconnu","Femme"))</f>
        <v>Femme</v>
      </c>
      <c r="U318" s="6" t="str">
        <f>"19"&amp;MID(Q318, SEARCH("", Q318) + 1,2)</f>
        <v>1990</v>
      </c>
      <c r="V318" s="6" t="str">
        <f>FLOOR(U318,5) &amp; "-" &amp; FLOOR(U318,5) + 5</f>
        <v>1990-1995</v>
      </c>
      <c r="W318" s="24">
        <f>IFERROR(VLOOKUP(Data_Set[[#This Row],[Type Transport]],'[1]Taux émission CO2e'!$A$5:$B$16,2,0),0)</f>
        <v>0.3</v>
      </c>
      <c r="X318" s="28">
        <f>IFERROR(VLOOKUP(Data_Set[[#This Row],[Type Transport]],'[1]Taux émission CO2e'!$A$5:$D$16,4,0),0)</f>
        <v>0.16</v>
      </c>
      <c r="Y318" s="24">
        <f>IFERROR(VLOOKUP(Data_Set[[#This Row],[Type Transport]],'[1]Taux émission CO2e'!$A$20:$B$31,2,0),0)</f>
        <v>0.7</v>
      </c>
      <c r="Z318" s="6">
        <f>IFERROR(VLOOKUP(Data_Set[[#This Row],[Type Transport]],'[1]Taux émission CO2e'!$A$20:$D$31,4,0),0)</f>
        <v>6.7400000000000002E-2</v>
      </c>
      <c r="AA318" s="30">
        <f>Data_Set[[#This Row],[Repartition Segment 1]]*Data_Set[[#This Row],[Coefficient CO2 Segment 1]]*Data_Set[[#This Row],[Poids OT (T)]]*Data_Set[[#This Row],[Distance (KM)]]</f>
        <v>7.7429951999999993</v>
      </c>
      <c r="AB318" s="30">
        <f>Data_Set[[#This Row],[Repartition Segment 2]]*Data_Set[[#This Row],[Coefficient CO2 Segment 2]]*Data_Set[[#This Row],[Poids OT (T)]]*Data_Set[[#This Row],[Distance (KM)]]</f>
        <v>7.6107190319999996</v>
      </c>
      <c r="AC318" s="30">
        <f>Data_Set[[#This Row],[Bilan CO2 Segment 1 (Kg CO2)]]+Data_Set[[#This Row],[Bilan CO2 Segment 2 (Kg CO2)]]</f>
        <v>15.353714231999998</v>
      </c>
      <c r="AD318" s="1"/>
    </row>
    <row r="319" spans="1:30" ht="12.5" x14ac:dyDescent="0.25">
      <c r="A319" s="7">
        <v>20220600077</v>
      </c>
      <c r="B319" s="18">
        <v>44735</v>
      </c>
      <c r="C319" s="18" t="str">
        <f>TEXT(B319, "mmmm")</f>
        <v>juin</v>
      </c>
      <c r="D319" s="18" t="str">
        <f>TEXT(B319,"aaaa")</f>
        <v>2022</v>
      </c>
      <c r="E319" s="7">
        <v>1520744</v>
      </c>
      <c r="F319" s="17">
        <v>300</v>
      </c>
      <c r="G319" s="23">
        <f>Data_Set[[#This Row],[Poids OT (kg)]]/1000</f>
        <v>0.3</v>
      </c>
      <c r="H319" s="6" t="s">
        <v>0</v>
      </c>
      <c r="I319" s="7">
        <v>195</v>
      </c>
      <c r="J319" s="6">
        <v>73490</v>
      </c>
      <c r="K319" s="6" t="s">
        <v>48</v>
      </c>
      <c r="L319" s="6">
        <v>91100</v>
      </c>
      <c r="M319" s="6" t="s">
        <v>22</v>
      </c>
      <c r="N319" s="7">
        <v>537.70799999999997</v>
      </c>
      <c r="O319" s="6" t="s">
        <v>200</v>
      </c>
      <c r="P319" s="6" t="s">
        <v>201</v>
      </c>
      <c r="Q319" s="11">
        <v>2900973453456</v>
      </c>
      <c r="R319" s="12">
        <v>313247688</v>
      </c>
      <c r="S319" s="6" t="str">
        <f>LEFT(Q319,1)</f>
        <v>2</v>
      </c>
      <c r="T319" s="6" t="str">
        <f>IF(S319="1","Homme",IF(S319="0","Inconnu","Femme"))</f>
        <v>Femme</v>
      </c>
      <c r="U319" s="6" t="str">
        <f>"19"&amp;MID(Q319, SEARCH("", Q319) + 1,2)</f>
        <v>1990</v>
      </c>
      <c r="V319" s="6" t="str">
        <f>FLOOR(U319,5) &amp; "-" &amp; FLOOR(U319,5) + 5</f>
        <v>1990-1995</v>
      </c>
      <c r="W319" s="24">
        <f>IFERROR(VLOOKUP(Data_Set[[#This Row],[Type Transport]],'[1]Taux émission CO2e'!$A$5:$B$16,2,0),0)</f>
        <v>0.3</v>
      </c>
      <c r="X319" s="28">
        <f>IFERROR(VLOOKUP(Data_Set[[#This Row],[Type Transport]],'[1]Taux émission CO2e'!$A$5:$D$16,4,0),0)</f>
        <v>0.16</v>
      </c>
      <c r="Y319" s="24">
        <f>IFERROR(VLOOKUP(Data_Set[[#This Row],[Type Transport]],'[1]Taux émission CO2e'!$A$20:$B$31,2,0),0)</f>
        <v>0.7</v>
      </c>
      <c r="Z319" s="6">
        <f>IFERROR(VLOOKUP(Data_Set[[#This Row],[Type Transport]],'[1]Taux émission CO2e'!$A$20:$D$31,4,0),0)</f>
        <v>6.7400000000000002E-2</v>
      </c>
      <c r="AA319" s="30">
        <f>Data_Set[[#This Row],[Repartition Segment 1]]*Data_Set[[#This Row],[Coefficient CO2 Segment 1]]*Data_Set[[#This Row],[Poids OT (T)]]*Data_Set[[#This Row],[Distance (KM)]]</f>
        <v>7.7429951999999993</v>
      </c>
      <c r="AB319" s="30">
        <f>Data_Set[[#This Row],[Repartition Segment 2]]*Data_Set[[#This Row],[Coefficient CO2 Segment 2]]*Data_Set[[#This Row],[Poids OT (T)]]*Data_Set[[#This Row],[Distance (KM)]]</f>
        <v>7.6107190319999996</v>
      </c>
      <c r="AC319" s="30">
        <f>Data_Set[[#This Row],[Bilan CO2 Segment 1 (Kg CO2)]]+Data_Set[[#This Row],[Bilan CO2 Segment 2 (Kg CO2)]]</f>
        <v>15.353714231999998</v>
      </c>
      <c r="AD319" s="1"/>
    </row>
    <row r="320" spans="1:30" ht="12.5" x14ac:dyDescent="0.25">
      <c r="A320" s="7">
        <v>20220600077</v>
      </c>
      <c r="B320" s="18">
        <v>44742</v>
      </c>
      <c r="C320" s="18" t="str">
        <f>TEXT(B320, "mmmm")</f>
        <v>juin</v>
      </c>
      <c r="D320" s="18" t="str">
        <f>TEXT(B320,"aaaa")</f>
        <v>2022</v>
      </c>
      <c r="E320" s="7">
        <v>1523630</v>
      </c>
      <c r="F320" s="17">
        <v>300</v>
      </c>
      <c r="G320" s="23">
        <f>Data_Set[[#This Row],[Poids OT (kg)]]/1000</f>
        <v>0.3</v>
      </c>
      <c r="H320" s="6" t="s">
        <v>0</v>
      </c>
      <c r="I320" s="7">
        <v>195</v>
      </c>
      <c r="J320" s="6">
        <v>73490</v>
      </c>
      <c r="K320" s="6" t="s">
        <v>48</v>
      </c>
      <c r="L320" s="6">
        <v>91100</v>
      </c>
      <c r="M320" s="6" t="s">
        <v>22</v>
      </c>
      <c r="N320" s="7">
        <v>537.70799999999997</v>
      </c>
      <c r="O320" s="6" t="s">
        <v>200</v>
      </c>
      <c r="P320" s="6" t="s">
        <v>201</v>
      </c>
      <c r="Q320" s="11">
        <v>2900973453456</v>
      </c>
      <c r="R320" s="12">
        <v>313247688</v>
      </c>
      <c r="S320" s="6" t="str">
        <f>LEFT(Q320,1)</f>
        <v>2</v>
      </c>
      <c r="T320" s="6" t="str">
        <f>IF(S320="1","Homme",IF(S320="0","Inconnu","Femme"))</f>
        <v>Femme</v>
      </c>
      <c r="U320" s="6" t="str">
        <f>"19"&amp;MID(Q320, SEARCH("", Q320) + 1,2)</f>
        <v>1990</v>
      </c>
      <c r="V320" s="6" t="str">
        <f>FLOOR(U320,5) &amp; "-" &amp; FLOOR(U320,5) + 5</f>
        <v>1990-1995</v>
      </c>
      <c r="W320" s="24">
        <f>IFERROR(VLOOKUP(Data_Set[[#This Row],[Type Transport]],'[1]Taux émission CO2e'!$A$5:$B$16,2,0),0)</f>
        <v>0.3</v>
      </c>
      <c r="X320" s="28">
        <f>IFERROR(VLOOKUP(Data_Set[[#This Row],[Type Transport]],'[1]Taux émission CO2e'!$A$5:$D$16,4,0),0)</f>
        <v>0.16</v>
      </c>
      <c r="Y320" s="24">
        <f>IFERROR(VLOOKUP(Data_Set[[#This Row],[Type Transport]],'[1]Taux émission CO2e'!$A$20:$B$31,2,0),0)</f>
        <v>0.7</v>
      </c>
      <c r="Z320" s="6">
        <f>IFERROR(VLOOKUP(Data_Set[[#This Row],[Type Transport]],'[1]Taux émission CO2e'!$A$20:$D$31,4,0),0)</f>
        <v>6.7400000000000002E-2</v>
      </c>
      <c r="AA320" s="30">
        <f>Data_Set[[#This Row],[Repartition Segment 1]]*Data_Set[[#This Row],[Coefficient CO2 Segment 1]]*Data_Set[[#This Row],[Poids OT (T)]]*Data_Set[[#This Row],[Distance (KM)]]</f>
        <v>7.7429951999999993</v>
      </c>
      <c r="AB320" s="30">
        <f>Data_Set[[#This Row],[Repartition Segment 2]]*Data_Set[[#This Row],[Coefficient CO2 Segment 2]]*Data_Set[[#This Row],[Poids OT (T)]]*Data_Set[[#This Row],[Distance (KM)]]</f>
        <v>7.6107190319999996</v>
      </c>
      <c r="AC320" s="30">
        <f>Data_Set[[#This Row],[Bilan CO2 Segment 1 (Kg CO2)]]+Data_Set[[#This Row],[Bilan CO2 Segment 2 (Kg CO2)]]</f>
        <v>15.353714231999998</v>
      </c>
      <c r="AD320" s="1"/>
    </row>
    <row r="321" spans="1:30" ht="12.5" x14ac:dyDescent="0.25">
      <c r="A321" s="7">
        <v>2022070063</v>
      </c>
      <c r="B321" s="18">
        <v>44749</v>
      </c>
      <c r="C321" s="18" t="str">
        <f>TEXT(B321, "mmmm")</f>
        <v>juillet</v>
      </c>
      <c r="D321" s="18" t="str">
        <f>TEXT(B321,"aaaa")</f>
        <v>2022</v>
      </c>
      <c r="E321" s="7">
        <v>1527549</v>
      </c>
      <c r="F321" s="17">
        <v>300</v>
      </c>
      <c r="G321" s="23">
        <f>Data_Set[[#This Row],[Poids OT (kg)]]/1000</f>
        <v>0.3</v>
      </c>
      <c r="H321" s="6" t="s">
        <v>0</v>
      </c>
      <c r="I321" s="7">
        <v>195</v>
      </c>
      <c r="J321" s="6">
        <v>73490</v>
      </c>
      <c r="K321" s="6" t="s">
        <v>48</v>
      </c>
      <c r="L321" s="6">
        <v>91100</v>
      </c>
      <c r="M321" s="6" t="s">
        <v>22</v>
      </c>
      <c r="N321" s="7">
        <v>537.70799999999997</v>
      </c>
      <c r="O321" s="6" t="s">
        <v>200</v>
      </c>
      <c r="P321" s="6" t="s">
        <v>201</v>
      </c>
      <c r="Q321" s="11">
        <v>2900973453456</v>
      </c>
      <c r="R321" s="12">
        <v>313247688</v>
      </c>
      <c r="S321" s="6" t="str">
        <f>LEFT(Q321,1)</f>
        <v>2</v>
      </c>
      <c r="T321" s="6" t="str">
        <f>IF(S321="1","Homme",IF(S321="0","Inconnu","Femme"))</f>
        <v>Femme</v>
      </c>
      <c r="U321" s="6" t="str">
        <f>"19"&amp;MID(Q321, SEARCH("", Q321) + 1,2)</f>
        <v>1990</v>
      </c>
      <c r="V321" s="6" t="str">
        <f>FLOOR(U321,5) &amp; "-" &amp; FLOOR(U321,5) + 5</f>
        <v>1990-1995</v>
      </c>
      <c r="W321" s="24">
        <f>IFERROR(VLOOKUP(Data_Set[[#This Row],[Type Transport]],'[1]Taux émission CO2e'!$A$5:$B$16,2,0),0)</f>
        <v>0.3</v>
      </c>
      <c r="X321" s="28">
        <f>IFERROR(VLOOKUP(Data_Set[[#This Row],[Type Transport]],'[1]Taux émission CO2e'!$A$5:$D$16,4,0),0)</f>
        <v>0.16</v>
      </c>
      <c r="Y321" s="24">
        <f>IFERROR(VLOOKUP(Data_Set[[#This Row],[Type Transport]],'[1]Taux émission CO2e'!$A$20:$B$31,2,0),0)</f>
        <v>0.7</v>
      </c>
      <c r="Z321" s="6">
        <f>IFERROR(VLOOKUP(Data_Set[[#This Row],[Type Transport]],'[1]Taux émission CO2e'!$A$20:$D$31,4,0),0)</f>
        <v>6.7400000000000002E-2</v>
      </c>
      <c r="AA321" s="30">
        <f>Data_Set[[#This Row],[Repartition Segment 1]]*Data_Set[[#This Row],[Coefficient CO2 Segment 1]]*Data_Set[[#This Row],[Poids OT (T)]]*Data_Set[[#This Row],[Distance (KM)]]</f>
        <v>7.7429951999999993</v>
      </c>
      <c r="AB321" s="30">
        <f>Data_Set[[#This Row],[Repartition Segment 2]]*Data_Set[[#This Row],[Coefficient CO2 Segment 2]]*Data_Set[[#This Row],[Poids OT (T)]]*Data_Set[[#This Row],[Distance (KM)]]</f>
        <v>7.6107190319999996</v>
      </c>
      <c r="AC321" s="30">
        <f>Data_Set[[#This Row],[Bilan CO2 Segment 1 (Kg CO2)]]+Data_Set[[#This Row],[Bilan CO2 Segment 2 (Kg CO2)]]</f>
        <v>15.353714231999998</v>
      </c>
      <c r="AD321" s="1"/>
    </row>
    <row r="322" spans="1:30" ht="12.5" x14ac:dyDescent="0.25">
      <c r="A322" s="7">
        <v>2022070063</v>
      </c>
      <c r="B322" s="18">
        <v>44769</v>
      </c>
      <c r="C322" s="18" t="str">
        <f>TEXT(B322, "mmmm")</f>
        <v>juillet</v>
      </c>
      <c r="D322" s="18" t="str">
        <f>TEXT(B322,"aaaa")</f>
        <v>2022</v>
      </c>
      <c r="E322" s="7">
        <v>1536393</v>
      </c>
      <c r="F322" s="17">
        <v>300</v>
      </c>
      <c r="G322" s="23">
        <f>Data_Set[[#This Row],[Poids OT (kg)]]/1000</f>
        <v>0.3</v>
      </c>
      <c r="H322" s="6" t="s">
        <v>0</v>
      </c>
      <c r="I322" s="7">
        <v>195</v>
      </c>
      <c r="J322" s="6">
        <v>73490</v>
      </c>
      <c r="K322" s="6" t="s">
        <v>48</v>
      </c>
      <c r="L322" s="6">
        <v>91100</v>
      </c>
      <c r="M322" s="6" t="s">
        <v>22</v>
      </c>
      <c r="N322" s="7">
        <v>537.70799999999997</v>
      </c>
      <c r="O322" s="6" t="s">
        <v>200</v>
      </c>
      <c r="P322" s="6" t="s">
        <v>201</v>
      </c>
      <c r="Q322" s="11">
        <v>2900973453456</v>
      </c>
      <c r="R322" s="12">
        <v>313247688</v>
      </c>
      <c r="S322" s="6" t="str">
        <f>LEFT(Q322,1)</f>
        <v>2</v>
      </c>
      <c r="T322" s="6" t="str">
        <f>IF(S322="1","Homme",IF(S322="0","Inconnu","Femme"))</f>
        <v>Femme</v>
      </c>
      <c r="U322" s="6" t="str">
        <f>"19"&amp;MID(Q322, SEARCH("", Q322) + 1,2)</f>
        <v>1990</v>
      </c>
      <c r="V322" s="6" t="str">
        <f>FLOOR(U322,5) &amp; "-" &amp; FLOOR(U322,5) + 5</f>
        <v>1990-1995</v>
      </c>
      <c r="W322" s="24">
        <f>IFERROR(VLOOKUP(Data_Set[[#This Row],[Type Transport]],'[1]Taux émission CO2e'!$A$5:$B$16,2,0),0)</f>
        <v>0.3</v>
      </c>
      <c r="X322" s="28">
        <f>IFERROR(VLOOKUP(Data_Set[[#This Row],[Type Transport]],'[1]Taux émission CO2e'!$A$5:$D$16,4,0),0)</f>
        <v>0.16</v>
      </c>
      <c r="Y322" s="24">
        <f>IFERROR(VLOOKUP(Data_Set[[#This Row],[Type Transport]],'[1]Taux émission CO2e'!$A$20:$B$31,2,0),0)</f>
        <v>0.7</v>
      </c>
      <c r="Z322" s="6">
        <f>IFERROR(VLOOKUP(Data_Set[[#This Row],[Type Transport]],'[1]Taux émission CO2e'!$A$20:$D$31,4,0),0)</f>
        <v>6.7400000000000002E-2</v>
      </c>
      <c r="AA322" s="30">
        <f>Data_Set[[#This Row],[Repartition Segment 1]]*Data_Set[[#This Row],[Coefficient CO2 Segment 1]]*Data_Set[[#This Row],[Poids OT (T)]]*Data_Set[[#This Row],[Distance (KM)]]</f>
        <v>7.7429951999999993</v>
      </c>
      <c r="AB322" s="30">
        <f>Data_Set[[#This Row],[Repartition Segment 2]]*Data_Set[[#This Row],[Coefficient CO2 Segment 2]]*Data_Set[[#This Row],[Poids OT (T)]]*Data_Set[[#This Row],[Distance (KM)]]</f>
        <v>7.6107190319999996</v>
      </c>
      <c r="AC322" s="30">
        <f>Data_Set[[#This Row],[Bilan CO2 Segment 1 (Kg CO2)]]+Data_Set[[#This Row],[Bilan CO2 Segment 2 (Kg CO2)]]</f>
        <v>15.353714231999998</v>
      </c>
      <c r="AD322" s="1"/>
    </row>
    <row r="323" spans="1:30" ht="12.5" x14ac:dyDescent="0.25">
      <c r="A323" s="7">
        <v>20220800118</v>
      </c>
      <c r="B323" s="18">
        <v>44798</v>
      </c>
      <c r="C323" s="18" t="str">
        <f>TEXT(B323, "mmmm")</f>
        <v>août</v>
      </c>
      <c r="D323" s="18" t="str">
        <f>TEXT(B323,"aaaa")</f>
        <v>2022</v>
      </c>
      <c r="E323" s="7">
        <v>1545020</v>
      </c>
      <c r="F323" s="17">
        <v>380</v>
      </c>
      <c r="G323" s="23">
        <f>Data_Set[[#This Row],[Poids OT (kg)]]/1000</f>
        <v>0.38</v>
      </c>
      <c r="H323" s="6" t="s">
        <v>0</v>
      </c>
      <c r="I323" s="7">
        <v>195</v>
      </c>
      <c r="J323" s="6">
        <v>73490</v>
      </c>
      <c r="K323" s="6" t="s">
        <v>48</v>
      </c>
      <c r="L323" s="6">
        <v>91100</v>
      </c>
      <c r="M323" s="6" t="s">
        <v>22</v>
      </c>
      <c r="N323" s="7">
        <v>537.70799999999997</v>
      </c>
      <c r="O323" s="6" t="s">
        <v>200</v>
      </c>
      <c r="P323" s="6" t="s">
        <v>201</v>
      </c>
      <c r="Q323" s="11">
        <v>2900973453456</v>
      </c>
      <c r="R323" s="12">
        <v>313247688</v>
      </c>
      <c r="S323" s="6" t="str">
        <f>LEFT(Q323,1)</f>
        <v>2</v>
      </c>
      <c r="T323" s="6" t="str">
        <f>IF(S323="1","Homme",IF(S323="0","Inconnu","Femme"))</f>
        <v>Femme</v>
      </c>
      <c r="U323" s="6" t="str">
        <f>"19"&amp;MID(Q323, SEARCH("", Q323) + 1,2)</f>
        <v>1990</v>
      </c>
      <c r="V323" s="6" t="str">
        <f>FLOOR(U323,5) &amp; "-" &amp; FLOOR(U323,5) + 5</f>
        <v>1990-1995</v>
      </c>
      <c r="W323" s="24">
        <f>IFERROR(VLOOKUP(Data_Set[[#This Row],[Type Transport]],'[1]Taux émission CO2e'!$A$5:$B$16,2,0),0)</f>
        <v>0.3</v>
      </c>
      <c r="X323" s="28">
        <f>IFERROR(VLOOKUP(Data_Set[[#This Row],[Type Transport]],'[1]Taux émission CO2e'!$A$5:$D$16,4,0),0)</f>
        <v>0.16</v>
      </c>
      <c r="Y323" s="24">
        <f>IFERROR(VLOOKUP(Data_Set[[#This Row],[Type Transport]],'[1]Taux émission CO2e'!$A$20:$B$31,2,0),0)</f>
        <v>0.7</v>
      </c>
      <c r="Z323" s="6">
        <f>IFERROR(VLOOKUP(Data_Set[[#This Row],[Type Transport]],'[1]Taux émission CO2e'!$A$20:$D$31,4,0),0)</f>
        <v>6.7400000000000002E-2</v>
      </c>
      <c r="AA323" s="30">
        <f>Data_Set[[#This Row],[Repartition Segment 1]]*Data_Set[[#This Row],[Coefficient CO2 Segment 1]]*Data_Set[[#This Row],[Poids OT (T)]]*Data_Set[[#This Row],[Distance (KM)]]</f>
        <v>9.8077939199999999</v>
      </c>
      <c r="AB323" s="30">
        <f>Data_Set[[#This Row],[Repartition Segment 2]]*Data_Set[[#This Row],[Coefficient CO2 Segment 2]]*Data_Set[[#This Row],[Poids OT (T)]]*Data_Set[[#This Row],[Distance (KM)]]</f>
        <v>9.6402441071999991</v>
      </c>
      <c r="AC323" s="30">
        <f>Data_Set[[#This Row],[Bilan CO2 Segment 1 (Kg CO2)]]+Data_Set[[#This Row],[Bilan CO2 Segment 2 (Kg CO2)]]</f>
        <v>19.448038027199999</v>
      </c>
      <c r="AD323" s="1"/>
    </row>
    <row r="324" spans="1:30" ht="12.5" x14ac:dyDescent="0.25">
      <c r="A324" s="7">
        <v>20220800118</v>
      </c>
      <c r="B324" s="18">
        <v>44804</v>
      </c>
      <c r="C324" s="18" t="str">
        <f>TEXT(B324, "mmmm")</f>
        <v>août</v>
      </c>
      <c r="D324" s="18" t="str">
        <f>TEXT(B324,"aaaa")</f>
        <v>2022</v>
      </c>
      <c r="E324" s="7">
        <v>1546181</v>
      </c>
      <c r="F324" s="17">
        <v>300</v>
      </c>
      <c r="G324" s="23">
        <f>Data_Set[[#This Row],[Poids OT (kg)]]/1000</f>
        <v>0.3</v>
      </c>
      <c r="H324" s="6" t="s">
        <v>0</v>
      </c>
      <c r="I324" s="7">
        <v>156</v>
      </c>
      <c r="J324" s="6">
        <v>73490</v>
      </c>
      <c r="K324" s="6" t="s">
        <v>48</v>
      </c>
      <c r="L324" s="6">
        <v>91100</v>
      </c>
      <c r="M324" s="6" t="s">
        <v>22</v>
      </c>
      <c r="N324" s="7">
        <v>537.70799999999997</v>
      </c>
      <c r="O324" s="6" t="s">
        <v>200</v>
      </c>
      <c r="P324" s="6" t="s">
        <v>201</v>
      </c>
      <c r="Q324" s="11">
        <v>2900973453456</v>
      </c>
      <c r="R324" s="12">
        <v>313247688</v>
      </c>
      <c r="S324" s="6" t="str">
        <f>LEFT(Q324,1)</f>
        <v>2</v>
      </c>
      <c r="T324" s="6" t="str">
        <f>IF(S324="1","Homme",IF(S324="0","Inconnu","Femme"))</f>
        <v>Femme</v>
      </c>
      <c r="U324" s="6" t="str">
        <f>"19"&amp;MID(Q324, SEARCH("", Q324) + 1,2)</f>
        <v>1990</v>
      </c>
      <c r="V324" s="6" t="str">
        <f>FLOOR(U324,5) &amp; "-" &amp; FLOOR(U324,5) + 5</f>
        <v>1990-1995</v>
      </c>
      <c r="W324" s="24">
        <f>IFERROR(VLOOKUP(Data_Set[[#This Row],[Type Transport]],'[1]Taux émission CO2e'!$A$5:$B$16,2,0),0)</f>
        <v>0.3</v>
      </c>
      <c r="X324" s="28">
        <f>IFERROR(VLOOKUP(Data_Set[[#This Row],[Type Transport]],'[1]Taux émission CO2e'!$A$5:$D$16,4,0),0)</f>
        <v>0.16</v>
      </c>
      <c r="Y324" s="24">
        <f>IFERROR(VLOOKUP(Data_Set[[#This Row],[Type Transport]],'[1]Taux émission CO2e'!$A$20:$B$31,2,0),0)</f>
        <v>0.7</v>
      </c>
      <c r="Z324" s="6">
        <f>IFERROR(VLOOKUP(Data_Set[[#This Row],[Type Transport]],'[1]Taux émission CO2e'!$A$20:$D$31,4,0),0)</f>
        <v>6.7400000000000002E-2</v>
      </c>
      <c r="AA324" s="30">
        <f>Data_Set[[#This Row],[Repartition Segment 1]]*Data_Set[[#This Row],[Coefficient CO2 Segment 1]]*Data_Set[[#This Row],[Poids OT (T)]]*Data_Set[[#This Row],[Distance (KM)]]</f>
        <v>7.7429951999999993</v>
      </c>
      <c r="AB324" s="30">
        <f>Data_Set[[#This Row],[Repartition Segment 2]]*Data_Set[[#This Row],[Coefficient CO2 Segment 2]]*Data_Set[[#This Row],[Poids OT (T)]]*Data_Set[[#This Row],[Distance (KM)]]</f>
        <v>7.6107190319999996</v>
      </c>
      <c r="AC324" s="30">
        <f>Data_Set[[#This Row],[Bilan CO2 Segment 1 (Kg CO2)]]+Data_Set[[#This Row],[Bilan CO2 Segment 2 (Kg CO2)]]</f>
        <v>15.353714231999998</v>
      </c>
      <c r="AD324" s="1"/>
    </row>
    <row r="325" spans="1:30" ht="12.5" x14ac:dyDescent="0.25">
      <c r="A325" s="7">
        <v>2022090069</v>
      </c>
      <c r="B325" s="18">
        <v>44812</v>
      </c>
      <c r="C325" s="18" t="str">
        <f>TEXT(B325, "mmmm")</f>
        <v>septembre</v>
      </c>
      <c r="D325" s="18" t="str">
        <f>TEXT(B325,"aaaa")</f>
        <v>2022</v>
      </c>
      <c r="E325" s="7">
        <v>1550324</v>
      </c>
      <c r="F325" s="17">
        <v>265</v>
      </c>
      <c r="G325" s="23">
        <f>Data_Set[[#This Row],[Poids OT (kg)]]/1000</f>
        <v>0.26500000000000001</v>
      </c>
      <c r="H325" s="6" t="s">
        <v>0</v>
      </c>
      <c r="I325" s="7">
        <v>156</v>
      </c>
      <c r="J325" s="6">
        <v>73490</v>
      </c>
      <c r="K325" s="6" t="s">
        <v>48</v>
      </c>
      <c r="L325" s="6">
        <v>91100</v>
      </c>
      <c r="M325" s="6" t="s">
        <v>22</v>
      </c>
      <c r="N325" s="7">
        <v>537.70799999999997</v>
      </c>
      <c r="O325" s="6" t="s">
        <v>200</v>
      </c>
      <c r="P325" s="6" t="s">
        <v>201</v>
      </c>
      <c r="Q325" s="11">
        <v>2900973453456</v>
      </c>
      <c r="R325" s="12">
        <v>313247688</v>
      </c>
      <c r="S325" s="6" t="str">
        <f>LEFT(Q325,1)</f>
        <v>2</v>
      </c>
      <c r="T325" s="6" t="str">
        <f>IF(S325="1","Homme",IF(S325="0","Inconnu","Femme"))</f>
        <v>Femme</v>
      </c>
      <c r="U325" s="6" t="str">
        <f>"19"&amp;MID(Q325, SEARCH("", Q325) + 1,2)</f>
        <v>1990</v>
      </c>
      <c r="V325" s="6" t="str">
        <f>FLOOR(U325,5) &amp; "-" &amp; FLOOR(U325,5) + 5</f>
        <v>1990-1995</v>
      </c>
      <c r="W325" s="24">
        <f>IFERROR(VLOOKUP(Data_Set[[#This Row],[Type Transport]],'[1]Taux émission CO2e'!$A$5:$B$16,2,0),0)</f>
        <v>0.3</v>
      </c>
      <c r="X325" s="28">
        <f>IFERROR(VLOOKUP(Data_Set[[#This Row],[Type Transport]],'[1]Taux émission CO2e'!$A$5:$D$16,4,0),0)</f>
        <v>0.16</v>
      </c>
      <c r="Y325" s="24">
        <f>IFERROR(VLOOKUP(Data_Set[[#This Row],[Type Transport]],'[1]Taux émission CO2e'!$A$20:$B$31,2,0),0)</f>
        <v>0.7</v>
      </c>
      <c r="Z325" s="6">
        <f>IFERROR(VLOOKUP(Data_Set[[#This Row],[Type Transport]],'[1]Taux émission CO2e'!$A$20:$D$31,4,0),0)</f>
        <v>6.7400000000000002E-2</v>
      </c>
      <c r="AA325" s="30">
        <f>Data_Set[[#This Row],[Repartition Segment 1]]*Data_Set[[#This Row],[Coefficient CO2 Segment 1]]*Data_Set[[#This Row],[Poids OT (T)]]*Data_Set[[#This Row],[Distance (KM)]]</f>
        <v>6.8396457599999998</v>
      </c>
      <c r="AB325" s="30">
        <f>Data_Set[[#This Row],[Repartition Segment 2]]*Data_Set[[#This Row],[Coefficient CO2 Segment 2]]*Data_Set[[#This Row],[Poids OT (T)]]*Data_Set[[#This Row],[Distance (KM)]]</f>
        <v>6.7228018116000001</v>
      </c>
      <c r="AC325" s="30">
        <f>Data_Set[[#This Row],[Bilan CO2 Segment 1 (Kg CO2)]]+Data_Set[[#This Row],[Bilan CO2 Segment 2 (Kg CO2)]]</f>
        <v>13.5624475716</v>
      </c>
      <c r="AD325" s="1"/>
    </row>
    <row r="326" spans="1:30" ht="12.5" x14ac:dyDescent="0.25">
      <c r="A326" s="7">
        <v>2022090069</v>
      </c>
      <c r="B326" s="18">
        <v>44819</v>
      </c>
      <c r="C326" s="18" t="str">
        <f>TEXT(B326, "mmmm")</f>
        <v>septembre</v>
      </c>
      <c r="D326" s="18" t="str">
        <f>TEXT(B326,"aaaa")</f>
        <v>2022</v>
      </c>
      <c r="E326" s="7">
        <v>1552848</v>
      </c>
      <c r="F326" s="17">
        <v>429</v>
      </c>
      <c r="G326" s="23">
        <f>Data_Set[[#This Row],[Poids OT (kg)]]/1000</f>
        <v>0.42899999999999999</v>
      </c>
      <c r="H326" s="6" t="s">
        <v>0</v>
      </c>
      <c r="I326" s="7">
        <v>195</v>
      </c>
      <c r="J326" s="6">
        <v>73490</v>
      </c>
      <c r="K326" s="6" t="s">
        <v>48</v>
      </c>
      <c r="L326" s="6">
        <v>91100</v>
      </c>
      <c r="M326" s="6" t="s">
        <v>22</v>
      </c>
      <c r="N326" s="7">
        <v>537.70799999999997</v>
      </c>
      <c r="O326" s="6" t="s">
        <v>200</v>
      </c>
      <c r="P326" s="6" t="s">
        <v>201</v>
      </c>
      <c r="Q326" s="11">
        <v>2900973453456</v>
      </c>
      <c r="R326" s="12">
        <v>313247688</v>
      </c>
      <c r="S326" s="6" t="str">
        <f>LEFT(Q326,1)</f>
        <v>2</v>
      </c>
      <c r="T326" s="6" t="str">
        <f>IF(S326="1","Homme",IF(S326="0","Inconnu","Femme"))</f>
        <v>Femme</v>
      </c>
      <c r="U326" s="6" t="str">
        <f>"19"&amp;MID(Q326, SEARCH("", Q326) + 1,2)</f>
        <v>1990</v>
      </c>
      <c r="V326" s="6" t="str">
        <f>FLOOR(U326,5) &amp; "-" &amp; FLOOR(U326,5) + 5</f>
        <v>1990-1995</v>
      </c>
      <c r="W326" s="24">
        <f>IFERROR(VLOOKUP(Data_Set[[#This Row],[Type Transport]],'[1]Taux émission CO2e'!$A$5:$B$16,2,0),0)</f>
        <v>0.3</v>
      </c>
      <c r="X326" s="28">
        <f>IFERROR(VLOOKUP(Data_Set[[#This Row],[Type Transport]],'[1]Taux émission CO2e'!$A$5:$D$16,4,0),0)</f>
        <v>0.16</v>
      </c>
      <c r="Y326" s="24">
        <f>IFERROR(VLOOKUP(Data_Set[[#This Row],[Type Transport]],'[1]Taux émission CO2e'!$A$20:$B$31,2,0),0)</f>
        <v>0.7</v>
      </c>
      <c r="Z326" s="6">
        <f>IFERROR(VLOOKUP(Data_Set[[#This Row],[Type Transport]],'[1]Taux émission CO2e'!$A$20:$D$31,4,0),0)</f>
        <v>6.7400000000000002E-2</v>
      </c>
      <c r="AA326" s="30">
        <f>Data_Set[[#This Row],[Repartition Segment 1]]*Data_Set[[#This Row],[Coefficient CO2 Segment 1]]*Data_Set[[#This Row],[Poids OT (T)]]*Data_Set[[#This Row],[Distance (KM)]]</f>
        <v>11.072483135999999</v>
      </c>
      <c r="AB326" s="30">
        <f>Data_Set[[#This Row],[Repartition Segment 2]]*Data_Set[[#This Row],[Coefficient CO2 Segment 2]]*Data_Set[[#This Row],[Poids OT (T)]]*Data_Set[[#This Row],[Distance (KM)]]</f>
        <v>10.883328215759999</v>
      </c>
      <c r="AC326" s="30">
        <f>Data_Set[[#This Row],[Bilan CO2 Segment 1 (Kg CO2)]]+Data_Set[[#This Row],[Bilan CO2 Segment 2 (Kg CO2)]]</f>
        <v>21.955811351759998</v>
      </c>
      <c r="AD326" s="1"/>
    </row>
    <row r="327" spans="1:30" ht="12.5" x14ac:dyDescent="0.25">
      <c r="A327" s="7">
        <v>2022090069</v>
      </c>
      <c r="B327" s="18">
        <v>44826</v>
      </c>
      <c r="C327" s="18" t="str">
        <f>TEXT(B327, "mmmm")</f>
        <v>septembre</v>
      </c>
      <c r="D327" s="18" t="str">
        <f>TEXT(B327,"aaaa")</f>
        <v>2022</v>
      </c>
      <c r="E327" s="7">
        <v>1553965</v>
      </c>
      <c r="F327" s="17">
        <v>470</v>
      </c>
      <c r="G327" s="23">
        <f>Data_Set[[#This Row],[Poids OT (kg)]]/1000</f>
        <v>0.47</v>
      </c>
      <c r="H327" s="6" t="s">
        <v>0</v>
      </c>
      <c r="I327" s="7">
        <v>195</v>
      </c>
      <c r="J327" s="6">
        <v>73490</v>
      </c>
      <c r="K327" s="6" t="s">
        <v>48</v>
      </c>
      <c r="L327" s="6">
        <v>91100</v>
      </c>
      <c r="M327" s="6" t="s">
        <v>22</v>
      </c>
      <c r="N327" s="7">
        <v>537.70799999999997</v>
      </c>
      <c r="O327" s="6" t="s">
        <v>200</v>
      </c>
      <c r="P327" s="6" t="s">
        <v>201</v>
      </c>
      <c r="Q327" s="11">
        <v>2900973453456</v>
      </c>
      <c r="R327" s="12">
        <v>313247688</v>
      </c>
      <c r="S327" s="6" t="str">
        <f>LEFT(Q327,1)</f>
        <v>2</v>
      </c>
      <c r="T327" s="6" t="str">
        <f>IF(S327="1","Homme",IF(S327="0","Inconnu","Femme"))</f>
        <v>Femme</v>
      </c>
      <c r="U327" s="6" t="str">
        <f>"19"&amp;MID(Q327, SEARCH("", Q327) + 1,2)</f>
        <v>1990</v>
      </c>
      <c r="V327" s="6" t="str">
        <f>FLOOR(U327,5) &amp; "-" &amp; FLOOR(U327,5) + 5</f>
        <v>1990-1995</v>
      </c>
      <c r="W327" s="24">
        <f>IFERROR(VLOOKUP(Data_Set[[#This Row],[Type Transport]],'[1]Taux émission CO2e'!$A$5:$B$16,2,0),0)</f>
        <v>0.3</v>
      </c>
      <c r="X327" s="28">
        <f>IFERROR(VLOOKUP(Data_Set[[#This Row],[Type Transport]],'[1]Taux émission CO2e'!$A$5:$D$16,4,0),0)</f>
        <v>0.16</v>
      </c>
      <c r="Y327" s="24">
        <f>IFERROR(VLOOKUP(Data_Set[[#This Row],[Type Transport]],'[1]Taux émission CO2e'!$A$20:$B$31,2,0),0)</f>
        <v>0.7</v>
      </c>
      <c r="Z327" s="6">
        <f>IFERROR(VLOOKUP(Data_Set[[#This Row],[Type Transport]],'[1]Taux émission CO2e'!$A$20:$D$31,4,0),0)</f>
        <v>6.7400000000000002E-2</v>
      </c>
      <c r="AA327" s="30">
        <f>Data_Set[[#This Row],[Repartition Segment 1]]*Data_Set[[#This Row],[Coefficient CO2 Segment 1]]*Data_Set[[#This Row],[Poids OT (T)]]*Data_Set[[#This Row],[Distance (KM)]]</f>
        <v>12.130692479999999</v>
      </c>
      <c r="AB327" s="30">
        <f>Data_Set[[#This Row],[Repartition Segment 2]]*Data_Set[[#This Row],[Coefficient CO2 Segment 2]]*Data_Set[[#This Row],[Poids OT (T)]]*Data_Set[[#This Row],[Distance (KM)]]</f>
        <v>11.923459816799999</v>
      </c>
      <c r="AC327" s="30">
        <f>Data_Set[[#This Row],[Bilan CO2 Segment 1 (Kg CO2)]]+Data_Set[[#This Row],[Bilan CO2 Segment 2 (Kg CO2)]]</f>
        <v>24.054152296799998</v>
      </c>
      <c r="AD327" s="1"/>
    </row>
    <row r="328" spans="1:30" ht="12.5" x14ac:dyDescent="0.25">
      <c r="A328" s="7">
        <v>20220900129</v>
      </c>
      <c r="B328" s="18">
        <v>44833</v>
      </c>
      <c r="C328" s="18" t="str">
        <f>TEXT(B328, "mmmm")</f>
        <v>septembre</v>
      </c>
      <c r="D328" s="18" t="str">
        <f>TEXT(B328,"aaaa")</f>
        <v>2022</v>
      </c>
      <c r="E328" s="7">
        <v>1559699</v>
      </c>
      <c r="F328" s="17">
        <v>470</v>
      </c>
      <c r="G328" s="23">
        <f>Data_Set[[#This Row],[Poids OT (kg)]]/1000</f>
        <v>0.47</v>
      </c>
      <c r="H328" s="6" t="s">
        <v>0</v>
      </c>
      <c r="I328" s="7">
        <v>195</v>
      </c>
      <c r="J328" s="6">
        <v>73490</v>
      </c>
      <c r="K328" s="6" t="s">
        <v>48</v>
      </c>
      <c r="L328" s="6">
        <v>91100</v>
      </c>
      <c r="M328" s="6" t="s">
        <v>22</v>
      </c>
      <c r="N328" s="7">
        <v>537.70799999999997</v>
      </c>
      <c r="O328" s="6" t="s">
        <v>200</v>
      </c>
      <c r="P328" s="6" t="s">
        <v>201</v>
      </c>
      <c r="Q328" s="11">
        <v>2900973453456</v>
      </c>
      <c r="R328" s="12">
        <v>313247688</v>
      </c>
      <c r="S328" s="6" t="str">
        <f>LEFT(Q328,1)</f>
        <v>2</v>
      </c>
      <c r="T328" s="6" t="str">
        <f>IF(S328="1","Homme",IF(S328="0","Inconnu","Femme"))</f>
        <v>Femme</v>
      </c>
      <c r="U328" s="6" t="str">
        <f>"19"&amp;MID(Q328, SEARCH("", Q328) + 1,2)</f>
        <v>1990</v>
      </c>
      <c r="V328" s="6" t="str">
        <f>FLOOR(U328,5) &amp; "-" &amp; FLOOR(U328,5) + 5</f>
        <v>1990-1995</v>
      </c>
      <c r="W328" s="24">
        <f>IFERROR(VLOOKUP(Data_Set[[#This Row],[Type Transport]],'[1]Taux émission CO2e'!$A$5:$B$16,2,0),0)</f>
        <v>0.3</v>
      </c>
      <c r="X328" s="28">
        <f>IFERROR(VLOOKUP(Data_Set[[#This Row],[Type Transport]],'[1]Taux émission CO2e'!$A$5:$D$16,4,0),0)</f>
        <v>0.16</v>
      </c>
      <c r="Y328" s="24">
        <f>IFERROR(VLOOKUP(Data_Set[[#This Row],[Type Transport]],'[1]Taux émission CO2e'!$A$20:$B$31,2,0),0)</f>
        <v>0.7</v>
      </c>
      <c r="Z328" s="6">
        <f>IFERROR(VLOOKUP(Data_Set[[#This Row],[Type Transport]],'[1]Taux émission CO2e'!$A$20:$D$31,4,0),0)</f>
        <v>6.7400000000000002E-2</v>
      </c>
      <c r="AA328" s="30">
        <f>Data_Set[[#This Row],[Repartition Segment 1]]*Data_Set[[#This Row],[Coefficient CO2 Segment 1]]*Data_Set[[#This Row],[Poids OT (T)]]*Data_Set[[#This Row],[Distance (KM)]]</f>
        <v>12.130692479999999</v>
      </c>
      <c r="AB328" s="30">
        <f>Data_Set[[#This Row],[Repartition Segment 2]]*Data_Set[[#This Row],[Coefficient CO2 Segment 2]]*Data_Set[[#This Row],[Poids OT (T)]]*Data_Set[[#This Row],[Distance (KM)]]</f>
        <v>11.923459816799999</v>
      </c>
      <c r="AC328" s="30">
        <f>Data_Set[[#This Row],[Bilan CO2 Segment 1 (Kg CO2)]]+Data_Set[[#This Row],[Bilan CO2 Segment 2 (Kg CO2)]]</f>
        <v>24.054152296799998</v>
      </c>
      <c r="AD328" s="1"/>
    </row>
    <row r="329" spans="1:30" ht="12.5" x14ac:dyDescent="0.25">
      <c r="A329" s="7">
        <v>20210200044</v>
      </c>
      <c r="B329" s="18">
        <v>44224</v>
      </c>
      <c r="C329" s="18" t="str">
        <f>TEXT(B329, "mmmm")</f>
        <v>janvier</v>
      </c>
      <c r="D329" s="18" t="str">
        <f>TEXT(B329,"aaaa")</f>
        <v>2021</v>
      </c>
      <c r="E329" s="7">
        <v>1316891</v>
      </c>
      <c r="F329" s="17">
        <v>450</v>
      </c>
      <c r="G329" s="23">
        <f>Data_Set[[#This Row],[Poids OT (kg)]]/1000</f>
        <v>0.45</v>
      </c>
      <c r="H329" s="6" t="s">
        <v>0</v>
      </c>
      <c r="I329" s="7">
        <v>170</v>
      </c>
      <c r="J329" s="6">
        <v>21300</v>
      </c>
      <c r="K329" s="6" t="s">
        <v>27</v>
      </c>
      <c r="L329" s="6">
        <v>59100</v>
      </c>
      <c r="M329" s="6" t="s">
        <v>28</v>
      </c>
      <c r="N329" s="7">
        <v>520.61199999999997</v>
      </c>
      <c r="O329" s="6" t="s">
        <v>156</v>
      </c>
      <c r="P329" s="6" t="s">
        <v>157</v>
      </c>
      <c r="Q329" s="11">
        <v>2950121987654</v>
      </c>
      <c r="R329" s="12">
        <v>398989710</v>
      </c>
      <c r="S329" s="6" t="str">
        <f>LEFT(Q329,1)</f>
        <v>2</v>
      </c>
      <c r="T329" s="6" t="str">
        <f>IF(S329="1","Homme",IF(S329="0","Inconnu","Femme"))</f>
        <v>Femme</v>
      </c>
      <c r="U329" s="6" t="str">
        <f>"19"&amp;MID(Q329, SEARCH("", Q329) + 1,2)</f>
        <v>1995</v>
      </c>
      <c r="V329" s="6" t="str">
        <f>FLOOR(U329,5) &amp; "-" &amp; FLOOR(U329,5) + 5</f>
        <v>1995-2000</v>
      </c>
      <c r="W329" s="24">
        <f>IFERROR(VLOOKUP(Data_Set[[#This Row],[Type Transport]],'[1]Taux émission CO2e'!$A$5:$B$16,2,0),0)</f>
        <v>0.3</v>
      </c>
      <c r="X329" s="28">
        <f>IFERROR(VLOOKUP(Data_Set[[#This Row],[Type Transport]],'[1]Taux émission CO2e'!$A$5:$D$16,4,0),0)</f>
        <v>0.16</v>
      </c>
      <c r="Y329" s="24">
        <f>IFERROR(VLOOKUP(Data_Set[[#This Row],[Type Transport]],'[1]Taux émission CO2e'!$A$20:$B$31,2,0),0)</f>
        <v>0.7</v>
      </c>
      <c r="Z329" s="6">
        <f>IFERROR(VLOOKUP(Data_Set[[#This Row],[Type Transport]],'[1]Taux émission CO2e'!$A$20:$D$31,4,0),0)</f>
        <v>6.7400000000000002E-2</v>
      </c>
      <c r="AA329" s="30">
        <f>Data_Set[[#This Row],[Repartition Segment 1]]*Data_Set[[#This Row],[Coefficient CO2 Segment 1]]*Data_Set[[#This Row],[Poids OT (T)]]*Data_Set[[#This Row],[Distance (KM)]]</f>
        <v>11.245219199999999</v>
      </c>
      <c r="AB329" s="30">
        <f>Data_Set[[#This Row],[Repartition Segment 2]]*Data_Set[[#This Row],[Coefficient CO2 Segment 2]]*Data_Set[[#This Row],[Poids OT (T)]]*Data_Set[[#This Row],[Distance (KM)]]</f>
        <v>11.053113371999999</v>
      </c>
      <c r="AC329" s="30">
        <f>Data_Set[[#This Row],[Bilan CO2 Segment 1 (Kg CO2)]]+Data_Set[[#This Row],[Bilan CO2 Segment 2 (Kg CO2)]]</f>
        <v>22.298332572</v>
      </c>
      <c r="AD329" s="1"/>
    </row>
    <row r="330" spans="1:30" ht="12.5" x14ac:dyDescent="0.25">
      <c r="A330" s="7">
        <v>20210300043</v>
      </c>
      <c r="B330" s="18">
        <v>44285</v>
      </c>
      <c r="C330" s="18" t="str">
        <f>TEXT(B330, "mmmm")</f>
        <v>mars</v>
      </c>
      <c r="D330" s="18" t="str">
        <f>TEXT(B330,"aaaa")</f>
        <v>2021</v>
      </c>
      <c r="E330" s="7">
        <v>1342186</v>
      </c>
      <c r="F330" s="17">
        <v>600</v>
      </c>
      <c r="G330" s="23">
        <f>Data_Set[[#This Row],[Poids OT (kg)]]/1000</f>
        <v>0.6</v>
      </c>
      <c r="H330" s="6" t="s">
        <v>0</v>
      </c>
      <c r="I330" s="7">
        <v>182</v>
      </c>
      <c r="J330" s="6">
        <v>21300</v>
      </c>
      <c r="K330" s="6" t="s">
        <v>27</v>
      </c>
      <c r="L330" s="6">
        <v>59100</v>
      </c>
      <c r="M330" s="6" t="s">
        <v>28</v>
      </c>
      <c r="N330" s="7">
        <v>520.61199999999997</v>
      </c>
      <c r="O330" s="6" t="s">
        <v>156</v>
      </c>
      <c r="P330" s="6" t="s">
        <v>157</v>
      </c>
      <c r="Q330" s="11">
        <v>2950121987654</v>
      </c>
      <c r="R330" s="12">
        <v>398989710</v>
      </c>
      <c r="S330" s="6" t="str">
        <f>LEFT(Q330,1)</f>
        <v>2</v>
      </c>
      <c r="T330" s="6" t="str">
        <f>IF(S330="1","Homme",IF(S330="0","Inconnu","Femme"))</f>
        <v>Femme</v>
      </c>
      <c r="U330" s="6" t="str">
        <f>"19"&amp;MID(Q330, SEARCH("", Q330) + 1,2)</f>
        <v>1995</v>
      </c>
      <c r="V330" s="6" t="str">
        <f>FLOOR(U330,5) &amp; "-" &amp; FLOOR(U330,5) + 5</f>
        <v>1995-2000</v>
      </c>
      <c r="W330" s="24">
        <f>IFERROR(VLOOKUP(Data_Set[[#This Row],[Type Transport]],'[1]Taux émission CO2e'!$A$5:$B$16,2,0),0)</f>
        <v>0.3</v>
      </c>
      <c r="X330" s="28">
        <f>IFERROR(VLOOKUP(Data_Set[[#This Row],[Type Transport]],'[1]Taux émission CO2e'!$A$5:$D$16,4,0),0)</f>
        <v>0.16</v>
      </c>
      <c r="Y330" s="24">
        <f>IFERROR(VLOOKUP(Data_Set[[#This Row],[Type Transport]],'[1]Taux émission CO2e'!$A$20:$B$31,2,0),0)</f>
        <v>0.7</v>
      </c>
      <c r="Z330" s="6">
        <f>IFERROR(VLOOKUP(Data_Set[[#This Row],[Type Transport]],'[1]Taux émission CO2e'!$A$20:$D$31,4,0),0)</f>
        <v>6.7400000000000002E-2</v>
      </c>
      <c r="AA330" s="30">
        <f>Data_Set[[#This Row],[Repartition Segment 1]]*Data_Set[[#This Row],[Coefficient CO2 Segment 1]]*Data_Set[[#This Row],[Poids OT (T)]]*Data_Set[[#This Row],[Distance (KM)]]</f>
        <v>14.993625599999998</v>
      </c>
      <c r="AB330" s="30">
        <f>Data_Set[[#This Row],[Repartition Segment 2]]*Data_Set[[#This Row],[Coefficient CO2 Segment 2]]*Data_Set[[#This Row],[Poids OT (T)]]*Data_Set[[#This Row],[Distance (KM)]]</f>
        <v>14.737484495999999</v>
      </c>
      <c r="AC330" s="30">
        <f>Data_Set[[#This Row],[Bilan CO2 Segment 1 (Kg CO2)]]+Data_Set[[#This Row],[Bilan CO2 Segment 2 (Kg CO2)]]</f>
        <v>29.731110095999995</v>
      </c>
      <c r="AD330" s="1"/>
    </row>
    <row r="331" spans="1:30" ht="12.5" x14ac:dyDescent="0.25">
      <c r="A331" s="7">
        <v>20210800045</v>
      </c>
      <c r="B331" s="18">
        <v>44431</v>
      </c>
      <c r="C331" s="18" t="str">
        <f>TEXT(B331, "mmmm")</f>
        <v>août</v>
      </c>
      <c r="D331" s="18" t="str">
        <f>TEXT(B331,"aaaa")</f>
        <v>2021</v>
      </c>
      <c r="E331" s="7">
        <v>1397920</v>
      </c>
      <c r="F331" s="17">
        <v>600</v>
      </c>
      <c r="G331" s="23">
        <f>Data_Set[[#This Row],[Poids OT (kg)]]/1000</f>
        <v>0.6</v>
      </c>
      <c r="H331" s="6" t="s">
        <v>0</v>
      </c>
      <c r="I331" s="7">
        <v>182</v>
      </c>
      <c r="J331" s="6">
        <v>21300</v>
      </c>
      <c r="K331" s="6" t="s">
        <v>27</v>
      </c>
      <c r="L331" s="6">
        <v>59100</v>
      </c>
      <c r="M331" s="6" t="s">
        <v>28</v>
      </c>
      <c r="N331" s="7">
        <v>520.61199999999997</v>
      </c>
      <c r="O331" s="6" t="s">
        <v>156</v>
      </c>
      <c r="P331" s="6" t="s">
        <v>157</v>
      </c>
      <c r="Q331" s="11">
        <v>2950121987654</v>
      </c>
      <c r="R331" s="12">
        <v>398989710</v>
      </c>
      <c r="S331" s="6" t="str">
        <f>LEFT(Q331,1)</f>
        <v>2</v>
      </c>
      <c r="T331" s="6" t="str">
        <f>IF(S331="1","Homme",IF(S331="0","Inconnu","Femme"))</f>
        <v>Femme</v>
      </c>
      <c r="U331" s="6" t="str">
        <f>"19"&amp;MID(Q331, SEARCH("", Q331) + 1,2)</f>
        <v>1995</v>
      </c>
      <c r="V331" s="6" t="str">
        <f>FLOOR(U331,5) &amp; "-" &amp; FLOOR(U331,5) + 5</f>
        <v>1995-2000</v>
      </c>
      <c r="W331" s="24">
        <f>IFERROR(VLOOKUP(Data_Set[[#This Row],[Type Transport]],'[1]Taux émission CO2e'!$A$5:$B$16,2,0),0)</f>
        <v>0.3</v>
      </c>
      <c r="X331" s="28">
        <f>IFERROR(VLOOKUP(Data_Set[[#This Row],[Type Transport]],'[1]Taux émission CO2e'!$A$5:$D$16,4,0),0)</f>
        <v>0.16</v>
      </c>
      <c r="Y331" s="24">
        <f>IFERROR(VLOOKUP(Data_Set[[#This Row],[Type Transport]],'[1]Taux émission CO2e'!$A$20:$B$31,2,0),0)</f>
        <v>0.7</v>
      </c>
      <c r="Z331" s="6">
        <f>IFERROR(VLOOKUP(Data_Set[[#This Row],[Type Transport]],'[1]Taux émission CO2e'!$A$20:$D$31,4,0),0)</f>
        <v>6.7400000000000002E-2</v>
      </c>
      <c r="AA331" s="30">
        <f>Data_Set[[#This Row],[Repartition Segment 1]]*Data_Set[[#This Row],[Coefficient CO2 Segment 1]]*Data_Set[[#This Row],[Poids OT (T)]]*Data_Set[[#This Row],[Distance (KM)]]</f>
        <v>14.993625599999998</v>
      </c>
      <c r="AB331" s="30">
        <f>Data_Set[[#This Row],[Repartition Segment 2]]*Data_Set[[#This Row],[Coefficient CO2 Segment 2]]*Data_Set[[#This Row],[Poids OT (T)]]*Data_Set[[#This Row],[Distance (KM)]]</f>
        <v>14.737484495999999</v>
      </c>
      <c r="AC331" s="30">
        <f>Data_Set[[#This Row],[Bilan CO2 Segment 1 (Kg CO2)]]+Data_Set[[#This Row],[Bilan CO2 Segment 2 (Kg CO2)]]</f>
        <v>29.731110095999995</v>
      </c>
      <c r="AD331" s="1"/>
    </row>
    <row r="332" spans="1:30" ht="12.5" x14ac:dyDescent="0.25">
      <c r="A332" s="7">
        <v>20211000042</v>
      </c>
      <c r="B332" s="18">
        <v>44484</v>
      </c>
      <c r="C332" s="18" t="str">
        <f>TEXT(B332, "mmmm")</f>
        <v>octobre</v>
      </c>
      <c r="D332" s="18" t="str">
        <f>TEXT(B332,"aaaa")</f>
        <v>2021</v>
      </c>
      <c r="E332" s="7">
        <v>1419608</v>
      </c>
      <c r="F332" s="17">
        <v>600</v>
      </c>
      <c r="G332" s="23">
        <f>Data_Set[[#This Row],[Poids OT (kg)]]/1000</f>
        <v>0.6</v>
      </c>
      <c r="H332" s="6" t="s">
        <v>0</v>
      </c>
      <c r="I332" s="7">
        <v>285.60000000000002</v>
      </c>
      <c r="J332" s="6">
        <v>21300</v>
      </c>
      <c r="K332" s="6" t="s">
        <v>27</v>
      </c>
      <c r="L332" s="6">
        <v>59100</v>
      </c>
      <c r="M332" s="6" t="s">
        <v>28</v>
      </c>
      <c r="N332" s="7">
        <v>520.61199999999997</v>
      </c>
      <c r="O332" s="6" t="s">
        <v>156</v>
      </c>
      <c r="P332" s="6" t="s">
        <v>157</v>
      </c>
      <c r="Q332" s="11">
        <v>2950121987654</v>
      </c>
      <c r="R332" s="12">
        <v>398989710</v>
      </c>
      <c r="S332" s="6" t="str">
        <f>LEFT(Q332,1)</f>
        <v>2</v>
      </c>
      <c r="T332" s="6" t="str">
        <f>IF(S332="1","Homme",IF(S332="0","Inconnu","Femme"))</f>
        <v>Femme</v>
      </c>
      <c r="U332" s="6" t="str">
        <f>"19"&amp;MID(Q332, SEARCH("", Q332) + 1,2)</f>
        <v>1995</v>
      </c>
      <c r="V332" s="6" t="str">
        <f>FLOOR(U332,5) &amp; "-" &amp; FLOOR(U332,5) + 5</f>
        <v>1995-2000</v>
      </c>
      <c r="W332" s="24">
        <f>IFERROR(VLOOKUP(Data_Set[[#This Row],[Type Transport]],'[1]Taux émission CO2e'!$A$5:$B$16,2,0),0)</f>
        <v>0.3</v>
      </c>
      <c r="X332" s="28">
        <f>IFERROR(VLOOKUP(Data_Set[[#This Row],[Type Transport]],'[1]Taux émission CO2e'!$A$5:$D$16,4,0),0)</f>
        <v>0.16</v>
      </c>
      <c r="Y332" s="24">
        <f>IFERROR(VLOOKUP(Data_Set[[#This Row],[Type Transport]],'[1]Taux émission CO2e'!$A$20:$B$31,2,0),0)</f>
        <v>0.7</v>
      </c>
      <c r="Z332" s="6">
        <f>IFERROR(VLOOKUP(Data_Set[[#This Row],[Type Transport]],'[1]Taux émission CO2e'!$A$20:$D$31,4,0),0)</f>
        <v>6.7400000000000002E-2</v>
      </c>
      <c r="AA332" s="30">
        <f>Data_Set[[#This Row],[Repartition Segment 1]]*Data_Set[[#This Row],[Coefficient CO2 Segment 1]]*Data_Set[[#This Row],[Poids OT (T)]]*Data_Set[[#This Row],[Distance (KM)]]</f>
        <v>14.993625599999998</v>
      </c>
      <c r="AB332" s="30">
        <f>Data_Set[[#This Row],[Repartition Segment 2]]*Data_Set[[#This Row],[Coefficient CO2 Segment 2]]*Data_Set[[#This Row],[Poids OT (T)]]*Data_Set[[#This Row],[Distance (KM)]]</f>
        <v>14.737484495999999</v>
      </c>
      <c r="AC332" s="30">
        <f>Data_Set[[#This Row],[Bilan CO2 Segment 1 (Kg CO2)]]+Data_Set[[#This Row],[Bilan CO2 Segment 2 (Kg CO2)]]</f>
        <v>29.731110095999995</v>
      </c>
      <c r="AD332" s="1"/>
    </row>
    <row r="333" spans="1:30" ht="12.5" x14ac:dyDescent="0.25">
      <c r="A333" s="7">
        <v>20211100039</v>
      </c>
      <c r="B333" s="18">
        <v>44516</v>
      </c>
      <c r="C333" s="18" t="str">
        <f>TEXT(B333, "mmmm")</f>
        <v>novembre</v>
      </c>
      <c r="D333" s="18" t="str">
        <f>TEXT(B333,"aaaa")</f>
        <v>2021</v>
      </c>
      <c r="E333" s="7">
        <v>1431027</v>
      </c>
      <c r="F333" s="17">
        <v>200</v>
      </c>
      <c r="G333" s="23">
        <f>Data_Set[[#This Row],[Poids OT (kg)]]/1000</f>
        <v>0.2</v>
      </c>
      <c r="H333" s="6" t="s">
        <v>0</v>
      </c>
      <c r="I333" s="7">
        <v>170</v>
      </c>
      <c r="J333" s="6">
        <v>21300</v>
      </c>
      <c r="K333" s="6" t="s">
        <v>27</v>
      </c>
      <c r="L333" s="6">
        <v>59100</v>
      </c>
      <c r="M333" s="6" t="s">
        <v>28</v>
      </c>
      <c r="N333" s="7">
        <v>520.61199999999997</v>
      </c>
      <c r="O333" s="6" t="s">
        <v>156</v>
      </c>
      <c r="P333" s="6" t="s">
        <v>157</v>
      </c>
      <c r="Q333" s="11">
        <v>2950121987654</v>
      </c>
      <c r="R333" s="12">
        <v>398989710</v>
      </c>
      <c r="S333" s="6" t="str">
        <f>LEFT(Q333,1)</f>
        <v>2</v>
      </c>
      <c r="T333" s="6" t="str">
        <f>IF(S333="1","Homme",IF(S333="0","Inconnu","Femme"))</f>
        <v>Femme</v>
      </c>
      <c r="U333" s="6" t="str">
        <f>"19"&amp;MID(Q333, SEARCH("", Q333) + 1,2)</f>
        <v>1995</v>
      </c>
      <c r="V333" s="6" t="str">
        <f>FLOOR(U333,5) &amp; "-" &amp; FLOOR(U333,5) + 5</f>
        <v>1995-2000</v>
      </c>
      <c r="W333" s="24">
        <f>IFERROR(VLOOKUP(Data_Set[[#This Row],[Type Transport]],'[1]Taux émission CO2e'!$A$5:$B$16,2,0),0)</f>
        <v>0.3</v>
      </c>
      <c r="X333" s="28">
        <f>IFERROR(VLOOKUP(Data_Set[[#This Row],[Type Transport]],'[1]Taux émission CO2e'!$A$5:$D$16,4,0),0)</f>
        <v>0.16</v>
      </c>
      <c r="Y333" s="24">
        <f>IFERROR(VLOOKUP(Data_Set[[#This Row],[Type Transport]],'[1]Taux émission CO2e'!$A$20:$B$31,2,0),0)</f>
        <v>0.7</v>
      </c>
      <c r="Z333" s="6">
        <f>IFERROR(VLOOKUP(Data_Set[[#This Row],[Type Transport]],'[1]Taux émission CO2e'!$A$20:$D$31,4,0),0)</f>
        <v>6.7400000000000002E-2</v>
      </c>
      <c r="AA333" s="30">
        <f>Data_Set[[#This Row],[Repartition Segment 1]]*Data_Set[[#This Row],[Coefficient CO2 Segment 1]]*Data_Set[[#This Row],[Poids OT (T)]]*Data_Set[[#This Row],[Distance (KM)]]</f>
        <v>4.9978752000000002</v>
      </c>
      <c r="AB333" s="30">
        <f>Data_Set[[#This Row],[Repartition Segment 2]]*Data_Set[[#This Row],[Coefficient CO2 Segment 2]]*Data_Set[[#This Row],[Poids OT (T)]]*Data_Set[[#This Row],[Distance (KM)]]</f>
        <v>4.9124948319999993</v>
      </c>
      <c r="AC333" s="30">
        <f>Data_Set[[#This Row],[Bilan CO2 Segment 1 (Kg CO2)]]+Data_Set[[#This Row],[Bilan CO2 Segment 2 (Kg CO2)]]</f>
        <v>9.9103700319999994</v>
      </c>
      <c r="AD333" s="1"/>
    </row>
    <row r="334" spans="1:30" ht="12.5" x14ac:dyDescent="0.25">
      <c r="A334" s="7">
        <v>20211200035</v>
      </c>
      <c r="B334" s="18">
        <v>44550</v>
      </c>
      <c r="C334" s="18" t="str">
        <f>TEXT(B334, "mmmm")</f>
        <v>décembre</v>
      </c>
      <c r="D334" s="18" t="str">
        <f>TEXT(B334,"aaaa")</f>
        <v>2021</v>
      </c>
      <c r="E334" s="7">
        <v>1446290</v>
      </c>
      <c r="F334" s="17">
        <v>525</v>
      </c>
      <c r="G334" s="23">
        <f>Data_Set[[#This Row],[Poids OT (kg)]]/1000</f>
        <v>0.52500000000000002</v>
      </c>
      <c r="H334" s="6" t="s">
        <v>0</v>
      </c>
      <c r="I334" s="7">
        <v>182</v>
      </c>
      <c r="J334" s="6">
        <v>21300</v>
      </c>
      <c r="K334" s="6" t="s">
        <v>27</v>
      </c>
      <c r="L334" s="6">
        <v>59100</v>
      </c>
      <c r="M334" s="6" t="s">
        <v>28</v>
      </c>
      <c r="N334" s="7">
        <v>520.61199999999997</v>
      </c>
      <c r="O334" s="6" t="s">
        <v>156</v>
      </c>
      <c r="P334" s="6" t="s">
        <v>157</v>
      </c>
      <c r="Q334" s="11">
        <v>2950121987654</v>
      </c>
      <c r="R334" s="12">
        <v>398989710</v>
      </c>
      <c r="S334" s="6" t="str">
        <f>LEFT(Q334,1)</f>
        <v>2</v>
      </c>
      <c r="T334" s="6" t="str">
        <f>IF(S334="1","Homme",IF(S334="0","Inconnu","Femme"))</f>
        <v>Femme</v>
      </c>
      <c r="U334" s="6" t="str">
        <f>"19"&amp;MID(Q334, SEARCH("", Q334) + 1,2)</f>
        <v>1995</v>
      </c>
      <c r="V334" s="6" t="str">
        <f>FLOOR(U334,5) &amp; "-" &amp; FLOOR(U334,5) + 5</f>
        <v>1995-2000</v>
      </c>
      <c r="W334" s="24">
        <f>IFERROR(VLOOKUP(Data_Set[[#This Row],[Type Transport]],'[1]Taux émission CO2e'!$A$5:$B$16,2,0),0)</f>
        <v>0.3</v>
      </c>
      <c r="X334" s="28">
        <f>IFERROR(VLOOKUP(Data_Set[[#This Row],[Type Transport]],'[1]Taux émission CO2e'!$A$5:$D$16,4,0),0)</f>
        <v>0.16</v>
      </c>
      <c r="Y334" s="24">
        <f>IFERROR(VLOOKUP(Data_Set[[#This Row],[Type Transport]],'[1]Taux émission CO2e'!$A$20:$B$31,2,0),0)</f>
        <v>0.7</v>
      </c>
      <c r="Z334" s="6">
        <f>IFERROR(VLOOKUP(Data_Set[[#This Row],[Type Transport]],'[1]Taux émission CO2e'!$A$20:$D$31,4,0),0)</f>
        <v>6.7400000000000002E-2</v>
      </c>
      <c r="AA334" s="30">
        <f>Data_Set[[#This Row],[Repartition Segment 1]]*Data_Set[[#This Row],[Coefficient CO2 Segment 1]]*Data_Set[[#This Row],[Poids OT (T)]]*Data_Set[[#This Row],[Distance (KM)]]</f>
        <v>13.119422399999999</v>
      </c>
      <c r="AB334" s="30">
        <f>Data_Set[[#This Row],[Repartition Segment 2]]*Data_Set[[#This Row],[Coefficient CO2 Segment 2]]*Data_Set[[#This Row],[Poids OT (T)]]*Data_Set[[#This Row],[Distance (KM)]]</f>
        <v>12.895298933999999</v>
      </c>
      <c r="AC334" s="30">
        <f>Data_Set[[#This Row],[Bilan CO2 Segment 1 (Kg CO2)]]+Data_Set[[#This Row],[Bilan CO2 Segment 2 (Kg CO2)]]</f>
        <v>26.014721334000001</v>
      </c>
      <c r="AD334" s="1"/>
    </row>
    <row r="335" spans="1:30" ht="12.5" x14ac:dyDescent="0.25">
      <c r="A335" s="7">
        <v>20220100037</v>
      </c>
      <c r="B335" s="18">
        <v>44564</v>
      </c>
      <c r="C335" s="18" t="str">
        <f>TEXT(B335, "mmmm")</f>
        <v>janvier</v>
      </c>
      <c r="D335" s="18" t="str">
        <f>TEXT(B335,"aaaa")</f>
        <v>2022</v>
      </c>
      <c r="E335" s="7">
        <v>1448943</v>
      </c>
      <c r="F335" s="17">
        <v>225</v>
      </c>
      <c r="G335" s="23">
        <f>Data_Set[[#This Row],[Poids OT (kg)]]/1000</f>
        <v>0.22500000000000001</v>
      </c>
      <c r="H335" s="6" t="s">
        <v>0</v>
      </c>
      <c r="I335" s="7">
        <v>110</v>
      </c>
      <c r="J335" s="6">
        <v>21300</v>
      </c>
      <c r="K335" s="6" t="s">
        <v>27</v>
      </c>
      <c r="L335" s="6">
        <v>59100</v>
      </c>
      <c r="M335" s="6" t="s">
        <v>28</v>
      </c>
      <c r="N335" s="7">
        <v>520.61199999999997</v>
      </c>
      <c r="O335" s="6" t="s">
        <v>156</v>
      </c>
      <c r="P335" s="6" t="s">
        <v>157</v>
      </c>
      <c r="Q335" s="11">
        <v>2950121987654</v>
      </c>
      <c r="R335" s="12">
        <v>398989710</v>
      </c>
      <c r="S335" s="6" t="str">
        <f>LEFT(Q335,1)</f>
        <v>2</v>
      </c>
      <c r="T335" s="6" t="str">
        <f>IF(S335="1","Homme",IF(S335="0","Inconnu","Femme"))</f>
        <v>Femme</v>
      </c>
      <c r="U335" s="6" t="str">
        <f>"19"&amp;MID(Q335, SEARCH("", Q335) + 1,2)</f>
        <v>1995</v>
      </c>
      <c r="V335" s="6" t="str">
        <f>FLOOR(U335,5) &amp; "-" &amp; FLOOR(U335,5) + 5</f>
        <v>1995-2000</v>
      </c>
      <c r="W335" s="24">
        <f>IFERROR(VLOOKUP(Data_Set[[#This Row],[Type Transport]],'[1]Taux émission CO2e'!$A$5:$B$16,2,0),0)</f>
        <v>0.3</v>
      </c>
      <c r="X335" s="28">
        <f>IFERROR(VLOOKUP(Data_Set[[#This Row],[Type Transport]],'[1]Taux émission CO2e'!$A$5:$D$16,4,0),0)</f>
        <v>0.16</v>
      </c>
      <c r="Y335" s="24">
        <f>IFERROR(VLOOKUP(Data_Set[[#This Row],[Type Transport]],'[1]Taux émission CO2e'!$A$20:$B$31,2,0),0)</f>
        <v>0.7</v>
      </c>
      <c r="Z335" s="6">
        <f>IFERROR(VLOOKUP(Data_Set[[#This Row],[Type Transport]],'[1]Taux émission CO2e'!$A$20:$D$31,4,0),0)</f>
        <v>6.7400000000000002E-2</v>
      </c>
      <c r="AA335" s="30">
        <f>Data_Set[[#This Row],[Repartition Segment 1]]*Data_Set[[#This Row],[Coefficient CO2 Segment 1]]*Data_Set[[#This Row],[Poids OT (T)]]*Data_Set[[#This Row],[Distance (KM)]]</f>
        <v>5.6226095999999997</v>
      </c>
      <c r="AB335" s="30">
        <f>Data_Set[[#This Row],[Repartition Segment 2]]*Data_Set[[#This Row],[Coefficient CO2 Segment 2]]*Data_Set[[#This Row],[Poids OT (T)]]*Data_Set[[#This Row],[Distance (KM)]]</f>
        <v>5.5265566859999993</v>
      </c>
      <c r="AC335" s="30">
        <f>Data_Set[[#This Row],[Bilan CO2 Segment 1 (Kg CO2)]]+Data_Set[[#This Row],[Bilan CO2 Segment 2 (Kg CO2)]]</f>
        <v>11.149166286</v>
      </c>
      <c r="AD335" s="1"/>
    </row>
    <row r="336" spans="1:30" ht="12.5" x14ac:dyDescent="0.25">
      <c r="A336" s="7">
        <v>20220100037</v>
      </c>
      <c r="B336" s="18">
        <v>44578</v>
      </c>
      <c r="C336" s="18" t="str">
        <f>TEXT(B336, "mmmm")</f>
        <v>janvier</v>
      </c>
      <c r="D336" s="18" t="str">
        <f>TEXT(B336,"aaaa")</f>
        <v>2022</v>
      </c>
      <c r="E336" s="7">
        <v>1454643</v>
      </c>
      <c r="F336" s="17">
        <v>225</v>
      </c>
      <c r="G336" s="23">
        <f>Data_Set[[#This Row],[Poids OT (kg)]]/1000</f>
        <v>0.22500000000000001</v>
      </c>
      <c r="H336" s="6" t="s">
        <v>0</v>
      </c>
      <c r="I336" s="7">
        <v>110</v>
      </c>
      <c r="J336" s="6">
        <v>21300</v>
      </c>
      <c r="K336" s="6" t="s">
        <v>27</v>
      </c>
      <c r="L336" s="6">
        <v>59100</v>
      </c>
      <c r="M336" s="6" t="s">
        <v>28</v>
      </c>
      <c r="N336" s="7">
        <v>520.61199999999997</v>
      </c>
      <c r="O336" s="6" t="s">
        <v>156</v>
      </c>
      <c r="P336" s="6" t="s">
        <v>157</v>
      </c>
      <c r="Q336" s="11">
        <v>2950121987654</v>
      </c>
      <c r="R336" s="12">
        <v>398989710</v>
      </c>
      <c r="S336" s="6" t="str">
        <f>LEFT(Q336,1)</f>
        <v>2</v>
      </c>
      <c r="T336" s="6" t="str">
        <f>IF(S336="1","Homme",IF(S336="0","Inconnu","Femme"))</f>
        <v>Femme</v>
      </c>
      <c r="U336" s="6" t="str">
        <f>"19"&amp;MID(Q336, SEARCH("", Q336) + 1,2)</f>
        <v>1995</v>
      </c>
      <c r="V336" s="6" t="str">
        <f>FLOOR(U336,5) &amp; "-" &amp; FLOOR(U336,5) + 5</f>
        <v>1995-2000</v>
      </c>
      <c r="W336" s="24">
        <f>IFERROR(VLOOKUP(Data_Set[[#This Row],[Type Transport]],'[1]Taux émission CO2e'!$A$5:$B$16,2,0),0)</f>
        <v>0.3</v>
      </c>
      <c r="X336" s="28">
        <f>IFERROR(VLOOKUP(Data_Set[[#This Row],[Type Transport]],'[1]Taux émission CO2e'!$A$5:$D$16,4,0),0)</f>
        <v>0.16</v>
      </c>
      <c r="Y336" s="24">
        <f>IFERROR(VLOOKUP(Data_Set[[#This Row],[Type Transport]],'[1]Taux émission CO2e'!$A$20:$B$31,2,0),0)</f>
        <v>0.7</v>
      </c>
      <c r="Z336" s="6">
        <f>IFERROR(VLOOKUP(Data_Set[[#This Row],[Type Transport]],'[1]Taux émission CO2e'!$A$20:$D$31,4,0),0)</f>
        <v>6.7400000000000002E-2</v>
      </c>
      <c r="AA336" s="30">
        <f>Data_Set[[#This Row],[Repartition Segment 1]]*Data_Set[[#This Row],[Coefficient CO2 Segment 1]]*Data_Set[[#This Row],[Poids OT (T)]]*Data_Set[[#This Row],[Distance (KM)]]</f>
        <v>5.6226095999999997</v>
      </c>
      <c r="AB336" s="30">
        <f>Data_Set[[#This Row],[Repartition Segment 2]]*Data_Set[[#This Row],[Coefficient CO2 Segment 2]]*Data_Set[[#This Row],[Poids OT (T)]]*Data_Set[[#This Row],[Distance (KM)]]</f>
        <v>5.5265566859999993</v>
      </c>
      <c r="AC336" s="30">
        <f>Data_Set[[#This Row],[Bilan CO2 Segment 1 (Kg CO2)]]+Data_Set[[#This Row],[Bilan CO2 Segment 2 (Kg CO2)]]</f>
        <v>11.149166286</v>
      </c>
      <c r="AD336" s="1"/>
    </row>
    <row r="337" spans="1:30" ht="12.5" x14ac:dyDescent="0.25">
      <c r="A337" s="7">
        <v>20220600077</v>
      </c>
      <c r="B337" s="18">
        <v>44722</v>
      </c>
      <c r="C337" s="18" t="str">
        <f>TEXT(B337, "mmmm")</f>
        <v>juin</v>
      </c>
      <c r="D337" s="18" t="str">
        <f>TEXT(B337,"aaaa")</f>
        <v>2022</v>
      </c>
      <c r="E337" s="7">
        <v>1516481</v>
      </c>
      <c r="F337" s="17">
        <v>300</v>
      </c>
      <c r="G337" s="23">
        <f>Data_Set[[#This Row],[Poids OT (kg)]]/1000</f>
        <v>0.3</v>
      </c>
      <c r="H337" s="6" t="s">
        <v>0</v>
      </c>
      <c r="I337" s="7">
        <v>320</v>
      </c>
      <c r="J337" s="6">
        <v>59100</v>
      </c>
      <c r="K337" s="6" t="s">
        <v>28</v>
      </c>
      <c r="L337" s="6">
        <v>21300</v>
      </c>
      <c r="M337" s="6" t="s">
        <v>27</v>
      </c>
      <c r="N337" s="7">
        <v>519.87300000000005</v>
      </c>
      <c r="O337" s="6" t="s">
        <v>158</v>
      </c>
      <c r="P337" s="6" t="s">
        <v>159</v>
      </c>
      <c r="Q337" s="11">
        <v>1870459678987</v>
      </c>
      <c r="R337" s="12">
        <v>332987687</v>
      </c>
      <c r="S337" s="6" t="str">
        <f>LEFT(Q337,1)</f>
        <v>1</v>
      </c>
      <c r="T337" s="6" t="str">
        <f>IF(S337="1","Homme",IF(S337="0","Inconnu","Femme"))</f>
        <v>Homme</v>
      </c>
      <c r="U337" s="6" t="str">
        <f>"19"&amp;MID(Q337, SEARCH("", Q337) + 1,2)</f>
        <v>1987</v>
      </c>
      <c r="V337" s="6" t="str">
        <f>FLOOR(U337,5) &amp; "-" &amp; FLOOR(U337,5) + 5</f>
        <v>1985-1990</v>
      </c>
      <c r="W337" s="24">
        <f>IFERROR(VLOOKUP(Data_Set[[#This Row],[Type Transport]],'[1]Taux émission CO2e'!$A$5:$B$16,2,0),0)</f>
        <v>0.3</v>
      </c>
      <c r="X337" s="28">
        <f>IFERROR(VLOOKUP(Data_Set[[#This Row],[Type Transport]],'[1]Taux émission CO2e'!$A$5:$D$16,4,0),0)</f>
        <v>0.16</v>
      </c>
      <c r="Y337" s="24">
        <f>IFERROR(VLOOKUP(Data_Set[[#This Row],[Type Transport]],'[1]Taux émission CO2e'!$A$20:$B$31,2,0),0)</f>
        <v>0.7</v>
      </c>
      <c r="Z337" s="6">
        <f>IFERROR(VLOOKUP(Data_Set[[#This Row],[Type Transport]],'[1]Taux émission CO2e'!$A$20:$D$31,4,0),0)</f>
        <v>6.7400000000000002E-2</v>
      </c>
      <c r="AA337" s="30">
        <f>Data_Set[[#This Row],[Repartition Segment 1]]*Data_Set[[#This Row],[Coefficient CO2 Segment 1]]*Data_Set[[#This Row],[Poids OT (T)]]*Data_Set[[#This Row],[Distance (KM)]]</f>
        <v>7.4861712000000002</v>
      </c>
      <c r="AB337" s="30">
        <f>Data_Set[[#This Row],[Repartition Segment 2]]*Data_Set[[#This Row],[Coefficient CO2 Segment 2]]*Data_Set[[#This Row],[Poids OT (T)]]*Data_Set[[#This Row],[Distance (KM)]]</f>
        <v>7.358282442000001</v>
      </c>
      <c r="AC337" s="30">
        <f>Data_Set[[#This Row],[Bilan CO2 Segment 1 (Kg CO2)]]+Data_Set[[#This Row],[Bilan CO2 Segment 2 (Kg CO2)]]</f>
        <v>14.844453642000001</v>
      </c>
      <c r="AD337" s="1"/>
    </row>
    <row r="338" spans="1:30" ht="12.5" x14ac:dyDescent="0.25">
      <c r="A338" s="7">
        <v>20210300043</v>
      </c>
      <c r="B338" s="18">
        <v>44253</v>
      </c>
      <c r="C338" s="18" t="str">
        <f>TEXT(B338, "mmmm")</f>
        <v>février</v>
      </c>
      <c r="D338" s="18" t="str">
        <f>TEXT(B338,"aaaa")</f>
        <v>2021</v>
      </c>
      <c r="E338" s="7">
        <v>1327119</v>
      </c>
      <c r="F338" s="17">
        <v>1000</v>
      </c>
      <c r="G338" s="23">
        <f>Data_Set[[#This Row],[Poids OT (kg)]]/1000</f>
        <v>1</v>
      </c>
      <c r="H338" s="6" t="s">
        <v>0</v>
      </c>
      <c r="I338" s="7">
        <v>190</v>
      </c>
      <c r="J338" s="6">
        <v>67100</v>
      </c>
      <c r="K338" s="6" t="s">
        <v>23</v>
      </c>
      <c r="L338" s="6">
        <v>91100</v>
      </c>
      <c r="M338" s="6" t="s">
        <v>22</v>
      </c>
      <c r="N338" s="7">
        <v>516.47400000000005</v>
      </c>
      <c r="O338" s="6" t="s">
        <v>147</v>
      </c>
      <c r="P338" s="6" t="s">
        <v>148</v>
      </c>
      <c r="Q338" s="11">
        <v>1870767234345</v>
      </c>
      <c r="R338" s="12">
        <v>904322199</v>
      </c>
      <c r="S338" s="6" t="str">
        <f>LEFT(Q338,1)</f>
        <v>1</v>
      </c>
      <c r="T338" s="6" t="str">
        <f>IF(S338="1","Homme",IF(S338="0","Inconnu","Femme"))</f>
        <v>Homme</v>
      </c>
      <c r="U338" s="6" t="str">
        <f>"19"&amp;MID(Q338, SEARCH("", Q338) + 1,2)</f>
        <v>1987</v>
      </c>
      <c r="V338" s="6" t="str">
        <f>FLOOR(U338,5) &amp; "-" &amp; FLOOR(U338,5) + 5</f>
        <v>1985-1990</v>
      </c>
      <c r="W338" s="24">
        <f>IFERROR(VLOOKUP(Data_Set[[#This Row],[Type Transport]],'[1]Taux émission CO2e'!$A$5:$B$16,2,0),0)</f>
        <v>0.3</v>
      </c>
      <c r="X338" s="28">
        <f>IFERROR(VLOOKUP(Data_Set[[#This Row],[Type Transport]],'[1]Taux émission CO2e'!$A$5:$D$16,4,0),0)</f>
        <v>0.16</v>
      </c>
      <c r="Y338" s="24">
        <f>IFERROR(VLOOKUP(Data_Set[[#This Row],[Type Transport]],'[1]Taux émission CO2e'!$A$20:$B$31,2,0),0)</f>
        <v>0.7</v>
      </c>
      <c r="Z338" s="6">
        <f>IFERROR(VLOOKUP(Data_Set[[#This Row],[Type Transport]],'[1]Taux émission CO2e'!$A$20:$D$31,4,0),0)</f>
        <v>6.7400000000000002E-2</v>
      </c>
      <c r="AA338" s="30">
        <f>Data_Set[[#This Row],[Repartition Segment 1]]*Data_Set[[#This Row],[Coefficient CO2 Segment 1]]*Data_Set[[#This Row],[Poids OT (T)]]*Data_Set[[#This Row],[Distance (KM)]]</f>
        <v>24.790752000000001</v>
      </c>
      <c r="AB338" s="30">
        <f>Data_Set[[#This Row],[Repartition Segment 2]]*Data_Set[[#This Row],[Coefficient CO2 Segment 2]]*Data_Set[[#This Row],[Poids OT (T)]]*Data_Set[[#This Row],[Distance (KM)]]</f>
        <v>24.367243320000004</v>
      </c>
      <c r="AC338" s="30">
        <f>Data_Set[[#This Row],[Bilan CO2 Segment 1 (Kg CO2)]]+Data_Set[[#This Row],[Bilan CO2 Segment 2 (Kg CO2)]]</f>
        <v>49.157995320000005</v>
      </c>
      <c r="AD338" s="1"/>
    </row>
    <row r="339" spans="1:30" ht="12.5" x14ac:dyDescent="0.25">
      <c r="A339" s="7">
        <v>20210300043</v>
      </c>
      <c r="B339" s="18">
        <v>44260</v>
      </c>
      <c r="C339" s="18" t="str">
        <f>TEXT(B339, "mmmm")</f>
        <v>mars</v>
      </c>
      <c r="D339" s="18" t="str">
        <f>TEXT(B339,"aaaa")</f>
        <v>2021</v>
      </c>
      <c r="E339" s="7">
        <v>1333334</v>
      </c>
      <c r="F339" s="17">
        <v>200</v>
      </c>
      <c r="G339" s="23">
        <f>Data_Set[[#This Row],[Poids OT (kg)]]/1000</f>
        <v>0.2</v>
      </c>
      <c r="H339" s="6" t="s">
        <v>0</v>
      </c>
      <c r="I339" s="7">
        <v>190</v>
      </c>
      <c r="J339" s="6">
        <v>67100</v>
      </c>
      <c r="K339" s="6" t="s">
        <v>23</v>
      </c>
      <c r="L339" s="6">
        <v>91100</v>
      </c>
      <c r="M339" s="6" t="s">
        <v>22</v>
      </c>
      <c r="N339" s="7">
        <v>516.47400000000005</v>
      </c>
      <c r="O339" s="6" t="s">
        <v>147</v>
      </c>
      <c r="P339" s="6" t="s">
        <v>148</v>
      </c>
      <c r="Q339" s="11">
        <v>1870767234345</v>
      </c>
      <c r="R339" s="12">
        <v>904322199</v>
      </c>
      <c r="S339" s="6" t="str">
        <f>LEFT(Q339,1)</f>
        <v>1</v>
      </c>
      <c r="T339" s="6" t="str">
        <f>IF(S339="1","Homme",IF(S339="0","Inconnu","Femme"))</f>
        <v>Homme</v>
      </c>
      <c r="U339" s="6" t="str">
        <f>"19"&amp;MID(Q339, SEARCH("", Q339) + 1,2)</f>
        <v>1987</v>
      </c>
      <c r="V339" s="6" t="str">
        <f>FLOOR(U339,5) &amp; "-" &amp; FLOOR(U339,5) + 5</f>
        <v>1985-1990</v>
      </c>
      <c r="W339" s="24">
        <f>IFERROR(VLOOKUP(Data_Set[[#This Row],[Type Transport]],'[1]Taux émission CO2e'!$A$5:$B$16,2,0),0)</f>
        <v>0.3</v>
      </c>
      <c r="X339" s="28">
        <f>IFERROR(VLOOKUP(Data_Set[[#This Row],[Type Transport]],'[1]Taux émission CO2e'!$A$5:$D$16,4,0),0)</f>
        <v>0.16</v>
      </c>
      <c r="Y339" s="24">
        <f>IFERROR(VLOOKUP(Data_Set[[#This Row],[Type Transport]],'[1]Taux émission CO2e'!$A$20:$B$31,2,0),0)</f>
        <v>0.7</v>
      </c>
      <c r="Z339" s="6">
        <f>IFERROR(VLOOKUP(Data_Set[[#This Row],[Type Transport]],'[1]Taux émission CO2e'!$A$20:$D$31,4,0),0)</f>
        <v>6.7400000000000002E-2</v>
      </c>
      <c r="AA339" s="30">
        <f>Data_Set[[#This Row],[Repartition Segment 1]]*Data_Set[[#This Row],[Coefficient CO2 Segment 1]]*Data_Set[[#This Row],[Poids OT (T)]]*Data_Set[[#This Row],[Distance (KM)]]</f>
        <v>4.958150400000001</v>
      </c>
      <c r="AB339" s="30">
        <f>Data_Set[[#This Row],[Repartition Segment 2]]*Data_Set[[#This Row],[Coefficient CO2 Segment 2]]*Data_Set[[#This Row],[Poids OT (T)]]*Data_Set[[#This Row],[Distance (KM)]]</f>
        <v>4.8734486640000005</v>
      </c>
      <c r="AC339" s="30">
        <f>Data_Set[[#This Row],[Bilan CO2 Segment 1 (Kg CO2)]]+Data_Set[[#This Row],[Bilan CO2 Segment 2 (Kg CO2)]]</f>
        <v>9.8315990640000024</v>
      </c>
      <c r="AD339" s="1"/>
    </row>
    <row r="340" spans="1:30" ht="12.5" x14ac:dyDescent="0.25">
      <c r="A340" s="7">
        <v>20210300043</v>
      </c>
      <c r="B340" s="18">
        <v>44266</v>
      </c>
      <c r="C340" s="18" t="str">
        <f>TEXT(B340, "mmmm")</f>
        <v>mars</v>
      </c>
      <c r="D340" s="18" t="str">
        <f>TEXT(B340,"aaaa")</f>
        <v>2021</v>
      </c>
      <c r="E340" s="7">
        <v>1335689</v>
      </c>
      <c r="F340" s="17">
        <v>400</v>
      </c>
      <c r="G340" s="23">
        <f>Data_Set[[#This Row],[Poids OT (kg)]]/1000</f>
        <v>0.4</v>
      </c>
      <c r="H340" s="6" t="s">
        <v>0</v>
      </c>
      <c r="I340" s="7">
        <v>190</v>
      </c>
      <c r="J340" s="6">
        <v>67100</v>
      </c>
      <c r="K340" s="6" t="s">
        <v>23</v>
      </c>
      <c r="L340" s="6">
        <v>91100</v>
      </c>
      <c r="M340" s="6" t="s">
        <v>22</v>
      </c>
      <c r="N340" s="7">
        <v>516.47400000000005</v>
      </c>
      <c r="O340" s="6" t="s">
        <v>147</v>
      </c>
      <c r="P340" s="6" t="s">
        <v>148</v>
      </c>
      <c r="Q340" s="11">
        <v>1870767234345</v>
      </c>
      <c r="R340" s="12">
        <v>904322199</v>
      </c>
      <c r="S340" s="6" t="str">
        <f>LEFT(Q340,1)</f>
        <v>1</v>
      </c>
      <c r="T340" s="6" t="str">
        <f>IF(S340="1","Homme",IF(S340="0","Inconnu","Femme"))</f>
        <v>Homme</v>
      </c>
      <c r="U340" s="6" t="str">
        <f>"19"&amp;MID(Q340, SEARCH("", Q340) + 1,2)</f>
        <v>1987</v>
      </c>
      <c r="V340" s="6" t="str">
        <f>FLOOR(U340,5) &amp; "-" &amp; FLOOR(U340,5) + 5</f>
        <v>1985-1990</v>
      </c>
      <c r="W340" s="24">
        <f>IFERROR(VLOOKUP(Data_Set[[#This Row],[Type Transport]],'[1]Taux émission CO2e'!$A$5:$B$16,2,0),0)</f>
        <v>0.3</v>
      </c>
      <c r="X340" s="28">
        <f>IFERROR(VLOOKUP(Data_Set[[#This Row],[Type Transport]],'[1]Taux émission CO2e'!$A$5:$D$16,4,0),0)</f>
        <v>0.16</v>
      </c>
      <c r="Y340" s="24">
        <f>IFERROR(VLOOKUP(Data_Set[[#This Row],[Type Transport]],'[1]Taux émission CO2e'!$A$20:$B$31,2,0),0)</f>
        <v>0.7</v>
      </c>
      <c r="Z340" s="6">
        <f>IFERROR(VLOOKUP(Data_Set[[#This Row],[Type Transport]],'[1]Taux émission CO2e'!$A$20:$D$31,4,0),0)</f>
        <v>6.7400000000000002E-2</v>
      </c>
      <c r="AA340" s="30">
        <f>Data_Set[[#This Row],[Repartition Segment 1]]*Data_Set[[#This Row],[Coefficient CO2 Segment 1]]*Data_Set[[#This Row],[Poids OT (T)]]*Data_Set[[#This Row],[Distance (KM)]]</f>
        <v>9.9163008000000019</v>
      </c>
      <c r="AB340" s="30">
        <f>Data_Set[[#This Row],[Repartition Segment 2]]*Data_Set[[#This Row],[Coefficient CO2 Segment 2]]*Data_Set[[#This Row],[Poids OT (T)]]*Data_Set[[#This Row],[Distance (KM)]]</f>
        <v>9.7468973280000011</v>
      </c>
      <c r="AC340" s="30">
        <f>Data_Set[[#This Row],[Bilan CO2 Segment 1 (Kg CO2)]]+Data_Set[[#This Row],[Bilan CO2 Segment 2 (Kg CO2)]]</f>
        <v>19.663198128000005</v>
      </c>
      <c r="AD340" s="1"/>
    </row>
    <row r="341" spans="1:30" ht="12.5" x14ac:dyDescent="0.25">
      <c r="A341" s="7">
        <v>20210300043</v>
      </c>
      <c r="B341" s="18">
        <v>44273</v>
      </c>
      <c r="C341" s="18" t="str">
        <f>TEXT(B341, "mmmm")</f>
        <v>mars</v>
      </c>
      <c r="D341" s="18" t="str">
        <f>TEXT(B341,"aaaa")</f>
        <v>2021</v>
      </c>
      <c r="E341" s="7">
        <v>1338752</v>
      </c>
      <c r="F341" s="17">
        <v>400</v>
      </c>
      <c r="G341" s="23">
        <f>Data_Set[[#This Row],[Poids OT (kg)]]/1000</f>
        <v>0.4</v>
      </c>
      <c r="H341" s="6" t="s">
        <v>0</v>
      </c>
      <c r="I341" s="7">
        <v>190</v>
      </c>
      <c r="J341" s="6">
        <v>67100</v>
      </c>
      <c r="K341" s="6" t="s">
        <v>23</v>
      </c>
      <c r="L341" s="6">
        <v>91100</v>
      </c>
      <c r="M341" s="6" t="s">
        <v>22</v>
      </c>
      <c r="N341" s="7">
        <v>516.47400000000005</v>
      </c>
      <c r="O341" s="6" t="s">
        <v>147</v>
      </c>
      <c r="P341" s="6" t="s">
        <v>148</v>
      </c>
      <c r="Q341" s="11">
        <v>1870767234345</v>
      </c>
      <c r="R341" s="12">
        <v>904322199</v>
      </c>
      <c r="S341" s="6" t="str">
        <f>LEFT(Q341,1)</f>
        <v>1</v>
      </c>
      <c r="T341" s="6" t="str">
        <f>IF(S341="1","Homme",IF(S341="0","Inconnu","Femme"))</f>
        <v>Homme</v>
      </c>
      <c r="U341" s="6" t="str">
        <f>"19"&amp;MID(Q341, SEARCH("", Q341) + 1,2)</f>
        <v>1987</v>
      </c>
      <c r="V341" s="6" t="str">
        <f>FLOOR(U341,5) &amp; "-" &amp; FLOOR(U341,5) + 5</f>
        <v>1985-1990</v>
      </c>
      <c r="W341" s="24">
        <f>IFERROR(VLOOKUP(Data_Set[[#This Row],[Type Transport]],'[1]Taux émission CO2e'!$A$5:$B$16,2,0),0)</f>
        <v>0.3</v>
      </c>
      <c r="X341" s="28">
        <f>IFERROR(VLOOKUP(Data_Set[[#This Row],[Type Transport]],'[1]Taux émission CO2e'!$A$5:$D$16,4,0),0)</f>
        <v>0.16</v>
      </c>
      <c r="Y341" s="24">
        <f>IFERROR(VLOOKUP(Data_Set[[#This Row],[Type Transport]],'[1]Taux émission CO2e'!$A$20:$B$31,2,0),0)</f>
        <v>0.7</v>
      </c>
      <c r="Z341" s="6">
        <f>IFERROR(VLOOKUP(Data_Set[[#This Row],[Type Transport]],'[1]Taux émission CO2e'!$A$20:$D$31,4,0),0)</f>
        <v>6.7400000000000002E-2</v>
      </c>
      <c r="AA341" s="30">
        <f>Data_Set[[#This Row],[Repartition Segment 1]]*Data_Set[[#This Row],[Coefficient CO2 Segment 1]]*Data_Set[[#This Row],[Poids OT (T)]]*Data_Set[[#This Row],[Distance (KM)]]</f>
        <v>9.9163008000000019</v>
      </c>
      <c r="AB341" s="30">
        <f>Data_Set[[#This Row],[Repartition Segment 2]]*Data_Set[[#This Row],[Coefficient CO2 Segment 2]]*Data_Set[[#This Row],[Poids OT (T)]]*Data_Set[[#This Row],[Distance (KM)]]</f>
        <v>9.7468973280000011</v>
      </c>
      <c r="AC341" s="30">
        <f>Data_Set[[#This Row],[Bilan CO2 Segment 1 (Kg CO2)]]+Data_Set[[#This Row],[Bilan CO2 Segment 2 (Kg CO2)]]</f>
        <v>19.663198128000005</v>
      </c>
      <c r="AD341" s="1"/>
    </row>
    <row r="342" spans="1:30" ht="12.5" x14ac:dyDescent="0.25">
      <c r="A342" s="7">
        <v>20210300043</v>
      </c>
      <c r="B342" s="18">
        <v>44280</v>
      </c>
      <c r="C342" s="18" t="str">
        <f>TEXT(B342, "mmmm")</f>
        <v>mars</v>
      </c>
      <c r="D342" s="18" t="str">
        <f>TEXT(B342,"aaaa")</f>
        <v>2021</v>
      </c>
      <c r="E342" s="7">
        <v>1340627</v>
      </c>
      <c r="F342" s="17">
        <v>200</v>
      </c>
      <c r="G342" s="23">
        <f>Data_Set[[#This Row],[Poids OT (kg)]]/1000</f>
        <v>0.2</v>
      </c>
      <c r="H342" s="6" t="s">
        <v>0</v>
      </c>
      <c r="I342" s="7">
        <v>220</v>
      </c>
      <c r="J342" s="6">
        <v>67100</v>
      </c>
      <c r="K342" s="6" t="s">
        <v>23</v>
      </c>
      <c r="L342" s="6">
        <v>91100</v>
      </c>
      <c r="M342" s="6" t="s">
        <v>22</v>
      </c>
      <c r="N342" s="7">
        <v>516.47400000000005</v>
      </c>
      <c r="O342" s="6" t="s">
        <v>147</v>
      </c>
      <c r="P342" s="6" t="s">
        <v>148</v>
      </c>
      <c r="Q342" s="11">
        <v>1870767234345</v>
      </c>
      <c r="R342" s="12">
        <v>904322199</v>
      </c>
      <c r="S342" s="6" t="str">
        <f>LEFT(Q342,1)</f>
        <v>1</v>
      </c>
      <c r="T342" s="6" t="str">
        <f>IF(S342="1","Homme",IF(S342="0","Inconnu","Femme"))</f>
        <v>Homme</v>
      </c>
      <c r="U342" s="6" t="str">
        <f>"19"&amp;MID(Q342, SEARCH("", Q342) + 1,2)</f>
        <v>1987</v>
      </c>
      <c r="V342" s="6" t="str">
        <f>FLOOR(U342,5) &amp; "-" &amp; FLOOR(U342,5) + 5</f>
        <v>1985-1990</v>
      </c>
      <c r="W342" s="24">
        <f>IFERROR(VLOOKUP(Data_Set[[#This Row],[Type Transport]],'[1]Taux émission CO2e'!$A$5:$B$16,2,0),0)</f>
        <v>0.3</v>
      </c>
      <c r="X342" s="28">
        <f>IFERROR(VLOOKUP(Data_Set[[#This Row],[Type Transport]],'[1]Taux émission CO2e'!$A$5:$D$16,4,0),0)</f>
        <v>0.16</v>
      </c>
      <c r="Y342" s="24">
        <f>IFERROR(VLOOKUP(Data_Set[[#This Row],[Type Transport]],'[1]Taux émission CO2e'!$A$20:$B$31,2,0),0)</f>
        <v>0.7</v>
      </c>
      <c r="Z342" s="6">
        <f>IFERROR(VLOOKUP(Data_Set[[#This Row],[Type Transport]],'[1]Taux émission CO2e'!$A$20:$D$31,4,0),0)</f>
        <v>6.7400000000000002E-2</v>
      </c>
      <c r="AA342" s="30">
        <f>Data_Set[[#This Row],[Repartition Segment 1]]*Data_Set[[#This Row],[Coefficient CO2 Segment 1]]*Data_Set[[#This Row],[Poids OT (T)]]*Data_Set[[#This Row],[Distance (KM)]]</f>
        <v>4.958150400000001</v>
      </c>
      <c r="AB342" s="30">
        <f>Data_Set[[#This Row],[Repartition Segment 2]]*Data_Set[[#This Row],[Coefficient CO2 Segment 2]]*Data_Set[[#This Row],[Poids OT (T)]]*Data_Set[[#This Row],[Distance (KM)]]</f>
        <v>4.8734486640000005</v>
      </c>
      <c r="AC342" s="30">
        <f>Data_Set[[#This Row],[Bilan CO2 Segment 1 (Kg CO2)]]+Data_Set[[#This Row],[Bilan CO2 Segment 2 (Kg CO2)]]</f>
        <v>9.8315990640000024</v>
      </c>
      <c r="AD342" s="1"/>
    </row>
    <row r="343" spans="1:30" ht="12.5" x14ac:dyDescent="0.25">
      <c r="A343" s="7">
        <v>20210400025</v>
      </c>
      <c r="B343" s="18">
        <v>44287</v>
      </c>
      <c r="C343" s="18" t="str">
        <f>TEXT(B343, "mmmm")</f>
        <v>avril</v>
      </c>
      <c r="D343" s="18" t="str">
        <f>TEXT(B343,"aaaa")</f>
        <v>2021</v>
      </c>
      <c r="E343" s="7">
        <v>1343666</v>
      </c>
      <c r="F343" s="17">
        <v>400</v>
      </c>
      <c r="G343" s="23">
        <f>Data_Set[[#This Row],[Poids OT (kg)]]/1000</f>
        <v>0.4</v>
      </c>
      <c r="H343" s="6" t="s">
        <v>0</v>
      </c>
      <c r="I343" s="7">
        <v>190</v>
      </c>
      <c r="J343" s="6">
        <v>67100</v>
      </c>
      <c r="K343" s="6" t="s">
        <v>23</v>
      </c>
      <c r="L343" s="6">
        <v>91100</v>
      </c>
      <c r="M343" s="6" t="s">
        <v>22</v>
      </c>
      <c r="N343" s="7">
        <v>516.47400000000005</v>
      </c>
      <c r="O343" s="6" t="s">
        <v>147</v>
      </c>
      <c r="P343" s="6" t="s">
        <v>148</v>
      </c>
      <c r="Q343" s="11">
        <v>1870767234345</v>
      </c>
      <c r="R343" s="12">
        <v>904322199</v>
      </c>
      <c r="S343" s="6" t="str">
        <f>LEFT(Q343,1)</f>
        <v>1</v>
      </c>
      <c r="T343" s="6" t="str">
        <f>IF(S343="1","Homme",IF(S343="0","Inconnu","Femme"))</f>
        <v>Homme</v>
      </c>
      <c r="U343" s="6" t="str">
        <f>"19"&amp;MID(Q343, SEARCH("", Q343) + 1,2)</f>
        <v>1987</v>
      </c>
      <c r="V343" s="6" t="str">
        <f>FLOOR(U343,5) &amp; "-" &amp; FLOOR(U343,5) + 5</f>
        <v>1985-1990</v>
      </c>
      <c r="W343" s="24">
        <f>IFERROR(VLOOKUP(Data_Set[[#This Row],[Type Transport]],'[1]Taux émission CO2e'!$A$5:$B$16,2,0),0)</f>
        <v>0.3</v>
      </c>
      <c r="X343" s="28">
        <f>IFERROR(VLOOKUP(Data_Set[[#This Row],[Type Transport]],'[1]Taux émission CO2e'!$A$5:$D$16,4,0),0)</f>
        <v>0.16</v>
      </c>
      <c r="Y343" s="24">
        <f>IFERROR(VLOOKUP(Data_Set[[#This Row],[Type Transport]],'[1]Taux émission CO2e'!$A$20:$B$31,2,0),0)</f>
        <v>0.7</v>
      </c>
      <c r="Z343" s="6">
        <f>IFERROR(VLOOKUP(Data_Set[[#This Row],[Type Transport]],'[1]Taux émission CO2e'!$A$20:$D$31,4,0),0)</f>
        <v>6.7400000000000002E-2</v>
      </c>
      <c r="AA343" s="30">
        <f>Data_Set[[#This Row],[Repartition Segment 1]]*Data_Set[[#This Row],[Coefficient CO2 Segment 1]]*Data_Set[[#This Row],[Poids OT (T)]]*Data_Set[[#This Row],[Distance (KM)]]</f>
        <v>9.9163008000000019</v>
      </c>
      <c r="AB343" s="30">
        <f>Data_Set[[#This Row],[Repartition Segment 2]]*Data_Set[[#This Row],[Coefficient CO2 Segment 2]]*Data_Set[[#This Row],[Poids OT (T)]]*Data_Set[[#This Row],[Distance (KM)]]</f>
        <v>9.7468973280000011</v>
      </c>
      <c r="AC343" s="30">
        <f>Data_Set[[#This Row],[Bilan CO2 Segment 1 (Kg CO2)]]+Data_Set[[#This Row],[Bilan CO2 Segment 2 (Kg CO2)]]</f>
        <v>19.663198128000005</v>
      </c>
      <c r="AD343" s="1"/>
    </row>
    <row r="344" spans="1:30" ht="12.5" x14ac:dyDescent="0.25">
      <c r="A344" s="7">
        <v>20210400029</v>
      </c>
      <c r="B344" s="18">
        <v>44294</v>
      </c>
      <c r="C344" s="18" t="str">
        <f>TEXT(B344, "mmmm")</f>
        <v>avril</v>
      </c>
      <c r="D344" s="18" t="str">
        <f>TEXT(B344,"aaaa")</f>
        <v>2021</v>
      </c>
      <c r="E344" s="7">
        <v>1345777</v>
      </c>
      <c r="F344" s="17">
        <v>200</v>
      </c>
      <c r="G344" s="23">
        <f>Data_Set[[#This Row],[Poids OT (kg)]]/1000</f>
        <v>0.2</v>
      </c>
      <c r="H344" s="6" t="s">
        <v>0</v>
      </c>
      <c r="I344" s="7">
        <v>165</v>
      </c>
      <c r="J344" s="6">
        <v>67100</v>
      </c>
      <c r="K344" s="6" t="s">
        <v>23</v>
      </c>
      <c r="L344" s="6">
        <v>91100</v>
      </c>
      <c r="M344" s="6" t="s">
        <v>22</v>
      </c>
      <c r="N344" s="7">
        <v>516.47400000000005</v>
      </c>
      <c r="O344" s="6" t="s">
        <v>147</v>
      </c>
      <c r="P344" s="6" t="s">
        <v>148</v>
      </c>
      <c r="Q344" s="11">
        <v>1870767234345</v>
      </c>
      <c r="R344" s="12">
        <v>904322199</v>
      </c>
      <c r="S344" s="6" t="str">
        <f>LEFT(Q344,1)</f>
        <v>1</v>
      </c>
      <c r="T344" s="6" t="str">
        <f>IF(S344="1","Homme",IF(S344="0","Inconnu","Femme"))</f>
        <v>Homme</v>
      </c>
      <c r="U344" s="6" t="str">
        <f>"19"&amp;MID(Q344, SEARCH("", Q344) + 1,2)</f>
        <v>1987</v>
      </c>
      <c r="V344" s="6" t="str">
        <f>FLOOR(U344,5) &amp; "-" &amp; FLOOR(U344,5) + 5</f>
        <v>1985-1990</v>
      </c>
      <c r="W344" s="24">
        <f>IFERROR(VLOOKUP(Data_Set[[#This Row],[Type Transport]],'[1]Taux émission CO2e'!$A$5:$B$16,2,0),0)</f>
        <v>0.3</v>
      </c>
      <c r="X344" s="28">
        <f>IFERROR(VLOOKUP(Data_Set[[#This Row],[Type Transport]],'[1]Taux émission CO2e'!$A$5:$D$16,4,0),0)</f>
        <v>0.16</v>
      </c>
      <c r="Y344" s="24">
        <f>IFERROR(VLOOKUP(Data_Set[[#This Row],[Type Transport]],'[1]Taux émission CO2e'!$A$20:$B$31,2,0),0)</f>
        <v>0.7</v>
      </c>
      <c r="Z344" s="6">
        <f>IFERROR(VLOOKUP(Data_Set[[#This Row],[Type Transport]],'[1]Taux émission CO2e'!$A$20:$D$31,4,0),0)</f>
        <v>6.7400000000000002E-2</v>
      </c>
      <c r="AA344" s="30">
        <f>Data_Set[[#This Row],[Repartition Segment 1]]*Data_Set[[#This Row],[Coefficient CO2 Segment 1]]*Data_Set[[#This Row],[Poids OT (T)]]*Data_Set[[#This Row],[Distance (KM)]]</f>
        <v>4.958150400000001</v>
      </c>
      <c r="AB344" s="30">
        <f>Data_Set[[#This Row],[Repartition Segment 2]]*Data_Set[[#This Row],[Coefficient CO2 Segment 2]]*Data_Set[[#This Row],[Poids OT (T)]]*Data_Set[[#This Row],[Distance (KM)]]</f>
        <v>4.8734486640000005</v>
      </c>
      <c r="AC344" s="30">
        <f>Data_Set[[#This Row],[Bilan CO2 Segment 1 (Kg CO2)]]+Data_Set[[#This Row],[Bilan CO2 Segment 2 (Kg CO2)]]</f>
        <v>9.8315990640000024</v>
      </c>
      <c r="AD344" s="1"/>
    </row>
    <row r="345" spans="1:30" ht="12.5" x14ac:dyDescent="0.25">
      <c r="A345" s="7">
        <v>20210400066</v>
      </c>
      <c r="B345" s="18">
        <v>44301</v>
      </c>
      <c r="C345" s="18" t="str">
        <f>TEXT(B345, "mmmm")</f>
        <v>avril</v>
      </c>
      <c r="D345" s="18" t="str">
        <f>TEXT(B345,"aaaa")</f>
        <v>2021</v>
      </c>
      <c r="E345" s="7">
        <v>1348311</v>
      </c>
      <c r="F345" s="17">
        <v>400</v>
      </c>
      <c r="G345" s="23">
        <f>Data_Set[[#This Row],[Poids OT (kg)]]/1000</f>
        <v>0.4</v>
      </c>
      <c r="H345" s="6" t="s">
        <v>0</v>
      </c>
      <c r="I345" s="7">
        <v>228</v>
      </c>
      <c r="J345" s="6">
        <v>67100</v>
      </c>
      <c r="K345" s="6" t="s">
        <v>23</v>
      </c>
      <c r="L345" s="6">
        <v>91100</v>
      </c>
      <c r="M345" s="6" t="s">
        <v>22</v>
      </c>
      <c r="N345" s="7">
        <v>516.47400000000005</v>
      </c>
      <c r="O345" s="6" t="s">
        <v>147</v>
      </c>
      <c r="P345" s="6" t="s">
        <v>148</v>
      </c>
      <c r="Q345" s="11">
        <v>1870767234345</v>
      </c>
      <c r="R345" s="12">
        <v>904322199</v>
      </c>
      <c r="S345" s="6" t="str">
        <f>LEFT(Q345,1)</f>
        <v>1</v>
      </c>
      <c r="T345" s="6" t="str">
        <f>IF(S345="1","Homme",IF(S345="0","Inconnu","Femme"))</f>
        <v>Homme</v>
      </c>
      <c r="U345" s="6" t="str">
        <f>"19"&amp;MID(Q345, SEARCH("", Q345) + 1,2)</f>
        <v>1987</v>
      </c>
      <c r="V345" s="6" t="str">
        <f>FLOOR(U345,5) &amp; "-" &amp; FLOOR(U345,5) + 5</f>
        <v>1985-1990</v>
      </c>
      <c r="W345" s="24">
        <f>IFERROR(VLOOKUP(Data_Set[[#This Row],[Type Transport]],'[1]Taux émission CO2e'!$A$5:$B$16,2,0),0)</f>
        <v>0.3</v>
      </c>
      <c r="X345" s="28">
        <f>IFERROR(VLOOKUP(Data_Set[[#This Row],[Type Transport]],'[1]Taux émission CO2e'!$A$5:$D$16,4,0),0)</f>
        <v>0.16</v>
      </c>
      <c r="Y345" s="24">
        <f>IFERROR(VLOOKUP(Data_Set[[#This Row],[Type Transport]],'[1]Taux émission CO2e'!$A$20:$B$31,2,0),0)</f>
        <v>0.7</v>
      </c>
      <c r="Z345" s="6">
        <f>IFERROR(VLOOKUP(Data_Set[[#This Row],[Type Transport]],'[1]Taux émission CO2e'!$A$20:$D$31,4,0),0)</f>
        <v>6.7400000000000002E-2</v>
      </c>
      <c r="AA345" s="30">
        <f>Data_Set[[#This Row],[Repartition Segment 1]]*Data_Set[[#This Row],[Coefficient CO2 Segment 1]]*Data_Set[[#This Row],[Poids OT (T)]]*Data_Set[[#This Row],[Distance (KM)]]</f>
        <v>9.9163008000000019</v>
      </c>
      <c r="AB345" s="30">
        <f>Data_Set[[#This Row],[Repartition Segment 2]]*Data_Set[[#This Row],[Coefficient CO2 Segment 2]]*Data_Set[[#This Row],[Poids OT (T)]]*Data_Set[[#This Row],[Distance (KM)]]</f>
        <v>9.7468973280000011</v>
      </c>
      <c r="AC345" s="30">
        <f>Data_Set[[#This Row],[Bilan CO2 Segment 1 (Kg CO2)]]+Data_Set[[#This Row],[Bilan CO2 Segment 2 (Kg CO2)]]</f>
        <v>19.663198128000005</v>
      </c>
      <c r="AD345" s="1"/>
    </row>
    <row r="346" spans="1:30" ht="12.5" x14ac:dyDescent="0.25">
      <c r="A346" s="7">
        <v>20210400066</v>
      </c>
      <c r="B346" s="18">
        <v>44309</v>
      </c>
      <c r="C346" s="18" t="str">
        <f>TEXT(B346, "mmmm")</f>
        <v>avril</v>
      </c>
      <c r="D346" s="18" t="str">
        <f>TEXT(B346,"aaaa")</f>
        <v>2021</v>
      </c>
      <c r="E346" s="7">
        <v>1350759</v>
      </c>
      <c r="F346" s="17">
        <v>200</v>
      </c>
      <c r="G346" s="23">
        <f>Data_Set[[#This Row],[Poids OT (kg)]]/1000</f>
        <v>0.2</v>
      </c>
      <c r="H346" s="6" t="s">
        <v>0</v>
      </c>
      <c r="I346" s="7">
        <v>165</v>
      </c>
      <c r="J346" s="6">
        <v>67100</v>
      </c>
      <c r="K346" s="6" t="s">
        <v>23</v>
      </c>
      <c r="L346" s="6">
        <v>91100</v>
      </c>
      <c r="M346" s="6" t="s">
        <v>22</v>
      </c>
      <c r="N346" s="7">
        <v>516.47400000000005</v>
      </c>
      <c r="O346" s="6" t="s">
        <v>147</v>
      </c>
      <c r="P346" s="6" t="s">
        <v>148</v>
      </c>
      <c r="Q346" s="11">
        <v>1870767234345</v>
      </c>
      <c r="R346" s="12">
        <v>904322199</v>
      </c>
      <c r="S346" s="6" t="str">
        <f>LEFT(Q346,1)</f>
        <v>1</v>
      </c>
      <c r="T346" s="6" t="str">
        <f>IF(S346="1","Homme",IF(S346="0","Inconnu","Femme"))</f>
        <v>Homme</v>
      </c>
      <c r="U346" s="6" t="str">
        <f>"19"&amp;MID(Q346, SEARCH("", Q346) + 1,2)</f>
        <v>1987</v>
      </c>
      <c r="V346" s="6" t="str">
        <f>FLOOR(U346,5) &amp; "-" &amp; FLOOR(U346,5) + 5</f>
        <v>1985-1990</v>
      </c>
      <c r="W346" s="24">
        <f>IFERROR(VLOOKUP(Data_Set[[#This Row],[Type Transport]],'[1]Taux émission CO2e'!$A$5:$B$16,2,0),0)</f>
        <v>0.3</v>
      </c>
      <c r="X346" s="28">
        <f>IFERROR(VLOOKUP(Data_Set[[#This Row],[Type Transport]],'[1]Taux émission CO2e'!$A$5:$D$16,4,0),0)</f>
        <v>0.16</v>
      </c>
      <c r="Y346" s="24">
        <f>IFERROR(VLOOKUP(Data_Set[[#This Row],[Type Transport]],'[1]Taux émission CO2e'!$A$20:$B$31,2,0),0)</f>
        <v>0.7</v>
      </c>
      <c r="Z346" s="6">
        <f>IFERROR(VLOOKUP(Data_Set[[#This Row],[Type Transport]],'[1]Taux émission CO2e'!$A$20:$D$31,4,0),0)</f>
        <v>6.7400000000000002E-2</v>
      </c>
      <c r="AA346" s="30">
        <f>Data_Set[[#This Row],[Repartition Segment 1]]*Data_Set[[#This Row],[Coefficient CO2 Segment 1]]*Data_Set[[#This Row],[Poids OT (T)]]*Data_Set[[#This Row],[Distance (KM)]]</f>
        <v>4.958150400000001</v>
      </c>
      <c r="AB346" s="30">
        <f>Data_Set[[#This Row],[Repartition Segment 2]]*Data_Set[[#This Row],[Coefficient CO2 Segment 2]]*Data_Set[[#This Row],[Poids OT (T)]]*Data_Set[[#This Row],[Distance (KM)]]</f>
        <v>4.8734486640000005</v>
      </c>
      <c r="AC346" s="30">
        <f>Data_Set[[#This Row],[Bilan CO2 Segment 1 (Kg CO2)]]+Data_Set[[#This Row],[Bilan CO2 Segment 2 (Kg CO2)]]</f>
        <v>9.8315990640000024</v>
      </c>
      <c r="AD346" s="1"/>
    </row>
    <row r="347" spans="1:30" ht="12.5" x14ac:dyDescent="0.25">
      <c r="A347" s="7">
        <v>20210400066</v>
      </c>
      <c r="B347" s="18">
        <v>44314</v>
      </c>
      <c r="C347" s="18" t="str">
        <f>TEXT(B347, "mmmm")</f>
        <v>avril</v>
      </c>
      <c r="D347" s="18" t="str">
        <f>TEXT(B347,"aaaa")</f>
        <v>2021</v>
      </c>
      <c r="E347" s="7">
        <v>1355960</v>
      </c>
      <c r="F347" s="17">
        <v>600</v>
      </c>
      <c r="G347" s="23">
        <f>Data_Set[[#This Row],[Poids OT (kg)]]/1000</f>
        <v>0.6</v>
      </c>
      <c r="H347" s="6" t="s">
        <v>0</v>
      </c>
      <c r="I347" s="7">
        <v>228</v>
      </c>
      <c r="J347" s="6">
        <v>67100</v>
      </c>
      <c r="K347" s="6" t="s">
        <v>23</v>
      </c>
      <c r="L347" s="6">
        <v>91100</v>
      </c>
      <c r="M347" s="6" t="s">
        <v>22</v>
      </c>
      <c r="N347" s="7">
        <v>516.47400000000005</v>
      </c>
      <c r="O347" s="6" t="s">
        <v>147</v>
      </c>
      <c r="P347" s="6" t="s">
        <v>148</v>
      </c>
      <c r="Q347" s="11">
        <v>1870767234345</v>
      </c>
      <c r="R347" s="12">
        <v>904322199</v>
      </c>
      <c r="S347" s="6" t="str">
        <f>LEFT(Q347,1)</f>
        <v>1</v>
      </c>
      <c r="T347" s="6" t="str">
        <f>IF(S347="1","Homme",IF(S347="0","Inconnu","Femme"))</f>
        <v>Homme</v>
      </c>
      <c r="U347" s="6" t="str">
        <f>"19"&amp;MID(Q347, SEARCH("", Q347) + 1,2)</f>
        <v>1987</v>
      </c>
      <c r="V347" s="6" t="str">
        <f>FLOOR(U347,5) &amp; "-" &amp; FLOOR(U347,5) + 5</f>
        <v>1985-1990</v>
      </c>
      <c r="W347" s="24">
        <f>IFERROR(VLOOKUP(Data_Set[[#This Row],[Type Transport]],'[1]Taux émission CO2e'!$A$5:$B$16,2,0),0)</f>
        <v>0.3</v>
      </c>
      <c r="X347" s="28">
        <f>IFERROR(VLOOKUP(Data_Set[[#This Row],[Type Transport]],'[1]Taux émission CO2e'!$A$5:$D$16,4,0),0)</f>
        <v>0.16</v>
      </c>
      <c r="Y347" s="24">
        <f>IFERROR(VLOOKUP(Data_Set[[#This Row],[Type Transport]],'[1]Taux émission CO2e'!$A$20:$B$31,2,0),0)</f>
        <v>0.7</v>
      </c>
      <c r="Z347" s="6">
        <f>IFERROR(VLOOKUP(Data_Set[[#This Row],[Type Transport]],'[1]Taux émission CO2e'!$A$20:$D$31,4,0),0)</f>
        <v>6.7400000000000002E-2</v>
      </c>
      <c r="AA347" s="30">
        <f>Data_Set[[#This Row],[Repartition Segment 1]]*Data_Set[[#This Row],[Coefficient CO2 Segment 1]]*Data_Set[[#This Row],[Poids OT (T)]]*Data_Set[[#This Row],[Distance (KM)]]</f>
        <v>14.874451200000001</v>
      </c>
      <c r="AB347" s="30">
        <f>Data_Set[[#This Row],[Repartition Segment 2]]*Data_Set[[#This Row],[Coefficient CO2 Segment 2]]*Data_Set[[#This Row],[Poids OT (T)]]*Data_Set[[#This Row],[Distance (KM)]]</f>
        <v>14.620345992000001</v>
      </c>
      <c r="AC347" s="30">
        <f>Data_Set[[#This Row],[Bilan CO2 Segment 1 (Kg CO2)]]+Data_Set[[#This Row],[Bilan CO2 Segment 2 (Kg CO2)]]</f>
        <v>29.494797192</v>
      </c>
      <c r="AD347" s="1"/>
    </row>
    <row r="348" spans="1:30" ht="12.5" x14ac:dyDescent="0.25">
      <c r="A348" s="7">
        <v>20210500029</v>
      </c>
      <c r="B348" s="18">
        <v>44322</v>
      </c>
      <c r="C348" s="18" t="str">
        <f>TEXT(B348, "mmmm")</f>
        <v>mai</v>
      </c>
      <c r="D348" s="18" t="str">
        <f>TEXT(B348,"aaaa")</f>
        <v>2021</v>
      </c>
      <c r="E348" s="7">
        <v>1361710</v>
      </c>
      <c r="F348" s="17">
        <v>400</v>
      </c>
      <c r="G348" s="23">
        <f>Data_Set[[#This Row],[Poids OT (kg)]]/1000</f>
        <v>0.4</v>
      </c>
      <c r="H348" s="6" t="s">
        <v>0</v>
      </c>
      <c r="I348" s="7">
        <v>228</v>
      </c>
      <c r="J348" s="6">
        <v>67100</v>
      </c>
      <c r="K348" s="6" t="s">
        <v>23</v>
      </c>
      <c r="L348" s="6">
        <v>91100</v>
      </c>
      <c r="M348" s="6" t="s">
        <v>22</v>
      </c>
      <c r="N348" s="7">
        <v>516.47400000000005</v>
      </c>
      <c r="O348" s="6" t="s">
        <v>147</v>
      </c>
      <c r="P348" s="6" t="s">
        <v>148</v>
      </c>
      <c r="Q348" s="11">
        <v>1870767234345</v>
      </c>
      <c r="R348" s="12">
        <v>904322199</v>
      </c>
      <c r="S348" s="6" t="str">
        <f>LEFT(Q348,1)</f>
        <v>1</v>
      </c>
      <c r="T348" s="6" t="str">
        <f>IF(S348="1","Homme",IF(S348="0","Inconnu","Femme"))</f>
        <v>Homme</v>
      </c>
      <c r="U348" s="6" t="str">
        <f>"19"&amp;MID(Q348, SEARCH("", Q348) + 1,2)</f>
        <v>1987</v>
      </c>
      <c r="V348" s="6" t="str">
        <f>FLOOR(U348,5) &amp; "-" &amp; FLOOR(U348,5) + 5</f>
        <v>1985-1990</v>
      </c>
      <c r="W348" s="24">
        <f>IFERROR(VLOOKUP(Data_Set[[#This Row],[Type Transport]],'[1]Taux émission CO2e'!$A$5:$B$16,2,0),0)</f>
        <v>0.3</v>
      </c>
      <c r="X348" s="28">
        <f>IFERROR(VLOOKUP(Data_Set[[#This Row],[Type Transport]],'[1]Taux émission CO2e'!$A$5:$D$16,4,0),0)</f>
        <v>0.16</v>
      </c>
      <c r="Y348" s="24">
        <f>IFERROR(VLOOKUP(Data_Set[[#This Row],[Type Transport]],'[1]Taux émission CO2e'!$A$20:$B$31,2,0),0)</f>
        <v>0.7</v>
      </c>
      <c r="Z348" s="6">
        <f>IFERROR(VLOOKUP(Data_Set[[#This Row],[Type Transport]],'[1]Taux émission CO2e'!$A$20:$D$31,4,0),0)</f>
        <v>6.7400000000000002E-2</v>
      </c>
      <c r="AA348" s="30">
        <f>Data_Set[[#This Row],[Repartition Segment 1]]*Data_Set[[#This Row],[Coefficient CO2 Segment 1]]*Data_Set[[#This Row],[Poids OT (T)]]*Data_Set[[#This Row],[Distance (KM)]]</f>
        <v>9.9163008000000019</v>
      </c>
      <c r="AB348" s="30">
        <f>Data_Set[[#This Row],[Repartition Segment 2]]*Data_Set[[#This Row],[Coefficient CO2 Segment 2]]*Data_Set[[#This Row],[Poids OT (T)]]*Data_Set[[#This Row],[Distance (KM)]]</f>
        <v>9.7468973280000011</v>
      </c>
      <c r="AC348" s="30">
        <f>Data_Set[[#This Row],[Bilan CO2 Segment 1 (Kg CO2)]]+Data_Set[[#This Row],[Bilan CO2 Segment 2 (Kg CO2)]]</f>
        <v>19.663198128000005</v>
      </c>
      <c r="AD348" s="1"/>
    </row>
    <row r="349" spans="1:30" ht="12.5" x14ac:dyDescent="0.25">
      <c r="A349" s="7">
        <v>20210500029</v>
      </c>
      <c r="B349" s="18">
        <v>44330</v>
      </c>
      <c r="C349" s="18" t="str">
        <f>TEXT(B349, "mmmm")</f>
        <v>mai</v>
      </c>
      <c r="D349" s="18" t="str">
        <f>TEXT(B349,"aaaa")</f>
        <v>2021</v>
      </c>
      <c r="E349" s="7">
        <v>1364089</v>
      </c>
      <c r="F349" s="17">
        <v>400</v>
      </c>
      <c r="G349" s="23">
        <f>Data_Set[[#This Row],[Poids OT (kg)]]/1000</f>
        <v>0.4</v>
      </c>
      <c r="H349" s="6" t="s">
        <v>0</v>
      </c>
      <c r="I349" s="7">
        <v>228</v>
      </c>
      <c r="J349" s="6">
        <v>67100</v>
      </c>
      <c r="K349" s="6" t="s">
        <v>23</v>
      </c>
      <c r="L349" s="6">
        <v>91100</v>
      </c>
      <c r="M349" s="6" t="s">
        <v>22</v>
      </c>
      <c r="N349" s="7">
        <v>516.47400000000005</v>
      </c>
      <c r="O349" s="6" t="s">
        <v>147</v>
      </c>
      <c r="P349" s="6" t="s">
        <v>148</v>
      </c>
      <c r="Q349" s="11">
        <v>1870767234345</v>
      </c>
      <c r="R349" s="12">
        <v>904322199</v>
      </c>
      <c r="S349" s="6" t="str">
        <f>LEFT(Q349,1)</f>
        <v>1</v>
      </c>
      <c r="T349" s="6" t="str">
        <f>IF(S349="1","Homme",IF(S349="0","Inconnu","Femme"))</f>
        <v>Homme</v>
      </c>
      <c r="U349" s="6" t="str">
        <f>"19"&amp;MID(Q349, SEARCH("", Q349) + 1,2)</f>
        <v>1987</v>
      </c>
      <c r="V349" s="6" t="str">
        <f>FLOOR(U349,5) &amp; "-" &amp; FLOOR(U349,5) + 5</f>
        <v>1985-1990</v>
      </c>
      <c r="W349" s="24">
        <f>IFERROR(VLOOKUP(Data_Set[[#This Row],[Type Transport]],'[1]Taux émission CO2e'!$A$5:$B$16,2,0),0)</f>
        <v>0.3</v>
      </c>
      <c r="X349" s="28">
        <f>IFERROR(VLOOKUP(Data_Set[[#This Row],[Type Transport]],'[1]Taux émission CO2e'!$A$5:$D$16,4,0),0)</f>
        <v>0.16</v>
      </c>
      <c r="Y349" s="24">
        <f>IFERROR(VLOOKUP(Data_Set[[#This Row],[Type Transport]],'[1]Taux émission CO2e'!$A$20:$B$31,2,0),0)</f>
        <v>0.7</v>
      </c>
      <c r="Z349" s="6">
        <f>IFERROR(VLOOKUP(Data_Set[[#This Row],[Type Transport]],'[1]Taux émission CO2e'!$A$20:$D$31,4,0),0)</f>
        <v>6.7400000000000002E-2</v>
      </c>
      <c r="AA349" s="30">
        <f>Data_Set[[#This Row],[Repartition Segment 1]]*Data_Set[[#This Row],[Coefficient CO2 Segment 1]]*Data_Set[[#This Row],[Poids OT (T)]]*Data_Set[[#This Row],[Distance (KM)]]</f>
        <v>9.9163008000000019</v>
      </c>
      <c r="AB349" s="30">
        <f>Data_Set[[#This Row],[Repartition Segment 2]]*Data_Set[[#This Row],[Coefficient CO2 Segment 2]]*Data_Set[[#This Row],[Poids OT (T)]]*Data_Set[[#This Row],[Distance (KM)]]</f>
        <v>9.7468973280000011</v>
      </c>
      <c r="AC349" s="30">
        <f>Data_Set[[#This Row],[Bilan CO2 Segment 1 (Kg CO2)]]+Data_Set[[#This Row],[Bilan CO2 Segment 2 (Kg CO2)]]</f>
        <v>19.663198128000005</v>
      </c>
      <c r="AD349" s="1"/>
    </row>
    <row r="350" spans="1:30" ht="12.5" x14ac:dyDescent="0.25">
      <c r="A350" s="7">
        <v>20210500070</v>
      </c>
      <c r="B350" s="18">
        <v>44337</v>
      </c>
      <c r="C350" s="18" t="str">
        <f>TEXT(B350, "mmmm")</f>
        <v>mai</v>
      </c>
      <c r="D350" s="18" t="str">
        <f>TEXT(B350,"aaaa")</f>
        <v>2021</v>
      </c>
      <c r="E350" s="7">
        <v>1365567</v>
      </c>
      <c r="F350" s="17">
        <v>400</v>
      </c>
      <c r="G350" s="23">
        <f>Data_Set[[#This Row],[Poids OT (kg)]]/1000</f>
        <v>0.4</v>
      </c>
      <c r="H350" s="6" t="s">
        <v>0</v>
      </c>
      <c r="I350" s="7">
        <v>228</v>
      </c>
      <c r="J350" s="6">
        <v>67100</v>
      </c>
      <c r="K350" s="6" t="s">
        <v>23</v>
      </c>
      <c r="L350" s="6">
        <v>91100</v>
      </c>
      <c r="M350" s="6" t="s">
        <v>22</v>
      </c>
      <c r="N350" s="7">
        <v>516.47400000000005</v>
      </c>
      <c r="O350" s="6" t="s">
        <v>147</v>
      </c>
      <c r="P350" s="6" t="s">
        <v>148</v>
      </c>
      <c r="Q350" s="11">
        <v>1870767234345</v>
      </c>
      <c r="R350" s="12">
        <v>904322199</v>
      </c>
      <c r="S350" s="6" t="str">
        <f>LEFT(Q350,1)</f>
        <v>1</v>
      </c>
      <c r="T350" s="6" t="str">
        <f>IF(S350="1","Homme",IF(S350="0","Inconnu","Femme"))</f>
        <v>Homme</v>
      </c>
      <c r="U350" s="6" t="str">
        <f>"19"&amp;MID(Q350, SEARCH("", Q350) + 1,2)</f>
        <v>1987</v>
      </c>
      <c r="V350" s="6" t="str">
        <f>FLOOR(U350,5) &amp; "-" &amp; FLOOR(U350,5) + 5</f>
        <v>1985-1990</v>
      </c>
      <c r="W350" s="24">
        <f>IFERROR(VLOOKUP(Data_Set[[#This Row],[Type Transport]],'[1]Taux émission CO2e'!$A$5:$B$16,2,0),0)</f>
        <v>0.3</v>
      </c>
      <c r="X350" s="28">
        <f>IFERROR(VLOOKUP(Data_Set[[#This Row],[Type Transport]],'[1]Taux émission CO2e'!$A$5:$D$16,4,0),0)</f>
        <v>0.16</v>
      </c>
      <c r="Y350" s="24">
        <f>IFERROR(VLOOKUP(Data_Set[[#This Row],[Type Transport]],'[1]Taux émission CO2e'!$A$20:$B$31,2,0),0)</f>
        <v>0.7</v>
      </c>
      <c r="Z350" s="6">
        <f>IFERROR(VLOOKUP(Data_Set[[#This Row],[Type Transport]],'[1]Taux émission CO2e'!$A$20:$D$31,4,0),0)</f>
        <v>6.7400000000000002E-2</v>
      </c>
      <c r="AA350" s="30">
        <f>Data_Set[[#This Row],[Repartition Segment 1]]*Data_Set[[#This Row],[Coefficient CO2 Segment 1]]*Data_Set[[#This Row],[Poids OT (T)]]*Data_Set[[#This Row],[Distance (KM)]]</f>
        <v>9.9163008000000019</v>
      </c>
      <c r="AB350" s="30">
        <f>Data_Set[[#This Row],[Repartition Segment 2]]*Data_Set[[#This Row],[Coefficient CO2 Segment 2]]*Data_Set[[#This Row],[Poids OT (T)]]*Data_Set[[#This Row],[Distance (KM)]]</f>
        <v>9.7468973280000011</v>
      </c>
      <c r="AC350" s="30">
        <f>Data_Set[[#This Row],[Bilan CO2 Segment 1 (Kg CO2)]]+Data_Set[[#This Row],[Bilan CO2 Segment 2 (Kg CO2)]]</f>
        <v>19.663198128000005</v>
      </c>
      <c r="AD350" s="1"/>
    </row>
    <row r="351" spans="1:30" ht="12.5" x14ac:dyDescent="0.25">
      <c r="A351" s="7">
        <v>20210500070</v>
      </c>
      <c r="B351" s="18">
        <v>44343</v>
      </c>
      <c r="C351" s="18" t="str">
        <f>TEXT(B351, "mmmm")</f>
        <v>mai</v>
      </c>
      <c r="D351" s="18" t="str">
        <f>TEXT(B351,"aaaa")</f>
        <v>2021</v>
      </c>
      <c r="E351" s="7">
        <v>1368862</v>
      </c>
      <c r="F351" s="17">
        <v>200</v>
      </c>
      <c r="G351" s="23">
        <f>Data_Set[[#This Row],[Poids OT (kg)]]/1000</f>
        <v>0.2</v>
      </c>
      <c r="H351" s="6" t="s">
        <v>0</v>
      </c>
      <c r="I351" s="7">
        <v>165</v>
      </c>
      <c r="J351" s="6">
        <v>67100</v>
      </c>
      <c r="K351" s="6" t="s">
        <v>23</v>
      </c>
      <c r="L351" s="6">
        <v>91100</v>
      </c>
      <c r="M351" s="6" t="s">
        <v>22</v>
      </c>
      <c r="N351" s="7">
        <v>516.47400000000005</v>
      </c>
      <c r="O351" s="6" t="s">
        <v>147</v>
      </c>
      <c r="P351" s="6" t="s">
        <v>148</v>
      </c>
      <c r="Q351" s="11">
        <v>1870767234345</v>
      </c>
      <c r="R351" s="12">
        <v>904322199</v>
      </c>
      <c r="S351" s="6" t="str">
        <f>LEFT(Q351,1)</f>
        <v>1</v>
      </c>
      <c r="T351" s="6" t="str">
        <f>IF(S351="1","Homme",IF(S351="0","Inconnu","Femme"))</f>
        <v>Homme</v>
      </c>
      <c r="U351" s="6" t="str">
        <f>"19"&amp;MID(Q351, SEARCH("", Q351) + 1,2)</f>
        <v>1987</v>
      </c>
      <c r="V351" s="6" t="str">
        <f>FLOOR(U351,5) &amp; "-" &amp; FLOOR(U351,5) + 5</f>
        <v>1985-1990</v>
      </c>
      <c r="W351" s="24">
        <f>IFERROR(VLOOKUP(Data_Set[[#This Row],[Type Transport]],'[1]Taux émission CO2e'!$A$5:$B$16,2,0),0)</f>
        <v>0.3</v>
      </c>
      <c r="X351" s="28">
        <f>IFERROR(VLOOKUP(Data_Set[[#This Row],[Type Transport]],'[1]Taux émission CO2e'!$A$5:$D$16,4,0),0)</f>
        <v>0.16</v>
      </c>
      <c r="Y351" s="24">
        <f>IFERROR(VLOOKUP(Data_Set[[#This Row],[Type Transport]],'[1]Taux émission CO2e'!$A$20:$B$31,2,0),0)</f>
        <v>0.7</v>
      </c>
      <c r="Z351" s="6">
        <f>IFERROR(VLOOKUP(Data_Set[[#This Row],[Type Transport]],'[1]Taux émission CO2e'!$A$20:$D$31,4,0),0)</f>
        <v>6.7400000000000002E-2</v>
      </c>
      <c r="AA351" s="30">
        <f>Data_Set[[#This Row],[Repartition Segment 1]]*Data_Set[[#This Row],[Coefficient CO2 Segment 1]]*Data_Set[[#This Row],[Poids OT (T)]]*Data_Set[[#This Row],[Distance (KM)]]</f>
        <v>4.958150400000001</v>
      </c>
      <c r="AB351" s="30">
        <f>Data_Set[[#This Row],[Repartition Segment 2]]*Data_Set[[#This Row],[Coefficient CO2 Segment 2]]*Data_Set[[#This Row],[Poids OT (T)]]*Data_Set[[#This Row],[Distance (KM)]]</f>
        <v>4.8734486640000005</v>
      </c>
      <c r="AC351" s="30">
        <f>Data_Set[[#This Row],[Bilan CO2 Segment 1 (Kg CO2)]]+Data_Set[[#This Row],[Bilan CO2 Segment 2 (Kg CO2)]]</f>
        <v>9.8315990640000024</v>
      </c>
      <c r="AD351" s="1"/>
    </row>
    <row r="352" spans="1:30" ht="12.5" x14ac:dyDescent="0.25">
      <c r="A352" s="7">
        <v>20210600050</v>
      </c>
      <c r="B352" s="18">
        <v>44350</v>
      </c>
      <c r="C352" s="18" t="str">
        <f>TEXT(B352, "mmmm")</f>
        <v>juin</v>
      </c>
      <c r="D352" s="18" t="str">
        <f>TEXT(B352,"aaaa")</f>
        <v>2021</v>
      </c>
      <c r="E352" s="7">
        <v>1370913</v>
      </c>
      <c r="F352" s="17">
        <v>400</v>
      </c>
      <c r="G352" s="23">
        <f>Data_Set[[#This Row],[Poids OT (kg)]]/1000</f>
        <v>0.4</v>
      </c>
      <c r="H352" s="6" t="s">
        <v>0</v>
      </c>
      <c r="I352" s="7">
        <v>228</v>
      </c>
      <c r="J352" s="6">
        <v>67100</v>
      </c>
      <c r="K352" s="6" t="s">
        <v>23</v>
      </c>
      <c r="L352" s="6">
        <v>91100</v>
      </c>
      <c r="M352" s="6" t="s">
        <v>22</v>
      </c>
      <c r="N352" s="7">
        <v>516.47400000000005</v>
      </c>
      <c r="O352" s="6" t="s">
        <v>147</v>
      </c>
      <c r="P352" s="6" t="s">
        <v>148</v>
      </c>
      <c r="Q352" s="11">
        <v>1870767234345</v>
      </c>
      <c r="R352" s="12">
        <v>904322199</v>
      </c>
      <c r="S352" s="6" t="str">
        <f>LEFT(Q352,1)</f>
        <v>1</v>
      </c>
      <c r="T352" s="6" t="str">
        <f>IF(S352="1","Homme",IF(S352="0","Inconnu","Femme"))</f>
        <v>Homme</v>
      </c>
      <c r="U352" s="6" t="str">
        <f>"19"&amp;MID(Q352, SEARCH("", Q352) + 1,2)</f>
        <v>1987</v>
      </c>
      <c r="V352" s="6" t="str">
        <f>FLOOR(U352,5) &amp; "-" &amp; FLOOR(U352,5) + 5</f>
        <v>1985-1990</v>
      </c>
      <c r="W352" s="24">
        <f>IFERROR(VLOOKUP(Data_Set[[#This Row],[Type Transport]],'[1]Taux émission CO2e'!$A$5:$B$16,2,0),0)</f>
        <v>0.3</v>
      </c>
      <c r="X352" s="28">
        <f>IFERROR(VLOOKUP(Data_Set[[#This Row],[Type Transport]],'[1]Taux émission CO2e'!$A$5:$D$16,4,0),0)</f>
        <v>0.16</v>
      </c>
      <c r="Y352" s="24">
        <f>IFERROR(VLOOKUP(Data_Set[[#This Row],[Type Transport]],'[1]Taux émission CO2e'!$A$20:$B$31,2,0),0)</f>
        <v>0.7</v>
      </c>
      <c r="Z352" s="6">
        <f>IFERROR(VLOOKUP(Data_Set[[#This Row],[Type Transport]],'[1]Taux émission CO2e'!$A$20:$D$31,4,0),0)</f>
        <v>6.7400000000000002E-2</v>
      </c>
      <c r="AA352" s="30">
        <f>Data_Set[[#This Row],[Repartition Segment 1]]*Data_Set[[#This Row],[Coefficient CO2 Segment 1]]*Data_Set[[#This Row],[Poids OT (T)]]*Data_Set[[#This Row],[Distance (KM)]]</f>
        <v>9.9163008000000019</v>
      </c>
      <c r="AB352" s="30">
        <f>Data_Set[[#This Row],[Repartition Segment 2]]*Data_Set[[#This Row],[Coefficient CO2 Segment 2]]*Data_Set[[#This Row],[Poids OT (T)]]*Data_Set[[#This Row],[Distance (KM)]]</f>
        <v>9.7468973280000011</v>
      </c>
      <c r="AC352" s="30">
        <f>Data_Set[[#This Row],[Bilan CO2 Segment 1 (Kg CO2)]]+Data_Set[[#This Row],[Bilan CO2 Segment 2 (Kg CO2)]]</f>
        <v>19.663198128000005</v>
      </c>
      <c r="AD352" s="1"/>
    </row>
    <row r="353" spans="1:30" ht="12.5" x14ac:dyDescent="0.25">
      <c r="A353" s="7">
        <v>20210600050</v>
      </c>
      <c r="B353" s="18">
        <v>44357</v>
      </c>
      <c r="C353" s="18" t="str">
        <f>TEXT(B353, "mmmm")</f>
        <v>juin</v>
      </c>
      <c r="D353" s="18" t="str">
        <f>TEXT(B353,"aaaa")</f>
        <v>2021</v>
      </c>
      <c r="E353" s="7">
        <v>1373589</v>
      </c>
      <c r="F353" s="17">
        <v>200</v>
      </c>
      <c r="G353" s="23">
        <f>Data_Set[[#This Row],[Poids OT (kg)]]/1000</f>
        <v>0.2</v>
      </c>
      <c r="H353" s="6" t="s">
        <v>0</v>
      </c>
      <c r="I353" s="7">
        <v>228</v>
      </c>
      <c r="J353" s="6">
        <v>67100</v>
      </c>
      <c r="K353" s="6" t="s">
        <v>23</v>
      </c>
      <c r="L353" s="6">
        <v>91100</v>
      </c>
      <c r="M353" s="6" t="s">
        <v>22</v>
      </c>
      <c r="N353" s="7">
        <v>516.47400000000005</v>
      </c>
      <c r="O353" s="6" t="s">
        <v>147</v>
      </c>
      <c r="P353" s="6" t="s">
        <v>148</v>
      </c>
      <c r="Q353" s="11">
        <v>1870767234345</v>
      </c>
      <c r="R353" s="12">
        <v>904322199</v>
      </c>
      <c r="S353" s="6" t="str">
        <f>LEFT(Q353,1)</f>
        <v>1</v>
      </c>
      <c r="T353" s="6" t="str">
        <f>IF(S353="1","Homme",IF(S353="0","Inconnu","Femme"))</f>
        <v>Homme</v>
      </c>
      <c r="U353" s="6" t="str">
        <f>"19"&amp;MID(Q353, SEARCH("", Q353) + 1,2)</f>
        <v>1987</v>
      </c>
      <c r="V353" s="6" t="str">
        <f>FLOOR(U353,5) &amp; "-" &amp; FLOOR(U353,5) + 5</f>
        <v>1985-1990</v>
      </c>
      <c r="W353" s="24">
        <f>IFERROR(VLOOKUP(Data_Set[[#This Row],[Type Transport]],'[1]Taux émission CO2e'!$A$5:$B$16,2,0),0)</f>
        <v>0.3</v>
      </c>
      <c r="X353" s="28">
        <f>IFERROR(VLOOKUP(Data_Set[[#This Row],[Type Transport]],'[1]Taux émission CO2e'!$A$5:$D$16,4,0),0)</f>
        <v>0.16</v>
      </c>
      <c r="Y353" s="24">
        <f>IFERROR(VLOOKUP(Data_Set[[#This Row],[Type Transport]],'[1]Taux émission CO2e'!$A$20:$B$31,2,0),0)</f>
        <v>0.7</v>
      </c>
      <c r="Z353" s="6">
        <f>IFERROR(VLOOKUP(Data_Set[[#This Row],[Type Transport]],'[1]Taux émission CO2e'!$A$20:$D$31,4,0),0)</f>
        <v>6.7400000000000002E-2</v>
      </c>
      <c r="AA353" s="30">
        <f>Data_Set[[#This Row],[Repartition Segment 1]]*Data_Set[[#This Row],[Coefficient CO2 Segment 1]]*Data_Set[[#This Row],[Poids OT (T)]]*Data_Set[[#This Row],[Distance (KM)]]</f>
        <v>4.958150400000001</v>
      </c>
      <c r="AB353" s="30">
        <f>Data_Set[[#This Row],[Repartition Segment 2]]*Data_Set[[#This Row],[Coefficient CO2 Segment 2]]*Data_Set[[#This Row],[Poids OT (T)]]*Data_Set[[#This Row],[Distance (KM)]]</f>
        <v>4.8734486640000005</v>
      </c>
      <c r="AC353" s="30">
        <f>Data_Set[[#This Row],[Bilan CO2 Segment 1 (Kg CO2)]]+Data_Set[[#This Row],[Bilan CO2 Segment 2 (Kg CO2)]]</f>
        <v>9.8315990640000024</v>
      </c>
      <c r="AD353" s="1"/>
    </row>
    <row r="354" spans="1:30" ht="12.5" x14ac:dyDescent="0.25">
      <c r="A354" s="7">
        <v>20210600050</v>
      </c>
      <c r="B354" s="18">
        <v>44364</v>
      </c>
      <c r="C354" s="18" t="str">
        <f>TEXT(B354, "mmmm")</f>
        <v>juin</v>
      </c>
      <c r="D354" s="18" t="str">
        <f>TEXT(B354,"aaaa")</f>
        <v>2021</v>
      </c>
      <c r="E354" s="7">
        <v>1377064</v>
      </c>
      <c r="F354" s="17">
        <v>300</v>
      </c>
      <c r="G354" s="23">
        <f>Data_Set[[#This Row],[Poids OT (kg)]]/1000</f>
        <v>0.3</v>
      </c>
      <c r="H354" s="6" t="s">
        <v>0</v>
      </c>
      <c r="I354" s="7">
        <v>165</v>
      </c>
      <c r="J354" s="6">
        <v>67100</v>
      </c>
      <c r="K354" s="6" t="s">
        <v>23</v>
      </c>
      <c r="L354" s="6">
        <v>91100</v>
      </c>
      <c r="M354" s="6" t="s">
        <v>22</v>
      </c>
      <c r="N354" s="7">
        <v>516.47400000000005</v>
      </c>
      <c r="O354" s="6" t="s">
        <v>147</v>
      </c>
      <c r="P354" s="6" t="s">
        <v>148</v>
      </c>
      <c r="Q354" s="11">
        <v>1870767234345</v>
      </c>
      <c r="R354" s="12">
        <v>904322199</v>
      </c>
      <c r="S354" s="6" t="str">
        <f>LEFT(Q354,1)</f>
        <v>1</v>
      </c>
      <c r="T354" s="6" t="str">
        <f>IF(S354="1","Homme",IF(S354="0","Inconnu","Femme"))</f>
        <v>Homme</v>
      </c>
      <c r="U354" s="6" t="str">
        <f>"19"&amp;MID(Q354, SEARCH("", Q354) + 1,2)</f>
        <v>1987</v>
      </c>
      <c r="V354" s="6" t="str">
        <f>FLOOR(U354,5) &amp; "-" &amp; FLOOR(U354,5) + 5</f>
        <v>1985-1990</v>
      </c>
      <c r="W354" s="24">
        <f>IFERROR(VLOOKUP(Data_Set[[#This Row],[Type Transport]],'[1]Taux émission CO2e'!$A$5:$B$16,2,0),0)</f>
        <v>0.3</v>
      </c>
      <c r="X354" s="28">
        <f>IFERROR(VLOOKUP(Data_Set[[#This Row],[Type Transport]],'[1]Taux émission CO2e'!$A$5:$D$16,4,0),0)</f>
        <v>0.16</v>
      </c>
      <c r="Y354" s="24">
        <f>IFERROR(VLOOKUP(Data_Set[[#This Row],[Type Transport]],'[1]Taux émission CO2e'!$A$20:$B$31,2,0),0)</f>
        <v>0.7</v>
      </c>
      <c r="Z354" s="6">
        <f>IFERROR(VLOOKUP(Data_Set[[#This Row],[Type Transport]],'[1]Taux émission CO2e'!$A$20:$D$31,4,0),0)</f>
        <v>6.7400000000000002E-2</v>
      </c>
      <c r="AA354" s="30">
        <f>Data_Set[[#This Row],[Repartition Segment 1]]*Data_Set[[#This Row],[Coefficient CO2 Segment 1]]*Data_Set[[#This Row],[Poids OT (T)]]*Data_Set[[#This Row],[Distance (KM)]]</f>
        <v>7.4372256000000005</v>
      </c>
      <c r="AB354" s="30">
        <f>Data_Set[[#This Row],[Repartition Segment 2]]*Data_Set[[#This Row],[Coefficient CO2 Segment 2]]*Data_Set[[#This Row],[Poids OT (T)]]*Data_Set[[#This Row],[Distance (KM)]]</f>
        <v>7.3101729960000004</v>
      </c>
      <c r="AC354" s="30">
        <f>Data_Set[[#This Row],[Bilan CO2 Segment 1 (Kg CO2)]]+Data_Set[[#This Row],[Bilan CO2 Segment 2 (Kg CO2)]]</f>
        <v>14.747398596</v>
      </c>
      <c r="AD354" s="1"/>
    </row>
    <row r="355" spans="1:30" ht="12.5" x14ac:dyDescent="0.25">
      <c r="A355" s="7">
        <v>20210600050</v>
      </c>
      <c r="B355" s="18">
        <v>44371</v>
      </c>
      <c r="C355" s="18" t="str">
        <f>TEXT(B355, "mmmm")</f>
        <v>juin</v>
      </c>
      <c r="D355" s="18" t="str">
        <f>TEXT(B355,"aaaa")</f>
        <v>2021</v>
      </c>
      <c r="E355" s="7">
        <v>1378914</v>
      </c>
      <c r="F355" s="17">
        <v>600</v>
      </c>
      <c r="G355" s="23">
        <f>Data_Set[[#This Row],[Poids OT (kg)]]/1000</f>
        <v>0.6</v>
      </c>
      <c r="H355" s="6" t="s">
        <v>0</v>
      </c>
      <c r="I355" s="7">
        <v>228</v>
      </c>
      <c r="J355" s="6">
        <v>67100</v>
      </c>
      <c r="K355" s="6" t="s">
        <v>23</v>
      </c>
      <c r="L355" s="6">
        <v>91100</v>
      </c>
      <c r="M355" s="6" t="s">
        <v>22</v>
      </c>
      <c r="N355" s="7">
        <v>516.47400000000005</v>
      </c>
      <c r="O355" s="6" t="s">
        <v>147</v>
      </c>
      <c r="P355" s="6" t="s">
        <v>148</v>
      </c>
      <c r="Q355" s="11">
        <v>1870767234345</v>
      </c>
      <c r="R355" s="12">
        <v>904322199</v>
      </c>
      <c r="S355" s="6" t="str">
        <f>LEFT(Q355,1)</f>
        <v>1</v>
      </c>
      <c r="T355" s="6" t="str">
        <f>IF(S355="1","Homme",IF(S355="0","Inconnu","Femme"))</f>
        <v>Homme</v>
      </c>
      <c r="U355" s="6" t="str">
        <f>"19"&amp;MID(Q355, SEARCH("", Q355) + 1,2)</f>
        <v>1987</v>
      </c>
      <c r="V355" s="6" t="str">
        <f>FLOOR(U355,5) &amp; "-" &amp; FLOOR(U355,5) + 5</f>
        <v>1985-1990</v>
      </c>
      <c r="W355" s="24">
        <f>IFERROR(VLOOKUP(Data_Set[[#This Row],[Type Transport]],'[1]Taux émission CO2e'!$A$5:$B$16,2,0),0)</f>
        <v>0.3</v>
      </c>
      <c r="X355" s="28">
        <f>IFERROR(VLOOKUP(Data_Set[[#This Row],[Type Transport]],'[1]Taux émission CO2e'!$A$5:$D$16,4,0),0)</f>
        <v>0.16</v>
      </c>
      <c r="Y355" s="24">
        <f>IFERROR(VLOOKUP(Data_Set[[#This Row],[Type Transport]],'[1]Taux émission CO2e'!$A$20:$B$31,2,0),0)</f>
        <v>0.7</v>
      </c>
      <c r="Z355" s="6">
        <f>IFERROR(VLOOKUP(Data_Set[[#This Row],[Type Transport]],'[1]Taux émission CO2e'!$A$20:$D$31,4,0),0)</f>
        <v>6.7400000000000002E-2</v>
      </c>
      <c r="AA355" s="30">
        <f>Data_Set[[#This Row],[Repartition Segment 1]]*Data_Set[[#This Row],[Coefficient CO2 Segment 1]]*Data_Set[[#This Row],[Poids OT (T)]]*Data_Set[[#This Row],[Distance (KM)]]</f>
        <v>14.874451200000001</v>
      </c>
      <c r="AB355" s="30">
        <f>Data_Set[[#This Row],[Repartition Segment 2]]*Data_Set[[#This Row],[Coefficient CO2 Segment 2]]*Data_Set[[#This Row],[Poids OT (T)]]*Data_Set[[#This Row],[Distance (KM)]]</f>
        <v>14.620345992000001</v>
      </c>
      <c r="AC355" s="30">
        <f>Data_Set[[#This Row],[Bilan CO2 Segment 1 (Kg CO2)]]+Data_Set[[#This Row],[Bilan CO2 Segment 2 (Kg CO2)]]</f>
        <v>29.494797192</v>
      </c>
      <c r="AD355" s="1"/>
    </row>
    <row r="356" spans="1:30" ht="12.5" x14ac:dyDescent="0.25">
      <c r="A356" s="7">
        <v>20210700031</v>
      </c>
      <c r="B356" s="18">
        <v>44378</v>
      </c>
      <c r="C356" s="18" t="str">
        <f>TEXT(B356, "mmmm")</f>
        <v>juillet</v>
      </c>
      <c r="D356" s="18" t="str">
        <f>TEXT(B356,"aaaa")</f>
        <v>2021</v>
      </c>
      <c r="E356" s="7">
        <v>1381767</v>
      </c>
      <c r="F356" s="17">
        <v>300</v>
      </c>
      <c r="G356" s="23">
        <f>Data_Set[[#This Row],[Poids OT (kg)]]/1000</f>
        <v>0.3</v>
      </c>
      <c r="H356" s="6" t="s">
        <v>0</v>
      </c>
      <c r="I356" s="7">
        <v>165</v>
      </c>
      <c r="J356" s="6">
        <v>67100</v>
      </c>
      <c r="K356" s="6" t="s">
        <v>23</v>
      </c>
      <c r="L356" s="6">
        <v>91100</v>
      </c>
      <c r="M356" s="6" t="s">
        <v>22</v>
      </c>
      <c r="N356" s="7">
        <v>516.47400000000005</v>
      </c>
      <c r="O356" s="6" t="s">
        <v>147</v>
      </c>
      <c r="P356" s="6" t="s">
        <v>148</v>
      </c>
      <c r="Q356" s="11">
        <v>1870767234345</v>
      </c>
      <c r="R356" s="12">
        <v>904322199</v>
      </c>
      <c r="S356" s="6" t="str">
        <f>LEFT(Q356,1)</f>
        <v>1</v>
      </c>
      <c r="T356" s="6" t="str">
        <f>IF(S356="1","Homme",IF(S356="0","Inconnu","Femme"))</f>
        <v>Homme</v>
      </c>
      <c r="U356" s="6" t="str">
        <f>"19"&amp;MID(Q356, SEARCH("", Q356) + 1,2)</f>
        <v>1987</v>
      </c>
      <c r="V356" s="6" t="str">
        <f>FLOOR(U356,5) &amp; "-" &amp; FLOOR(U356,5) + 5</f>
        <v>1985-1990</v>
      </c>
      <c r="W356" s="24">
        <f>IFERROR(VLOOKUP(Data_Set[[#This Row],[Type Transport]],'[1]Taux émission CO2e'!$A$5:$B$16,2,0),0)</f>
        <v>0.3</v>
      </c>
      <c r="X356" s="28">
        <f>IFERROR(VLOOKUP(Data_Set[[#This Row],[Type Transport]],'[1]Taux émission CO2e'!$A$5:$D$16,4,0),0)</f>
        <v>0.16</v>
      </c>
      <c r="Y356" s="24">
        <f>IFERROR(VLOOKUP(Data_Set[[#This Row],[Type Transport]],'[1]Taux émission CO2e'!$A$20:$B$31,2,0),0)</f>
        <v>0.7</v>
      </c>
      <c r="Z356" s="6">
        <f>IFERROR(VLOOKUP(Data_Set[[#This Row],[Type Transport]],'[1]Taux émission CO2e'!$A$20:$D$31,4,0),0)</f>
        <v>6.7400000000000002E-2</v>
      </c>
      <c r="AA356" s="30">
        <f>Data_Set[[#This Row],[Repartition Segment 1]]*Data_Set[[#This Row],[Coefficient CO2 Segment 1]]*Data_Set[[#This Row],[Poids OT (T)]]*Data_Set[[#This Row],[Distance (KM)]]</f>
        <v>7.4372256000000005</v>
      </c>
      <c r="AB356" s="30">
        <f>Data_Set[[#This Row],[Repartition Segment 2]]*Data_Set[[#This Row],[Coefficient CO2 Segment 2]]*Data_Set[[#This Row],[Poids OT (T)]]*Data_Set[[#This Row],[Distance (KM)]]</f>
        <v>7.3101729960000004</v>
      </c>
      <c r="AC356" s="30">
        <f>Data_Set[[#This Row],[Bilan CO2 Segment 1 (Kg CO2)]]+Data_Set[[#This Row],[Bilan CO2 Segment 2 (Kg CO2)]]</f>
        <v>14.747398596</v>
      </c>
      <c r="AD356" s="1"/>
    </row>
    <row r="357" spans="1:30" ht="12.5" x14ac:dyDescent="0.25">
      <c r="A357" s="7">
        <v>20210700031</v>
      </c>
      <c r="B357" s="18">
        <v>44385</v>
      </c>
      <c r="C357" s="18" t="str">
        <f>TEXT(B357, "mmmm")</f>
        <v>juillet</v>
      </c>
      <c r="D357" s="18" t="str">
        <f>TEXT(B357,"aaaa")</f>
        <v>2021</v>
      </c>
      <c r="E357" s="7">
        <v>1384436</v>
      </c>
      <c r="F357" s="17">
        <v>600</v>
      </c>
      <c r="G357" s="23">
        <f>Data_Set[[#This Row],[Poids OT (kg)]]/1000</f>
        <v>0.6</v>
      </c>
      <c r="H357" s="6" t="s">
        <v>0</v>
      </c>
      <c r="I357" s="7">
        <v>228</v>
      </c>
      <c r="J357" s="6">
        <v>67100</v>
      </c>
      <c r="K357" s="6" t="s">
        <v>23</v>
      </c>
      <c r="L357" s="6">
        <v>91100</v>
      </c>
      <c r="M357" s="6" t="s">
        <v>22</v>
      </c>
      <c r="N357" s="7">
        <v>516.47400000000005</v>
      </c>
      <c r="O357" s="6" t="s">
        <v>147</v>
      </c>
      <c r="P357" s="6" t="s">
        <v>148</v>
      </c>
      <c r="Q357" s="11">
        <v>1870767234345</v>
      </c>
      <c r="R357" s="12">
        <v>904322199</v>
      </c>
      <c r="S357" s="6" t="str">
        <f>LEFT(Q357,1)</f>
        <v>1</v>
      </c>
      <c r="T357" s="6" t="str">
        <f>IF(S357="1","Homme",IF(S357="0","Inconnu","Femme"))</f>
        <v>Homme</v>
      </c>
      <c r="U357" s="6" t="str">
        <f>"19"&amp;MID(Q357, SEARCH("", Q357) + 1,2)</f>
        <v>1987</v>
      </c>
      <c r="V357" s="6" t="str">
        <f>FLOOR(U357,5) &amp; "-" &amp; FLOOR(U357,5) + 5</f>
        <v>1985-1990</v>
      </c>
      <c r="W357" s="24">
        <f>IFERROR(VLOOKUP(Data_Set[[#This Row],[Type Transport]],'[1]Taux émission CO2e'!$A$5:$B$16,2,0),0)</f>
        <v>0.3</v>
      </c>
      <c r="X357" s="28">
        <f>IFERROR(VLOOKUP(Data_Set[[#This Row],[Type Transport]],'[1]Taux émission CO2e'!$A$5:$D$16,4,0),0)</f>
        <v>0.16</v>
      </c>
      <c r="Y357" s="24">
        <f>IFERROR(VLOOKUP(Data_Set[[#This Row],[Type Transport]],'[1]Taux émission CO2e'!$A$20:$B$31,2,0),0)</f>
        <v>0.7</v>
      </c>
      <c r="Z357" s="6">
        <f>IFERROR(VLOOKUP(Data_Set[[#This Row],[Type Transport]],'[1]Taux émission CO2e'!$A$20:$D$31,4,0),0)</f>
        <v>6.7400000000000002E-2</v>
      </c>
      <c r="AA357" s="30">
        <f>Data_Set[[#This Row],[Repartition Segment 1]]*Data_Set[[#This Row],[Coefficient CO2 Segment 1]]*Data_Set[[#This Row],[Poids OT (T)]]*Data_Set[[#This Row],[Distance (KM)]]</f>
        <v>14.874451200000001</v>
      </c>
      <c r="AB357" s="30">
        <f>Data_Set[[#This Row],[Repartition Segment 2]]*Data_Set[[#This Row],[Coefficient CO2 Segment 2]]*Data_Set[[#This Row],[Poids OT (T)]]*Data_Set[[#This Row],[Distance (KM)]]</f>
        <v>14.620345992000001</v>
      </c>
      <c r="AC357" s="30">
        <f>Data_Set[[#This Row],[Bilan CO2 Segment 1 (Kg CO2)]]+Data_Set[[#This Row],[Bilan CO2 Segment 2 (Kg CO2)]]</f>
        <v>29.494797192</v>
      </c>
      <c r="AD357" s="1"/>
    </row>
    <row r="358" spans="1:30" ht="12.5" x14ac:dyDescent="0.25">
      <c r="A358" s="7">
        <v>20210700031</v>
      </c>
      <c r="B358" s="18">
        <v>44392</v>
      </c>
      <c r="C358" s="18" t="str">
        <f>TEXT(B358, "mmmm")</f>
        <v>juillet</v>
      </c>
      <c r="D358" s="18" t="str">
        <f>TEXT(B358,"aaaa")</f>
        <v>2021</v>
      </c>
      <c r="E358" s="7">
        <v>1386595</v>
      </c>
      <c r="F358" s="17">
        <v>300</v>
      </c>
      <c r="G358" s="23">
        <f>Data_Set[[#This Row],[Poids OT (kg)]]/1000</f>
        <v>0.3</v>
      </c>
      <c r="H358" s="6" t="s">
        <v>0</v>
      </c>
      <c r="I358" s="7">
        <v>165</v>
      </c>
      <c r="J358" s="6">
        <v>67100</v>
      </c>
      <c r="K358" s="6" t="s">
        <v>23</v>
      </c>
      <c r="L358" s="6">
        <v>91100</v>
      </c>
      <c r="M358" s="6" t="s">
        <v>22</v>
      </c>
      <c r="N358" s="7">
        <v>516.47400000000005</v>
      </c>
      <c r="O358" s="6" t="s">
        <v>147</v>
      </c>
      <c r="P358" s="6" t="s">
        <v>148</v>
      </c>
      <c r="Q358" s="11">
        <v>1870767234345</v>
      </c>
      <c r="R358" s="12">
        <v>904322199</v>
      </c>
      <c r="S358" s="6" t="str">
        <f>LEFT(Q358,1)</f>
        <v>1</v>
      </c>
      <c r="T358" s="6" t="str">
        <f>IF(S358="1","Homme",IF(S358="0","Inconnu","Femme"))</f>
        <v>Homme</v>
      </c>
      <c r="U358" s="6" t="str">
        <f>"19"&amp;MID(Q358, SEARCH("", Q358) + 1,2)</f>
        <v>1987</v>
      </c>
      <c r="V358" s="6" t="str">
        <f>FLOOR(U358,5) &amp; "-" &amp; FLOOR(U358,5) + 5</f>
        <v>1985-1990</v>
      </c>
      <c r="W358" s="24">
        <f>IFERROR(VLOOKUP(Data_Set[[#This Row],[Type Transport]],'[1]Taux émission CO2e'!$A$5:$B$16,2,0),0)</f>
        <v>0.3</v>
      </c>
      <c r="X358" s="28">
        <f>IFERROR(VLOOKUP(Data_Set[[#This Row],[Type Transport]],'[1]Taux émission CO2e'!$A$5:$D$16,4,0),0)</f>
        <v>0.16</v>
      </c>
      <c r="Y358" s="24">
        <f>IFERROR(VLOOKUP(Data_Set[[#This Row],[Type Transport]],'[1]Taux émission CO2e'!$A$20:$B$31,2,0),0)</f>
        <v>0.7</v>
      </c>
      <c r="Z358" s="6">
        <f>IFERROR(VLOOKUP(Data_Set[[#This Row],[Type Transport]],'[1]Taux émission CO2e'!$A$20:$D$31,4,0),0)</f>
        <v>6.7400000000000002E-2</v>
      </c>
      <c r="AA358" s="30">
        <f>Data_Set[[#This Row],[Repartition Segment 1]]*Data_Set[[#This Row],[Coefficient CO2 Segment 1]]*Data_Set[[#This Row],[Poids OT (T)]]*Data_Set[[#This Row],[Distance (KM)]]</f>
        <v>7.4372256000000005</v>
      </c>
      <c r="AB358" s="30">
        <f>Data_Set[[#This Row],[Repartition Segment 2]]*Data_Set[[#This Row],[Coefficient CO2 Segment 2]]*Data_Set[[#This Row],[Poids OT (T)]]*Data_Set[[#This Row],[Distance (KM)]]</f>
        <v>7.3101729960000004</v>
      </c>
      <c r="AC358" s="30">
        <f>Data_Set[[#This Row],[Bilan CO2 Segment 1 (Kg CO2)]]+Data_Set[[#This Row],[Bilan CO2 Segment 2 (Kg CO2)]]</f>
        <v>14.747398596</v>
      </c>
      <c r="AD358" s="1"/>
    </row>
    <row r="359" spans="1:30" ht="12.5" x14ac:dyDescent="0.25">
      <c r="A359" s="7">
        <v>20210700031</v>
      </c>
      <c r="B359" s="18">
        <v>44399</v>
      </c>
      <c r="C359" s="18" t="str">
        <f>TEXT(B359, "mmmm")</f>
        <v>juillet</v>
      </c>
      <c r="D359" s="18" t="str">
        <f>TEXT(B359,"aaaa")</f>
        <v>2021</v>
      </c>
      <c r="E359" s="7">
        <v>1389155</v>
      </c>
      <c r="F359" s="17">
        <v>300</v>
      </c>
      <c r="G359" s="23">
        <f>Data_Set[[#This Row],[Poids OT (kg)]]/1000</f>
        <v>0.3</v>
      </c>
      <c r="H359" s="6" t="s">
        <v>0</v>
      </c>
      <c r="I359" s="7">
        <v>228</v>
      </c>
      <c r="J359" s="6">
        <v>67100</v>
      </c>
      <c r="K359" s="6" t="s">
        <v>23</v>
      </c>
      <c r="L359" s="6">
        <v>91100</v>
      </c>
      <c r="M359" s="6" t="s">
        <v>22</v>
      </c>
      <c r="N359" s="7">
        <v>516.47400000000005</v>
      </c>
      <c r="O359" s="6" t="s">
        <v>147</v>
      </c>
      <c r="P359" s="6" t="s">
        <v>148</v>
      </c>
      <c r="Q359" s="11">
        <v>1870767234345</v>
      </c>
      <c r="R359" s="12">
        <v>904322199</v>
      </c>
      <c r="S359" s="6" t="str">
        <f>LEFT(Q359,1)</f>
        <v>1</v>
      </c>
      <c r="T359" s="6" t="str">
        <f>IF(S359="1","Homme",IF(S359="0","Inconnu","Femme"))</f>
        <v>Homme</v>
      </c>
      <c r="U359" s="6" t="str">
        <f>"19"&amp;MID(Q359, SEARCH("", Q359) + 1,2)</f>
        <v>1987</v>
      </c>
      <c r="V359" s="6" t="str">
        <f>FLOOR(U359,5) &amp; "-" &amp; FLOOR(U359,5) + 5</f>
        <v>1985-1990</v>
      </c>
      <c r="W359" s="24">
        <f>IFERROR(VLOOKUP(Data_Set[[#This Row],[Type Transport]],'[1]Taux émission CO2e'!$A$5:$B$16,2,0),0)</f>
        <v>0.3</v>
      </c>
      <c r="X359" s="28">
        <f>IFERROR(VLOOKUP(Data_Set[[#This Row],[Type Transport]],'[1]Taux émission CO2e'!$A$5:$D$16,4,0),0)</f>
        <v>0.16</v>
      </c>
      <c r="Y359" s="24">
        <f>IFERROR(VLOOKUP(Data_Set[[#This Row],[Type Transport]],'[1]Taux émission CO2e'!$A$20:$B$31,2,0),0)</f>
        <v>0.7</v>
      </c>
      <c r="Z359" s="6">
        <f>IFERROR(VLOOKUP(Data_Set[[#This Row],[Type Transport]],'[1]Taux émission CO2e'!$A$20:$D$31,4,0),0)</f>
        <v>6.7400000000000002E-2</v>
      </c>
      <c r="AA359" s="30">
        <f>Data_Set[[#This Row],[Repartition Segment 1]]*Data_Set[[#This Row],[Coefficient CO2 Segment 1]]*Data_Set[[#This Row],[Poids OT (T)]]*Data_Set[[#This Row],[Distance (KM)]]</f>
        <v>7.4372256000000005</v>
      </c>
      <c r="AB359" s="30">
        <f>Data_Set[[#This Row],[Repartition Segment 2]]*Data_Set[[#This Row],[Coefficient CO2 Segment 2]]*Data_Set[[#This Row],[Poids OT (T)]]*Data_Set[[#This Row],[Distance (KM)]]</f>
        <v>7.3101729960000004</v>
      </c>
      <c r="AC359" s="30">
        <f>Data_Set[[#This Row],[Bilan CO2 Segment 1 (Kg CO2)]]+Data_Set[[#This Row],[Bilan CO2 Segment 2 (Kg CO2)]]</f>
        <v>14.747398596</v>
      </c>
      <c r="AD359" s="1"/>
    </row>
    <row r="360" spans="1:30" ht="12.5" x14ac:dyDescent="0.25">
      <c r="A360" s="7">
        <v>20210800045</v>
      </c>
      <c r="B360" s="18">
        <v>44406</v>
      </c>
      <c r="C360" s="18" t="str">
        <f>TEXT(B360, "mmmm")</f>
        <v>juillet</v>
      </c>
      <c r="D360" s="18" t="str">
        <f>TEXT(B360,"aaaa")</f>
        <v>2021</v>
      </c>
      <c r="E360" s="7">
        <v>1391590</v>
      </c>
      <c r="F360" s="17">
        <v>300</v>
      </c>
      <c r="G360" s="23">
        <f>Data_Set[[#This Row],[Poids OT (kg)]]/1000</f>
        <v>0.3</v>
      </c>
      <c r="H360" s="6" t="s">
        <v>0</v>
      </c>
      <c r="I360" s="7">
        <v>228</v>
      </c>
      <c r="J360" s="6">
        <v>67100</v>
      </c>
      <c r="K360" s="6" t="s">
        <v>23</v>
      </c>
      <c r="L360" s="6">
        <v>91100</v>
      </c>
      <c r="M360" s="6" t="s">
        <v>22</v>
      </c>
      <c r="N360" s="7">
        <v>516.47400000000005</v>
      </c>
      <c r="O360" s="6" t="s">
        <v>147</v>
      </c>
      <c r="P360" s="6" t="s">
        <v>148</v>
      </c>
      <c r="Q360" s="11">
        <v>1870767234345</v>
      </c>
      <c r="R360" s="12">
        <v>904322199</v>
      </c>
      <c r="S360" s="6" t="str">
        <f>LEFT(Q360,1)</f>
        <v>1</v>
      </c>
      <c r="T360" s="6" t="str">
        <f>IF(S360="1","Homme",IF(S360="0","Inconnu","Femme"))</f>
        <v>Homme</v>
      </c>
      <c r="U360" s="6" t="str">
        <f>"19"&amp;MID(Q360, SEARCH("", Q360) + 1,2)</f>
        <v>1987</v>
      </c>
      <c r="V360" s="6" t="str">
        <f>FLOOR(U360,5) &amp; "-" &amp; FLOOR(U360,5) + 5</f>
        <v>1985-1990</v>
      </c>
      <c r="W360" s="24">
        <f>IFERROR(VLOOKUP(Data_Set[[#This Row],[Type Transport]],'[1]Taux émission CO2e'!$A$5:$B$16,2,0),0)</f>
        <v>0.3</v>
      </c>
      <c r="X360" s="28">
        <f>IFERROR(VLOOKUP(Data_Set[[#This Row],[Type Transport]],'[1]Taux émission CO2e'!$A$5:$D$16,4,0),0)</f>
        <v>0.16</v>
      </c>
      <c r="Y360" s="24">
        <f>IFERROR(VLOOKUP(Data_Set[[#This Row],[Type Transport]],'[1]Taux émission CO2e'!$A$20:$B$31,2,0),0)</f>
        <v>0.7</v>
      </c>
      <c r="Z360" s="6">
        <f>IFERROR(VLOOKUP(Data_Set[[#This Row],[Type Transport]],'[1]Taux émission CO2e'!$A$20:$D$31,4,0),0)</f>
        <v>6.7400000000000002E-2</v>
      </c>
      <c r="AA360" s="30">
        <f>Data_Set[[#This Row],[Repartition Segment 1]]*Data_Set[[#This Row],[Coefficient CO2 Segment 1]]*Data_Set[[#This Row],[Poids OT (T)]]*Data_Set[[#This Row],[Distance (KM)]]</f>
        <v>7.4372256000000005</v>
      </c>
      <c r="AB360" s="30">
        <f>Data_Set[[#This Row],[Repartition Segment 2]]*Data_Set[[#This Row],[Coefficient CO2 Segment 2]]*Data_Set[[#This Row],[Poids OT (T)]]*Data_Set[[#This Row],[Distance (KM)]]</f>
        <v>7.3101729960000004</v>
      </c>
      <c r="AC360" s="30">
        <f>Data_Set[[#This Row],[Bilan CO2 Segment 1 (Kg CO2)]]+Data_Set[[#This Row],[Bilan CO2 Segment 2 (Kg CO2)]]</f>
        <v>14.747398596</v>
      </c>
      <c r="AD360" s="1"/>
    </row>
    <row r="361" spans="1:30" ht="12.5" x14ac:dyDescent="0.25">
      <c r="A361" s="7">
        <v>20210800045</v>
      </c>
      <c r="B361" s="18">
        <v>44413</v>
      </c>
      <c r="C361" s="18" t="str">
        <f>TEXT(B361, "mmmm")</f>
        <v>août</v>
      </c>
      <c r="D361" s="18" t="str">
        <f>TEXT(B361,"aaaa")</f>
        <v>2021</v>
      </c>
      <c r="E361" s="7">
        <v>1393778</v>
      </c>
      <c r="F361" s="17">
        <v>700</v>
      </c>
      <c r="G361" s="23">
        <f>Data_Set[[#This Row],[Poids OT (kg)]]/1000</f>
        <v>0.7</v>
      </c>
      <c r="H361" s="6" t="s">
        <v>0</v>
      </c>
      <c r="I361" s="7">
        <v>228</v>
      </c>
      <c r="J361" s="6">
        <v>67100</v>
      </c>
      <c r="K361" s="6" t="s">
        <v>23</v>
      </c>
      <c r="L361" s="6">
        <v>91100</v>
      </c>
      <c r="M361" s="6" t="s">
        <v>22</v>
      </c>
      <c r="N361" s="7">
        <v>516.47400000000005</v>
      </c>
      <c r="O361" s="6" t="s">
        <v>147</v>
      </c>
      <c r="P361" s="6" t="s">
        <v>148</v>
      </c>
      <c r="Q361" s="11">
        <v>1870767234345</v>
      </c>
      <c r="R361" s="12">
        <v>904322199</v>
      </c>
      <c r="S361" s="6" t="str">
        <f>LEFT(Q361,1)</f>
        <v>1</v>
      </c>
      <c r="T361" s="6" t="str">
        <f>IF(S361="1","Homme",IF(S361="0","Inconnu","Femme"))</f>
        <v>Homme</v>
      </c>
      <c r="U361" s="6" t="str">
        <f>"19"&amp;MID(Q361, SEARCH("", Q361) + 1,2)</f>
        <v>1987</v>
      </c>
      <c r="V361" s="6" t="str">
        <f>FLOOR(U361,5) &amp; "-" &amp; FLOOR(U361,5) + 5</f>
        <v>1985-1990</v>
      </c>
      <c r="W361" s="24">
        <f>IFERROR(VLOOKUP(Data_Set[[#This Row],[Type Transport]],'[1]Taux émission CO2e'!$A$5:$B$16,2,0),0)</f>
        <v>0.3</v>
      </c>
      <c r="X361" s="28">
        <f>IFERROR(VLOOKUP(Data_Set[[#This Row],[Type Transport]],'[1]Taux émission CO2e'!$A$5:$D$16,4,0),0)</f>
        <v>0.16</v>
      </c>
      <c r="Y361" s="24">
        <f>IFERROR(VLOOKUP(Data_Set[[#This Row],[Type Transport]],'[1]Taux émission CO2e'!$A$20:$B$31,2,0),0)</f>
        <v>0.7</v>
      </c>
      <c r="Z361" s="6">
        <f>IFERROR(VLOOKUP(Data_Set[[#This Row],[Type Transport]],'[1]Taux émission CO2e'!$A$20:$D$31,4,0),0)</f>
        <v>6.7400000000000002E-2</v>
      </c>
      <c r="AA361" s="30">
        <f>Data_Set[[#This Row],[Repartition Segment 1]]*Data_Set[[#This Row],[Coefficient CO2 Segment 1]]*Data_Set[[#This Row],[Poids OT (T)]]*Data_Set[[#This Row],[Distance (KM)]]</f>
        <v>17.3535264</v>
      </c>
      <c r="AB361" s="30">
        <f>Data_Set[[#This Row],[Repartition Segment 2]]*Data_Set[[#This Row],[Coefficient CO2 Segment 2]]*Data_Set[[#This Row],[Poids OT (T)]]*Data_Set[[#This Row],[Distance (KM)]]</f>
        <v>17.057070324000001</v>
      </c>
      <c r="AC361" s="30">
        <f>Data_Set[[#This Row],[Bilan CO2 Segment 1 (Kg CO2)]]+Data_Set[[#This Row],[Bilan CO2 Segment 2 (Kg CO2)]]</f>
        <v>34.410596724000001</v>
      </c>
      <c r="AD361" s="1"/>
    </row>
    <row r="362" spans="1:30" ht="12.5" x14ac:dyDescent="0.25">
      <c r="A362" s="7">
        <v>20210800045</v>
      </c>
      <c r="B362" s="18">
        <v>44421</v>
      </c>
      <c r="C362" s="18" t="str">
        <f>TEXT(B362, "mmmm")</f>
        <v>août</v>
      </c>
      <c r="D362" s="18" t="str">
        <f>TEXT(B362,"aaaa")</f>
        <v>2021</v>
      </c>
      <c r="E362" s="7">
        <v>1395532</v>
      </c>
      <c r="F362" s="17">
        <v>800</v>
      </c>
      <c r="G362" s="23">
        <f>Data_Set[[#This Row],[Poids OT (kg)]]/1000</f>
        <v>0.8</v>
      </c>
      <c r="H362" s="6" t="s">
        <v>0</v>
      </c>
      <c r="I362" s="7">
        <v>253</v>
      </c>
      <c r="J362" s="6">
        <v>67100</v>
      </c>
      <c r="K362" s="6" t="s">
        <v>23</v>
      </c>
      <c r="L362" s="6">
        <v>91100</v>
      </c>
      <c r="M362" s="6" t="s">
        <v>22</v>
      </c>
      <c r="N362" s="7">
        <v>516.47400000000005</v>
      </c>
      <c r="O362" s="6" t="s">
        <v>147</v>
      </c>
      <c r="P362" s="6" t="s">
        <v>148</v>
      </c>
      <c r="Q362" s="11">
        <v>1870767234345</v>
      </c>
      <c r="R362" s="12">
        <v>904322199</v>
      </c>
      <c r="S362" s="6" t="str">
        <f>LEFT(Q362,1)</f>
        <v>1</v>
      </c>
      <c r="T362" s="6" t="str">
        <f>IF(S362="1","Homme",IF(S362="0","Inconnu","Femme"))</f>
        <v>Homme</v>
      </c>
      <c r="U362" s="6" t="str">
        <f>"19"&amp;MID(Q362, SEARCH("", Q362) + 1,2)</f>
        <v>1987</v>
      </c>
      <c r="V362" s="6" t="str">
        <f>FLOOR(U362,5) &amp; "-" &amp; FLOOR(U362,5) + 5</f>
        <v>1985-1990</v>
      </c>
      <c r="W362" s="24">
        <f>IFERROR(VLOOKUP(Data_Set[[#This Row],[Type Transport]],'[1]Taux émission CO2e'!$A$5:$B$16,2,0),0)</f>
        <v>0.3</v>
      </c>
      <c r="X362" s="28">
        <f>IFERROR(VLOOKUP(Data_Set[[#This Row],[Type Transport]],'[1]Taux émission CO2e'!$A$5:$D$16,4,0),0)</f>
        <v>0.16</v>
      </c>
      <c r="Y362" s="24">
        <f>IFERROR(VLOOKUP(Data_Set[[#This Row],[Type Transport]],'[1]Taux émission CO2e'!$A$20:$B$31,2,0),0)</f>
        <v>0.7</v>
      </c>
      <c r="Z362" s="6">
        <f>IFERROR(VLOOKUP(Data_Set[[#This Row],[Type Transport]],'[1]Taux émission CO2e'!$A$20:$D$31,4,0),0)</f>
        <v>6.7400000000000002E-2</v>
      </c>
      <c r="AA362" s="30">
        <f>Data_Set[[#This Row],[Repartition Segment 1]]*Data_Set[[#This Row],[Coefficient CO2 Segment 1]]*Data_Set[[#This Row],[Poids OT (T)]]*Data_Set[[#This Row],[Distance (KM)]]</f>
        <v>19.832601600000004</v>
      </c>
      <c r="AB362" s="30">
        <f>Data_Set[[#This Row],[Repartition Segment 2]]*Data_Set[[#This Row],[Coefficient CO2 Segment 2]]*Data_Set[[#This Row],[Poids OT (T)]]*Data_Set[[#This Row],[Distance (KM)]]</f>
        <v>19.493794656000002</v>
      </c>
      <c r="AC362" s="30">
        <f>Data_Set[[#This Row],[Bilan CO2 Segment 1 (Kg CO2)]]+Data_Set[[#This Row],[Bilan CO2 Segment 2 (Kg CO2)]]</f>
        <v>39.32639625600001</v>
      </c>
      <c r="AD362" s="1"/>
    </row>
    <row r="363" spans="1:30" ht="12.5" x14ac:dyDescent="0.25">
      <c r="A363" s="7">
        <v>20210800045</v>
      </c>
      <c r="B363" s="18">
        <v>44427</v>
      </c>
      <c r="C363" s="18" t="str">
        <f>TEXT(B363, "mmmm")</f>
        <v>août</v>
      </c>
      <c r="D363" s="18" t="str">
        <f>TEXT(B363,"aaaa")</f>
        <v>2021</v>
      </c>
      <c r="E363" s="7">
        <v>1397099</v>
      </c>
      <c r="F363" s="17">
        <v>300</v>
      </c>
      <c r="G363" s="23">
        <f>Data_Set[[#This Row],[Poids OT (kg)]]/1000</f>
        <v>0.3</v>
      </c>
      <c r="H363" s="6" t="s">
        <v>0</v>
      </c>
      <c r="I363" s="7">
        <v>228</v>
      </c>
      <c r="J363" s="6">
        <v>67100</v>
      </c>
      <c r="K363" s="6" t="s">
        <v>23</v>
      </c>
      <c r="L363" s="6">
        <v>91100</v>
      </c>
      <c r="M363" s="6" t="s">
        <v>22</v>
      </c>
      <c r="N363" s="7">
        <v>516.47400000000005</v>
      </c>
      <c r="O363" s="6" t="s">
        <v>147</v>
      </c>
      <c r="P363" s="6" t="s">
        <v>148</v>
      </c>
      <c r="Q363" s="11">
        <v>1870767234345</v>
      </c>
      <c r="R363" s="12">
        <v>904322199</v>
      </c>
      <c r="S363" s="6" t="str">
        <f>LEFT(Q363,1)</f>
        <v>1</v>
      </c>
      <c r="T363" s="6" t="str">
        <f>IF(S363="1","Homme",IF(S363="0","Inconnu","Femme"))</f>
        <v>Homme</v>
      </c>
      <c r="U363" s="6" t="str">
        <f>"19"&amp;MID(Q363, SEARCH("", Q363) + 1,2)</f>
        <v>1987</v>
      </c>
      <c r="V363" s="6" t="str">
        <f>FLOOR(U363,5) &amp; "-" &amp; FLOOR(U363,5) + 5</f>
        <v>1985-1990</v>
      </c>
      <c r="W363" s="24">
        <f>IFERROR(VLOOKUP(Data_Set[[#This Row],[Type Transport]],'[1]Taux émission CO2e'!$A$5:$B$16,2,0),0)</f>
        <v>0.3</v>
      </c>
      <c r="X363" s="28">
        <f>IFERROR(VLOOKUP(Data_Set[[#This Row],[Type Transport]],'[1]Taux émission CO2e'!$A$5:$D$16,4,0),0)</f>
        <v>0.16</v>
      </c>
      <c r="Y363" s="24">
        <f>IFERROR(VLOOKUP(Data_Set[[#This Row],[Type Transport]],'[1]Taux émission CO2e'!$A$20:$B$31,2,0),0)</f>
        <v>0.7</v>
      </c>
      <c r="Z363" s="6">
        <f>IFERROR(VLOOKUP(Data_Set[[#This Row],[Type Transport]],'[1]Taux émission CO2e'!$A$20:$D$31,4,0),0)</f>
        <v>6.7400000000000002E-2</v>
      </c>
      <c r="AA363" s="30">
        <f>Data_Set[[#This Row],[Repartition Segment 1]]*Data_Set[[#This Row],[Coefficient CO2 Segment 1]]*Data_Set[[#This Row],[Poids OT (T)]]*Data_Set[[#This Row],[Distance (KM)]]</f>
        <v>7.4372256000000005</v>
      </c>
      <c r="AB363" s="30">
        <f>Data_Set[[#This Row],[Repartition Segment 2]]*Data_Set[[#This Row],[Coefficient CO2 Segment 2]]*Data_Set[[#This Row],[Poids OT (T)]]*Data_Set[[#This Row],[Distance (KM)]]</f>
        <v>7.3101729960000004</v>
      </c>
      <c r="AC363" s="30">
        <f>Data_Set[[#This Row],[Bilan CO2 Segment 1 (Kg CO2)]]+Data_Set[[#This Row],[Bilan CO2 Segment 2 (Kg CO2)]]</f>
        <v>14.747398596</v>
      </c>
      <c r="AD363" s="1"/>
    </row>
    <row r="364" spans="1:30" ht="12.5" x14ac:dyDescent="0.25">
      <c r="A364" s="7">
        <v>20210800045</v>
      </c>
      <c r="B364" s="18">
        <v>44434</v>
      </c>
      <c r="C364" s="18" t="str">
        <f>TEXT(B364, "mmmm")</f>
        <v>août</v>
      </c>
      <c r="D364" s="18" t="str">
        <f>TEXT(B364,"aaaa")</f>
        <v>2021</v>
      </c>
      <c r="E364" s="7">
        <v>1398956</v>
      </c>
      <c r="F364" s="17">
        <v>300</v>
      </c>
      <c r="G364" s="23">
        <f>Data_Set[[#This Row],[Poids OT (kg)]]/1000</f>
        <v>0.3</v>
      </c>
      <c r="H364" s="6" t="s">
        <v>0</v>
      </c>
      <c r="I364" s="7">
        <v>228</v>
      </c>
      <c r="J364" s="6">
        <v>67100</v>
      </c>
      <c r="K364" s="6" t="s">
        <v>23</v>
      </c>
      <c r="L364" s="6">
        <v>91100</v>
      </c>
      <c r="M364" s="6" t="s">
        <v>22</v>
      </c>
      <c r="N364" s="7">
        <v>516.47400000000005</v>
      </c>
      <c r="O364" s="6" t="s">
        <v>147</v>
      </c>
      <c r="P364" s="6" t="s">
        <v>148</v>
      </c>
      <c r="Q364" s="11">
        <v>1870767234345</v>
      </c>
      <c r="R364" s="12">
        <v>904322199</v>
      </c>
      <c r="S364" s="6" t="str">
        <f>LEFT(Q364,1)</f>
        <v>1</v>
      </c>
      <c r="T364" s="6" t="str">
        <f>IF(S364="1","Homme",IF(S364="0","Inconnu","Femme"))</f>
        <v>Homme</v>
      </c>
      <c r="U364" s="6" t="str">
        <f>"19"&amp;MID(Q364, SEARCH("", Q364) + 1,2)</f>
        <v>1987</v>
      </c>
      <c r="V364" s="6" t="str">
        <f>FLOOR(U364,5) &amp; "-" &amp; FLOOR(U364,5) + 5</f>
        <v>1985-1990</v>
      </c>
      <c r="W364" s="24">
        <f>IFERROR(VLOOKUP(Data_Set[[#This Row],[Type Transport]],'[1]Taux émission CO2e'!$A$5:$B$16,2,0),0)</f>
        <v>0.3</v>
      </c>
      <c r="X364" s="28">
        <f>IFERROR(VLOOKUP(Data_Set[[#This Row],[Type Transport]],'[1]Taux émission CO2e'!$A$5:$D$16,4,0),0)</f>
        <v>0.16</v>
      </c>
      <c r="Y364" s="24">
        <f>IFERROR(VLOOKUP(Data_Set[[#This Row],[Type Transport]],'[1]Taux émission CO2e'!$A$20:$B$31,2,0),0)</f>
        <v>0.7</v>
      </c>
      <c r="Z364" s="6">
        <f>IFERROR(VLOOKUP(Data_Set[[#This Row],[Type Transport]],'[1]Taux émission CO2e'!$A$20:$D$31,4,0),0)</f>
        <v>6.7400000000000002E-2</v>
      </c>
      <c r="AA364" s="30">
        <f>Data_Set[[#This Row],[Repartition Segment 1]]*Data_Set[[#This Row],[Coefficient CO2 Segment 1]]*Data_Set[[#This Row],[Poids OT (T)]]*Data_Set[[#This Row],[Distance (KM)]]</f>
        <v>7.4372256000000005</v>
      </c>
      <c r="AB364" s="30">
        <f>Data_Set[[#This Row],[Repartition Segment 2]]*Data_Set[[#This Row],[Coefficient CO2 Segment 2]]*Data_Set[[#This Row],[Poids OT (T)]]*Data_Set[[#This Row],[Distance (KM)]]</f>
        <v>7.3101729960000004</v>
      </c>
      <c r="AC364" s="30">
        <f>Data_Set[[#This Row],[Bilan CO2 Segment 1 (Kg CO2)]]+Data_Set[[#This Row],[Bilan CO2 Segment 2 (Kg CO2)]]</f>
        <v>14.747398596</v>
      </c>
      <c r="AD364" s="1"/>
    </row>
    <row r="365" spans="1:30" ht="12.5" x14ac:dyDescent="0.25">
      <c r="A365" s="7">
        <v>20210900038</v>
      </c>
      <c r="B365" s="18">
        <v>44441</v>
      </c>
      <c r="C365" s="18" t="str">
        <f>TEXT(B365, "mmmm")</f>
        <v>septembre</v>
      </c>
      <c r="D365" s="18" t="str">
        <f>TEXT(B365,"aaaa")</f>
        <v>2021</v>
      </c>
      <c r="E365" s="7">
        <v>1401066</v>
      </c>
      <c r="F365" s="17">
        <v>300</v>
      </c>
      <c r="G365" s="23">
        <f>Data_Set[[#This Row],[Poids OT (kg)]]/1000</f>
        <v>0.3</v>
      </c>
      <c r="H365" s="6" t="s">
        <v>0</v>
      </c>
      <c r="I365" s="7">
        <v>228</v>
      </c>
      <c r="J365" s="6">
        <v>67100</v>
      </c>
      <c r="K365" s="6" t="s">
        <v>23</v>
      </c>
      <c r="L365" s="6">
        <v>91100</v>
      </c>
      <c r="M365" s="6" t="s">
        <v>22</v>
      </c>
      <c r="N365" s="7">
        <v>516.47400000000005</v>
      </c>
      <c r="O365" s="6" t="s">
        <v>147</v>
      </c>
      <c r="P365" s="6" t="s">
        <v>148</v>
      </c>
      <c r="Q365" s="11">
        <v>1870767234345</v>
      </c>
      <c r="R365" s="12">
        <v>904322199</v>
      </c>
      <c r="S365" s="6" t="str">
        <f>LEFT(Q365,1)</f>
        <v>1</v>
      </c>
      <c r="T365" s="6" t="str">
        <f>IF(S365="1","Homme",IF(S365="0","Inconnu","Femme"))</f>
        <v>Homme</v>
      </c>
      <c r="U365" s="6" t="str">
        <f>"19"&amp;MID(Q365, SEARCH("", Q365) + 1,2)</f>
        <v>1987</v>
      </c>
      <c r="V365" s="6" t="str">
        <f>FLOOR(U365,5) &amp; "-" &amp; FLOOR(U365,5) + 5</f>
        <v>1985-1990</v>
      </c>
      <c r="W365" s="24">
        <f>IFERROR(VLOOKUP(Data_Set[[#This Row],[Type Transport]],'[1]Taux émission CO2e'!$A$5:$B$16,2,0),0)</f>
        <v>0.3</v>
      </c>
      <c r="X365" s="28">
        <f>IFERROR(VLOOKUP(Data_Set[[#This Row],[Type Transport]],'[1]Taux émission CO2e'!$A$5:$D$16,4,0),0)</f>
        <v>0.16</v>
      </c>
      <c r="Y365" s="24">
        <f>IFERROR(VLOOKUP(Data_Set[[#This Row],[Type Transport]],'[1]Taux émission CO2e'!$A$20:$B$31,2,0),0)</f>
        <v>0.7</v>
      </c>
      <c r="Z365" s="6">
        <f>IFERROR(VLOOKUP(Data_Set[[#This Row],[Type Transport]],'[1]Taux émission CO2e'!$A$20:$D$31,4,0),0)</f>
        <v>6.7400000000000002E-2</v>
      </c>
      <c r="AA365" s="30">
        <f>Data_Set[[#This Row],[Repartition Segment 1]]*Data_Set[[#This Row],[Coefficient CO2 Segment 1]]*Data_Set[[#This Row],[Poids OT (T)]]*Data_Set[[#This Row],[Distance (KM)]]</f>
        <v>7.4372256000000005</v>
      </c>
      <c r="AB365" s="30">
        <f>Data_Set[[#This Row],[Repartition Segment 2]]*Data_Set[[#This Row],[Coefficient CO2 Segment 2]]*Data_Set[[#This Row],[Poids OT (T)]]*Data_Set[[#This Row],[Distance (KM)]]</f>
        <v>7.3101729960000004</v>
      </c>
      <c r="AC365" s="30">
        <f>Data_Set[[#This Row],[Bilan CO2 Segment 1 (Kg CO2)]]+Data_Set[[#This Row],[Bilan CO2 Segment 2 (Kg CO2)]]</f>
        <v>14.747398596</v>
      </c>
      <c r="AD365" s="1"/>
    </row>
    <row r="366" spans="1:30" ht="12.5" x14ac:dyDescent="0.25">
      <c r="A366" s="7">
        <v>20210900038</v>
      </c>
      <c r="B366" s="18">
        <v>44448</v>
      </c>
      <c r="C366" s="18" t="str">
        <f>TEXT(B366, "mmmm")</f>
        <v>septembre</v>
      </c>
      <c r="D366" s="18" t="str">
        <f>TEXT(B366,"aaaa")</f>
        <v>2021</v>
      </c>
      <c r="E366" s="7">
        <v>1403597</v>
      </c>
      <c r="F366" s="17">
        <v>300</v>
      </c>
      <c r="G366" s="23">
        <f>Data_Set[[#This Row],[Poids OT (kg)]]/1000</f>
        <v>0.3</v>
      </c>
      <c r="H366" s="6" t="s">
        <v>0</v>
      </c>
      <c r="I366" s="7">
        <v>228</v>
      </c>
      <c r="J366" s="6">
        <v>67100</v>
      </c>
      <c r="K366" s="6" t="s">
        <v>23</v>
      </c>
      <c r="L366" s="6">
        <v>91100</v>
      </c>
      <c r="M366" s="6" t="s">
        <v>22</v>
      </c>
      <c r="N366" s="7">
        <v>516.47400000000005</v>
      </c>
      <c r="O366" s="6" t="s">
        <v>147</v>
      </c>
      <c r="P366" s="6" t="s">
        <v>148</v>
      </c>
      <c r="Q366" s="11">
        <v>1870767234345</v>
      </c>
      <c r="R366" s="12">
        <v>904322199</v>
      </c>
      <c r="S366" s="6" t="str">
        <f>LEFT(Q366,1)</f>
        <v>1</v>
      </c>
      <c r="T366" s="6" t="str">
        <f>IF(S366="1","Homme",IF(S366="0","Inconnu","Femme"))</f>
        <v>Homme</v>
      </c>
      <c r="U366" s="6" t="str">
        <f>"19"&amp;MID(Q366, SEARCH("", Q366) + 1,2)</f>
        <v>1987</v>
      </c>
      <c r="V366" s="6" t="str">
        <f>FLOOR(U366,5) &amp; "-" &amp; FLOOR(U366,5) + 5</f>
        <v>1985-1990</v>
      </c>
      <c r="W366" s="24">
        <f>IFERROR(VLOOKUP(Data_Set[[#This Row],[Type Transport]],'[1]Taux émission CO2e'!$A$5:$B$16,2,0),0)</f>
        <v>0.3</v>
      </c>
      <c r="X366" s="28">
        <f>IFERROR(VLOOKUP(Data_Set[[#This Row],[Type Transport]],'[1]Taux émission CO2e'!$A$5:$D$16,4,0),0)</f>
        <v>0.16</v>
      </c>
      <c r="Y366" s="24">
        <f>IFERROR(VLOOKUP(Data_Set[[#This Row],[Type Transport]],'[1]Taux émission CO2e'!$A$20:$B$31,2,0),0)</f>
        <v>0.7</v>
      </c>
      <c r="Z366" s="6">
        <f>IFERROR(VLOOKUP(Data_Set[[#This Row],[Type Transport]],'[1]Taux émission CO2e'!$A$20:$D$31,4,0),0)</f>
        <v>6.7400000000000002E-2</v>
      </c>
      <c r="AA366" s="30">
        <f>Data_Set[[#This Row],[Repartition Segment 1]]*Data_Set[[#This Row],[Coefficient CO2 Segment 1]]*Data_Set[[#This Row],[Poids OT (T)]]*Data_Set[[#This Row],[Distance (KM)]]</f>
        <v>7.4372256000000005</v>
      </c>
      <c r="AB366" s="30">
        <f>Data_Set[[#This Row],[Repartition Segment 2]]*Data_Set[[#This Row],[Coefficient CO2 Segment 2]]*Data_Set[[#This Row],[Poids OT (T)]]*Data_Set[[#This Row],[Distance (KM)]]</f>
        <v>7.3101729960000004</v>
      </c>
      <c r="AC366" s="30">
        <f>Data_Set[[#This Row],[Bilan CO2 Segment 1 (Kg CO2)]]+Data_Set[[#This Row],[Bilan CO2 Segment 2 (Kg CO2)]]</f>
        <v>14.747398596</v>
      </c>
      <c r="AD366" s="1"/>
    </row>
    <row r="367" spans="1:30" ht="12.5" x14ac:dyDescent="0.25">
      <c r="A367" s="7">
        <v>20210900038</v>
      </c>
      <c r="B367" s="18">
        <v>44455</v>
      </c>
      <c r="C367" s="18" t="str">
        <f>TEXT(B367, "mmmm")</f>
        <v>septembre</v>
      </c>
      <c r="D367" s="18" t="str">
        <f>TEXT(B367,"aaaa")</f>
        <v>2021</v>
      </c>
      <c r="E367" s="7">
        <v>1406506</v>
      </c>
      <c r="F367" s="17">
        <v>600</v>
      </c>
      <c r="G367" s="23">
        <f>Data_Set[[#This Row],[Poids OT (kg)]]/1000</f>
        <v>0.6</v>
      </c>
      <c r="H367" s="6" t="s">
        <v>0</v>
      </c>
      <c r="I367" s="7">
        <v>253</v>
      </c>
      <c r="J367" s="6">
        <v>67100</v>
      </c>
      <c r="K367" s="6" t="s">
        <v>23</v>
      </c>
      <c r="L367" s="6">
        <v>91100</v>
      </c>
      <c r="M367" s="6" t="s">
        <v>22</v>
      </c>
      <c r="N367" s="7">
        <v>516.47400000000005</v>
      </c>
      <c r="O367" s="6" t="s">
        <v>147</v>
      </c>
      <c r="P367" s="6" t="s">
        <v>148</v>
      </c>
      <c r="Q367" s="11">
        <v>1870767234345</v>
      </c>
      <c r="R367" s="12">
        <v>904322199</v>
      </c>
      <c r="S367" s="6" t="str">
        <f>LEFT(Q367,1)</f>
        <v>1</v>
      </c>
      <c r="T367" s="6" t="str">
        <f>IF(S367="1","Homme",IF(S367="0","Inconnu","Femme"))</f>
        <v>Homme</v>
      </c>
      <c r="U367" s="6" t="str">
        <f>"19"&amp;MID(Q367, SEARCH("", Q367) + 1,2)</f>
        <v>1987</v>
      </c>
      <c r="V367" s="6" t="str">
        <f>FLOOR(U367,5) &amp; "-" &amp; FLOOR(U367,5) + 5</f>
        <v>1985-1990</v>
      </c>
      <c r="W367" s="24">
        <f>IFERROR(VLOOKUP(Data_Set[[#This Row],[Type Transport]],'[1]Taux émission CO2e'!$A$5:$B$16,2,0),0)</f>
        <v>0.3</v>
      </c>
      <c r="X367" s="28">
        <f>IFERROR(VLOOKUP(Data_Set[[#This Row],[Type Transport]],'[1]Taux émission CO2e'!$A$5:$D$16,4,0),0)</f>
        <v>0.16</v>
      </c>
      <c r="Y367" s="24">
        <f>IFERROR(VLOOKUP(Data_Set[[#This Row],[Type Transport]],'[1]Taux émission CO2e'!$A$20:$B$31,2,0),0)</f>
        <v>0.7</v>
      </c>
      <c r="Z367" s="6">
        <f>IFERROR(VLOOKUP(Data_Set[[#This Row],[Type Transport]],'[1]Taux émission CO2e'!$A$20:$D$31,4,0),0)</f>
        <v>6.7400000000000002E-2</v>
      </c>
      <c r="AA367" s="30">
        <f>Data_Set[[#This Row],[Repartition Segment 1]]*Data_Set[[#This Row],[Coefficient CO2 Segment 1]]*Data_Set[[#This Row],[Poids OT (T)]]*Data_Set[[#This Row],[Distance (KM)]]</f>
        <v>14.874451200000001</v>
      </c>
      <c r="AB367" s="30">
        <f>Data_Set[[#This Row],[Repartition Segment 2]]*Data_Set[[#This Row],[Coefficient CO2 Segment 2]]*Data_Set[[#This Row],[Poids OT (T)]]*Data_Set[[#This Row],[Distance (KM)]]</f>
        <v>14.620345992000001</v>
      </c>
      <c r="AC367" s="30">
        <f>Data_Set[[#This Row],[Bilan CO2 Segment 1 (Kg CO2)]]+Data_Set[[#This Row],[Bilan CO2 Segment 2 (Kg CO2)]]</f>
        <v>29.494797192</v>
      </c>
      <c r="AD367" s="1"/>
    </row>
    <row r="368" spans="1:30" ht="12.5" x14ac:dyDescent="0.25">
      <c r="A368" s="7">
        <v>20210900038</v>
      </c>
      <c r="B368" s="18">
        <v>44462</v>
      </c>
      <c r="C368" s="18" t="str">
        <f>TEXT(B368, "mmmm")</f>
        <v>septembre</v>
      </c>
      <c r="D368" s="18" t="str">
        <f>TEXT(B368,"aaaa")</f>
        <v>2021</v>
      </c>
      <c r="E368" s="7">
        <v>1409327</v>
      </c>
      <c r="F368" s="17">
        <v>300</v>
      </c>
      <c r="G368" s="23">
        <f>Data_Set[[#This Row],[Poids OT (kg)]]/1000</f>
        <v>0.3</v>
      </c>
      <c r="H368" s="6" t="s">
        <v>0</v>
      </c>
      <c r="I368" s="7">
        <v>165</v>
      </c>
      <c r="J368" s="6">
        <v>67100</v>
      </c>
      <c r="K368" s="6" t="s">
        <v>23</v>
      </c>
      <c r="L368" s="6">
        <v>91100</v>
      </c>
      <c r="M368" s="6" t="s">
        <v>22</v>
      </c>
      <c r="N368" s="7">
        <v>516.47400000000005</v>
      </c>
      <c r="O368" s="6" t="s">
        <v>147</v>
      </c>
      <c r="P368" s="6" t="s">
        <v>148</v>
      </c>
      <c r="Q368" s="11">
        <v>1870767234345</v>
      </c>
      <c r="R368" s="12">
        <v>904322199</v>
      </c>
      <c r="S368" s="6" t="str">
        <f>LEFT(Q368,1)</f>
        <v>1</v>
      </c>
      <c r="T368" s="6" t="str">
        <f>IF(S368="1","Homme",IF(S368="0","Inconnu","Femme"))</f>
        <v>Homme</v>
      </c>
      <c r="U368" s="6" t="str">
        <f>"19"&amp;MID(Q368, SEARCH("", Q368) + 1,2)</f>
        <v>1987</v>
      </c>
      <c r="V368" s="6" t="str">
        <f>FLOOR(U368,5) &amp; "-" &amp; FLOOR(U368,5) + 5</f>
        <v>1985-1990</v>
      </c>
      <c r="W368" s="24">
        <f>IFERROR(VLOOKUP(Data_Set[[#This Row],[Type Transport]],'[1]Taux émission CO2e'!$A$5:$B$16,2,0),0)</f>
        <v>0.3</v>
      </c>
      <c r="X368" s="28">
        <f>IFERROR(VLOOKUP(Data_Set[[#This Row],[Type Transport]],'[1]Taux émission CO2e'!$A$5:$D$16,4,0),0)</f>
        <v>0.16</v>
      </c>
      <c r="Y368" s="24">
        <f>IFERROR(VLOOKUP(Data_Set[[#This Row],[Type Transport]],'[1]Taux émission CO2e'!$A$20:$B$31,2,0),0)</f>
        <v>0.7</v>
      </c>
      <c r="Z368" s="6">
        <f>IFERROR(VLOOKUP(Data_Set[[#This Row],[Type Transport]],'[1]Taux émission CO2e'!$A$20:$D$31,4,0),0)</f>
        <v>6.7400000000000002E-2</v>
      </c>
      <c r="AA368" s="30">
        <f>Data_Set[[#This Row],[Repartition Segment 1]]*Data_Set[[#This Row],[Coefficient CO2 Segment 1]]*Data_Set[[#This Row],[Poids OT (T)]]*Data_Set[[#This Row],[Distance (KM)]]</f>
        <v>7.4372256000000005</v>
      </c>
      <c r="AB368" s="30">
        <f>Data_Set[[#This Row],[Repartition Segment 2]]*Data_Set[[#This Row],[Coefficient CO2 Segment 2]]*Data_Set[[#This Row],[Poids OT (T)]]*Data_Set[[#This Row],[Distance (KM)]]</f>
        <v>7.3101729960000004</v>
      </c>
      <c r="AC368" s="30">
        <f>Data_Set[[#This Row],[Bilan CO2 Segment 1 (Kg CO2)]]+Data_Set[[#This Row],[Bilan CO2 Segment 2 (Kg CO2)]]</f>
        <v>14.747398596</v>
      </c>
      <c r="AD368" s="1"/>
    </row>
    <row r="369" spans="1:30" ht="12.5" x14ac:dyDescent="0.25">
      <c r="A369" s="7">
        <v>20211000042</v>
      </c>
      <c r="B369" s="16">
        <v>44469</v>
      </c>
      <c r="C369" s="16" t="str">
        <f>TEXT(B369, "mmmm")</f>
        <v>septembre</v>
      </c>
      <c r="D369" s="16" t="str">
        <f>TEXT(B369,"aaaa")</f>
        <v>2021</v>
      </c>
      <c r="E369" s="7">
        <v>1411969</v>
      </c>
      <c r="F369" s="17">
        <v>300</v>
      </c>
      <c r="G369" s="23">
        <f>Data_Set[[#This Row],[Poids OT (kg)]]/1000</f>
        <v>0.3</v>
      </c>
      <c r="H369" s="6" t="s">
        <v>0</v>
      </c>
      <c r="I369" s="7">
        <v>228</v>
      </c>
      <c r="J369" s="6">
        <v>67100</v>
      </c>
      <c r="K369" s="6" t="s">
        <v>23</v>
      </c>
      <c r="L369" s="6">
        <v>91100</v>
      </c>
      <c r="M369" s="6" t="s">
        <v>22</v>
      </c>
      <c r="N369" s="7">
        <v>516.47400000000005</v>
      </c>
      <c r="O369" s="6" t="s">
        <v>147</v>
      </c>
      <c r="P369" s="6" t="s">
        <v>148</v>
      </c>
      <c r="Q369" s="11">
        <v>1870767234345</v>
      </c>
      <c r="R369" s="12">
        <v>904322199</v>
      </c>
      <c r="S369" s="6" t="str">
        <f>LEFT(Q369,1)</f>
        <v>1</v>
      </c>
      <c r="T369" s="6" t="str">
        <f>IF(S369="1","Homme",IF(S369="0","Inconnu","Femme"))</f>
        <v>Homme</v>
      </c>
      <c r="U369" s="6" t="str">
        <f>"19"&amp;MID(Q369, SEARCH("", Q369) + 1,2)</f>
        <v>1987</v>
      </c>
      <c r="V369" s="6" t="str">
        <f>FLOOR(U369,5) &amp; "-" &amp; FLOOR(U369,5) + 5</f>
        <v>1985-1990</v>
      </c>
      <c r="W369" s="24">
        <f>IFERROR(VLOOKUP(Data_Set[[#This Row],[Type Transport]],'[1]Taux émission CO2e'!$A$5:$B$16,2,0),0)</f>
        <v>0.3</v>
      </c>
      <c r="X369" s="28">
        <f>IFERROR(VLOOKUP(Data_Set[[#This Row],[Type Transport]],'[1]Taux émission CO2e'!$A$5:$D$16,4,0),0)</f>
        <v>0.16</v>
      </c>
      <c r="Y369" s="24">
        <f>IFERROR(VLOOKUP(Data_Set[[#This Row],[Type Transport]],'[1]Taux émission CO2e'!$A$20:$B$31,2,0),0)</f>
        <v>0.7</v>
      </c>
      <c r="Z369" s="6">
        <f>IFERROR(VLOOKUP(Data_Set[[#This Row],[Type Transport]],'[1]Taux émission CO2e'!$A$20:$D$31,4,0),0)</f>
        <v>6.7400000000000002E-2</v>
      </c>
      <c r="AA369" s="30">
        <f>Data_Set[[#This Row],[Repartition Segment 1]]*Data_Set[[#This Row],[Coefficient CO2 Segment 1]]*Data_Set[[#This Row],[Poids OT (T)]]*Data_Set[[#This Row],[Distance (KM)]]</f>
        <v>7.4372256000000005</v>
      </c>
      <c r="AB369" s="30">
        <f>Data_Set[[#This Row],[Repartition Segment 2]]*Data_Set[[#This Row],[Coefficient CO2 Segment 2]]*Data_Set[[#This Row],[Poids OT (T)]]*Data_Set[[#This Row],[Distance (KM)]]</f>
        <v>7.3101729960000004</v>
      </c>
      <c r="AC369" s="30">
        <f>Data_Set[[#This Row],[Bilan CO2 Segment 1 (Kg CO2)]]+Data_Set[[#This Row],[Bilan CO2 Segment 2 (Kg CO2)]]</f>
        <v>14.747398596</v>
      </c>
      <c r="AD369" s="1"/>
    </row>
    <row r="370" spans="1:30" ht="12.5" x14ac:dyDescent="0.25">
      <c r="A370" s="7">
        <v>20211000042</v>
      </c>
      <c r="B370" s="18">
        <v>44476</v>
      </c>
      <c r="C370" s="18" t="str">
        <f>TEXT(B370, "mmmm")</f>
        <v>octobre</v>
      </c>
      <c r="D370" s="18" t="str">
        <f>TEXT(B370,"aaaa")</f>
        <v>2021</v>
      </c>
      <c r="E370" s="7">
        <v>1416129</v>
      </c>
      <c r="F370" s="17">
        <v>300</v>
      </c>
      <c r="G370" s="23">
        <f>Data_Set[[#This Row],[Poids OT (kg)]]/1000</f>
        <v>0.3</v>
      </c>
      <c r="H370" s="6" t="s">
        <v>0</v>
      </c>
      <c r="I370" s="7">
        <v>228</v>
      </c>
      <c r="J370" s="6">
        <v>67100</v>
      </c>
      <c r="K370" s="6" t="s">
        <v>23</v>
      </c>
      <c r="L370" s="6">
        <v>91100</v>
      </c>
      <c r="M370" s="6" t="s">
        <v>22</v>
      </c>
      <c r="N370" s="7">
        <v>516.47400000000005</v>
      </c>
      <c r="O370" s="6" t="s">
        <v>147</v>
      </c>
      <c r="P370" s="6" t="s">
        <v>148</v>
      </c>
      <c r="Q370" s="11">
        <v>1870767234345</v>
      </c>
      <c r="R370" s="12">
        <v>904322199</v>
      </c>
      <c r="S370" s="6" t="str">
        <f>LEFT(Q370,1)</f>
        <v>1</v>
      </c>
      <c r="T370" s="6" t="str">
        <f>IF(S370="1","Homme",IF(S370="0","Inconnu","Femme"))</f>
        <v>Homme</v>
      </c>
      <c r="U370" s="6" t="str">
        <f>"19"&amp;MID(Q370, SEARCH("", Q370) + 1,2)</f>
        <v>1987</v>
      </c>
      <c r="V370" s="6" t="str">
        <f>FLOOR(U370,5) &amp; "-" &amp; FLOOR(U370,5) + 5</f>
        <v>1985-1990</v>
      </c>
      <c r="W370" s="24">
        <f>IFERROR(VLOOKUP(Data_Set[[#This Row],[Type Transport]],'[1]Taux émission CO2e'!$A$5:$B$16,2,0),0)</f>
        <v>0.3</v>
      </c>
      <c r="X370" s="28">
        <f>IFERROR(VLOOKUP(Data_Set[[#This Row],[Type Transport]],'[1]Taux émission CO2e'!$A$5:$D$16,4,0),0)</f>
        <v>0.16</v>
      </c>
      <c r="Y370" s="24">
        <f>IFERROR(VLOOKUP(Data_Set[[#This Row],[Type Transport]],'[1]Taux émission CO2e'!$A$20:$B$31,2,0),0)</f>
        <v>0.7</v>
      </c>
      <c r="Z370" s="6">
        <f>IFERROR(VLOOKUP(Data_Set[[#This Row],[Type Transport]],'[1]Taux émission CO2e'!$A$20:$D$31,4,0),0)</f>
        <v>6.7400000000000002E-2</v>
      </c>
      <c r="AA370" s="30">
        <f>Data_Set[[#This Row],[Repartition Segment 1]]*Data_Set[[#This Row],[Coefficient CO2 Segment 1]]*Data_Set[[#This Row],[Poids OT (T)]]*Data_Set[[#This Row],[Distance (KM)]]</f>
        <v>7.4372256000000005</v>
      </c>
      <c r="AB370" s="30">
        <f>Data_Set[[#This Row],[Repartition Segment 2]]*Data_Set[[#This Row],[Coefficient CO2 Segment 2]]*Data_Set[[#This Row],[Poids OT (T)]]*Data_Set[[#This Row],[Distance (KM)]]</f>
        <v>7.3101729960000004</v>
      </c>
      <c r="AC370" s="30">
        <f>Data_Set[[#This Row],[Bilan CO2 Segment 1 (Kg CO2)]]+Data_Set[[#This Row],[Bilan CO2 Segment 2 (Kg CO2)]]</f>
        <v>14.747398596</v>
      </c>
      <c r="AD370" s="1"/>
    </row>
    <row r="371" spans="1:30" ht="12.5" x14ac:dyDescent="0.25">
      <c r="A371" s="7">
        <v>20211000042</v>
      </c>
      <c r="B371" s="18">
        <v>44487</v>
      </c>
      <c r="C371" s="18" t="str">
        <f>TEXT(B371, "mmmm")</f>
        <v>octobre</v>
      </c>
      <c r="D371" s="18" t="str">
        <f>TEXT(B371,"aaaa")</f>
        <v>2021</v>
      </c>
      <c r="E371" s="7">
        <v>1419880</v>
      </c>
      <c r="F371" s="17">
        <v>900</v>
      </c>
      <c r="G371" s="23">
        <f>Data_Set[[#This Row],[Poids OT (kg)]]/1000</f>
        <v>0.9</v>
      </c>
      <c r="H371" s="6" t="s">
        <v>0</v>
      </c>
      <c r="I371" s="7">
        <v>165</v>
      </c>
      <c r="J371" s="6">
        <v>67100</v>
      </c>
      <c r="K371" s="6" t="s">
        <v>23</v>
      </c>
      <c r="L371" s="6">
        <v>91100</v>
      </c>
      <c r="M371" s="6" t="s">
        <v>22</v>
      </c>
      <c r="N371" s="7">
        <v>516.47400000000005</v>
      </c>
      <c r="O371" s="6" t="s">
        <v>147</v>
      </c>
      <c r="P371" s="6" t="s">
        <v>148</v>
      </c>
      <c r="Q371" s="11">
        <v>1870767234345</v>
      </c>
      <c r="R371" s="12">
        <v>904322199</v>
      </c>
      <c r="S371" s="6" t="str">
        <f>LEFT(Q371,1)</f>
        <v>1</v>
      </c>
      <c r="T371" s="6" t="str">
        <f>IF(S371="1","Homme",IF(S371="0","Inconnu","Femme"))</f>
        <v>Homme</v>
      </c>
      <c r="U371" s="6" t="str">
        <f>"19"&amp;MID(Q371, SEARCH("", Q371) + 1,2)</f>
        <v>1987</v>
      </c>
      <c r="V371" s="6" t="str">
        <f>FLOOR(U371,5) &amp; "-" &amp; FLOOR(U371,5) + 5</f>
        <v>1985-1990</v>
      </c>
      <c r="W371" s="24">
        <f>IFERROR(VLOOKUP(Data_Set[[#This Row],[Type Transport]],'[1]Taux émission CO2e'!$A$5:$B$16,2,0),0)</f>
        <v>0.3</v>
      </c>
      <c r="X371" s="28">
        <f>IFERROR(VLOOKUP(Data_Set[[#This Row],[Type Transport]],'[1]Taux émission CO2e'!$A$5:$D$16,4,0),0)</f>
        <v>0.16</v>
      </c>
      <c r="Y371" s="24">
        <f>IFERROR(VLOOKUP(Data_Set[[#This Row],[Type Transport]],'[1]Taux émission CO2e'!$A$20:$B$31,2,0),0)</f>
        <v>0.7</v>
      </c>
      <c r="Z371" s="6">
        <f>IFERROR(VLOOKUP(Data_Set[[#This Row],[Type Transport]],'[1]Taux émission CO2e'!$A$20:$D$31,4,0),0)</f>
        <v>6.7400000000000002E-2</v>
      </c>
      <c r="AA371" s="30">
        <f>Data_Set[[#This Row],[Repartition Segment 1]]*Data_Set[[#This Row],[Coefficient CO2 Segment 1]]*Data_Set[[#This Row],[Poids OT (T)]]*Data_Set[[#This Row],[Distance (KM)]]</f>
        <v>22.311676800000004</v>
      </c>
      <c r="AB371" s="30">
        <f>Data_Set[[#This Row],[Repartition Segment 2]]*Data_Set[[#This Row],[Coefficient CO2 Segment 2]]*Data_Set[[#This Row],[Poids OT (T)]]*Data_Set[[#This Row],[Distance (KM)]]</f>
        <v>21.930518988000003</v>
      </c>
      <c r="AC371" s="30">
        <f>Data_Set[[#This Row],[Bilan CO2 Segment 1 (Kg CO2)]]+Data_Set[[#This Row],[Bilan CO2 Segment 2 (Kg CO2)]]</f>
        <v>44.242195788000004</v>
      </c>
      <c r="AD371" s="1"/>
    </row>
    <row r="372" spans="1:30" ht="12.5" x14ac:dyDescent="0.25">
      <c r="A372" s="7">
        <v>20211100039</v>
      </c>
      <c r="B372" s="18">
        <v>44498</v>
      </c>
      <c r="C372" s="18" t="str">
        <f>TEXT(B372, "mmmm")</f>
        <v>octobre</v>
      </c>
      <c r="D372" s="18" t="str">
        <f>TEXT(B372,"aaaa")</f>
        <v>2021</v>
      </c>
      <c r="E372" s="7">
        <v>1425863</v>
      </c>
      <c r="F372" s="17">
        <v>800</v>
      </c>
      <c r="G372" s="23">
        <f>Data_Set[[#This Row],[Poids OT (kg)]]/1000</f>
        <v>0.8</v>
      </c>
      <c r="H372" s="6" t="s">
        <v>0</v>
      </c>
      <c r="I372" s="7">
        <v>275</v>
      </c>
      <c r="J372" s="6">
        <v>67100</v>
      </c>
      <c r="K372" s="6" t="s">
        <v>23</v>
      </c>
      <c r="L372" s="6">
        <v>91100</v>
      </c>
      <c r="M372" s="6" t="s">
        <v>22</v>
      </c>
      <c r="N372" s="7">
        <v>516.47400000000005</v>
      </c>
      <c r="O372" s="6" t="s">
        <v>147</v>
      </c>
      <c r="P372" s="6" t="s">
        <v>148</v>
      </c>
      <c r="Q372" s="11">
        <v>1870767234345</v>
      </c>
      <c r="R372" s="12">
        <v>904322199</v>
      </c>
      <c r="S372" s="6" t="str">
        <f>LEFT(Q372,1)</f>
        <v>1</v>
      </c>
      <c r="T372" s="6" t="str">
        <f>IF(S372="1","Homme",IF(S372="0","Inconnu","Femme"))</f>
        <v>Homme</v>
      </c>
      <c r="U372" s="6" t="str">
        <f>"19"&amp;MID(Q372, SEARCH("", Q372) + 1,2)</f>
        <v>1987</v>
      </c>
      <c r="V372" s="6" t="str">
        <f>FLOOR(U372,5) &amp; "-" &amp; FLOOR(U372,5) + 5</f>
        <v>1985-1990</v>
      </c>
      <c r="W372" s="24">
        <f>IFERROR(VLOOKUP(Data_Set[[#This Row],[Type Transport]],'[1]Taux émission CO2e'!$A$5:$B$16,2,0),0)</f>
        <v>0.3</v>
      </c>
      <c r="X372" s="28">
        <f>IFERROR(VLOOKUP(Data_Set[[#This Row],[Type Transport]],'[1]Taux émission CO2e'!$A$5:$D$16,4,0),0)</f>
        <v>0.16</v>
      </c>
      <c r="Y372" s="24">
        <f>IFERROR(VLOOKUP(Data_Set[[#This Row],[Type Transport]],'[1]Taux émission CO2e'!$A$20:$B$31,2,0),0)</f>
        <v>0.7</v>
      </c>
      <c r="Z372" s="6">
        <f>IFERROR(VLOOKUP(Data_Set[[#This Row],[Type Transport]],'[1]Taux émission CO2e'!$A$20:$D$31,4,0),0)</f>
        <v>6.7400000000000002E-2</v>
      </c>
      <c r="AA372" s="30">
        <f>Data_Set[[#This Row],[Repartition Segment 1]]*Data_Set[[#This Row],[Coefficient CO2 Segment 1]]*Data_Set[[#This Row],[Poids OT (T)]]*Data_Set[[#This Row],[Distance (KM)]]</f>
        <v>19.832601600000004</v>
      </c>
      <c r="AB372" s="30">
        <f>Data_Set[[#This Row],[Repartition Segment 2]]*Data_Set[[#This Row],[Coefficient CO2 Segment 2]]*Data_Set[[#This Row],[Poids OT (T)]]*Data_Set[[#This Row],[Distance (KM)]]</f>
        <v>19.493794656000002</v>
      </c>
      <c r="AC372" s="30">
        <f>Data_Set[[#This Row],[Bilan CO2 Segment 1 (Kg CO2)]]+Data_Set[[#This Row],[Bilan CO2 Segment 2 (Kg CO2)]]</f>
        <v>39.32639625600001</v>
      </c>
      <c r="AD372" s="1"/>
    </row>
    <row r="373" spans="1:30" ht="12.5" x14ac:dyDescent="0.25">
      <c r="A373" s="7">
        <v>20211100039</v>
      </c>
      <c r="B373" s="18">
        <v>44512</v>
      </c>
      <c r="C373" s="18" t="str">
        <f>TEXT(B373, "mmmm")</f>
        <v>novembre</v>
      </c>
      <c r="D373" s="18" t="str">
        <f>TEXT(B373,"aaaa")</f>
        <v>2021</v>
      </c>
      <c r="E373" s="7">
        <v>1431050</v>
      </c>
      <c r="F373" s="17">
        <v>300</v>
      </c>
      <c r="G373" s="23">
        <f>Data_Set[[#This Row],[Poids OT (kg)]]/1000</f>
        <v>0.3</v>
      </c>
      <c r="H373" s="6" t="s">
        <v>0</v>
      </c>
      <c r="I373" s="7">
        <v>253</v>
      </c>
      <c r="J373" s="6">
        <v>67100</v>
      </c>
      <c r="K373" s="6" t="s">
        <v>23</v>
      </c>
      <c r="L373" s="6">
        <v>91100</v>
      </c>
      <c r="M373" s="6" t="s">
        <v>22</v>
      </c>
      <c r="N373" s="7">
        <v>516.47400000000005</v>
      </c>
      <c r="O373" s="6" t="s">
        <v>147</v>
      </c>
      <c r="P373" s="6" t="s">
        <v>148</v>
      </c>
      <c r="Q373" s="11">
        <v>1870767234345</v>
      </c>
      <c r="R373" s="12">
        <v>904322199</v>
      </c>
      <c r="S373" s="6" t="str">
        <f>LEFT(Q373,1)</f>
        <v>1</v>
      </c>
      <c r="T373" s="6" t="str">
        <f>IF(S373="1","Homme",IF(S373="0","Inconnu","Femme"))</f>
        <v>Homme</v>
      </c>
      <c r="U373" s="6" t="str">
        <f>"19"&amp;MID(Q373, SEARCH("", Q373) + 1,2)</f>
        <v>1987</v>
      </c>
      <c r="V373" s="6" t="str">
        <f>FLOOR(U373,5) &amp; "-" &amp; FLOOR(U373,5) + 5</f>
        <v>1985-1990</v>
      </c>
      <c r="W373" s="24">
        <f>IFERROR(VLOOKUP(Data_Set[[#This Row],[Type Transport]],'[1]Taux émission CO2e'!$A$5:$B$16,2,0),0)</f>
        <v>0.3</v>
      </c>
      <c r="X373" s="28">
        <f>IFERROR(VLOOKUP(Data_Set[[#This Row],[Type Transport]],'[1]Taux émission CO2e'!$A$5:$D$16,4,0),0)</f>
        <v>0.16</v>
      </c>
      <c r="Y373" s="24">
        <f>IFERROR(VLOOKUP(Data_Set[[#This Row],[Type Transport]],'[1]Taux émission CO2e'!$A$20:$B$31,2,0),0)</f>
        <v>0.7</v>
      </c>
      <c r="Z373" s="6">
        <f>IFERROR(VLOOKUP(Data_Set[[#This Row],[Type Transport]],'[1]Taux émission CO2e'!$A$20:$D$31,4,0),0)</f>
        <v>6.7400000000000002E-2</v>
      </c>
      <c r="AA373" s="30">
        <f>Data_Set[[#This Row],[Repartition Segment 1]]*Data_Set[[#This Row],[Coefficient CO2 Segment 1]]*Data_Set[[#This Row],[Poids OT (T)]]*Data_Set[[#This Row],[Distance (KM)]]</f>
        <v>7.4372256000000005</v>
      </c>
      <c r="AB373" s="30">
        <f>Data_Set[[#This Row],[Repartition Segment 2]]*Data_Set[[#This Row],[Coefficient CO2 Segment 2]]*Data_Set[[#This Row],[Poids OT (T)]]*Data_Set[[#This Row],[Distance (KM)]]</f>
        <v>7.3101729960000004</v>
      </c>
      <c r="AC373" s="30">
        <f>Data_Set[[#This Row],[Bilan CO2 Segment 1 (Kg CO2)]]+Data_Set[[#This Row],[Bilan CO2 Segment 2 (Kg CO2)]]</f>
        <v>14.747398596</v>
      </c>
      <c r="AD373" s="1"/>
    </row>
    <row r="374" spans="1:30" ht="12.5" x14ac:dyDescent="0.25">
      <c r="A374" s="7">
        <v>20211100039</v>
      </c>
      <c r="B374" s="18">
        <v>44519</v>
      </c>
      <c r="C374" s="18" t="str">
        <f>TEXT(B374, "mmmm")</f>
        <v>novembre</v>
      </c>
      <c r="D374" s="18" t="str">
        <f>TEXT(B374,"aaaa")</f>
        <v>2021</v>
      </c>
      <c r="E374" s="7">
        <v>1433158</v>
      </c>
      <c r="F374" s="17">
        <v>300</v>
      </c>
      <c r="G374" s="23">
        <f>Data_Set[[#This Row],[Poids OT (kg)]]/1000</f>
        <v>0.3</v>
      </c>
      <c r="H374" s="6" t="s">
        <v>0</v>
      </c>
      <c r="I374" s="7">
        <v>228</v>
      </c>
      <c r="J374" s="6">
        <v>67100</v>
      </c>
      <c r="K374" s="6" t="s">
        <v>23</v>
      </c>
      <c r="L374" s="6">
        <v>91100</v>
      </c>
      <c r="M374" s="6" t="s">
        <v>22</v>
      </c>
      <c r="N374" s="7">
        <v>516.47400000000005</v>
      </c>
      <c r="O374" s="6" t="s">
        <v>147</v>
      </c>
      <c r="P374" s="6" t="s">
        <v>148</v>
      </c>
      <c r="Q374" s="11">
        <v>1870767234345</v>
      </c>
      <c r="R374" s="12">
        <v>904322199</v>
      </c>
      <c r="S374" s="6" t="str">
        <f>LEFT(Q374,1)</f>
        <v>1</v>
      </c>
      <c r="T374" s="6" t="str">
        <f>IF(S374="1","Homme",IF(S374="0","Inconnu","Femme"))</f>
        <v>Homme</v>
      </c>
      <c r="U374" s="6" t="str">
        <f>"19"&amp;MID(Q374, SEARCH("", Q374) + 1,2)</f>
        <v>1987</v>
      </c>
      <c r="V374" s="6" t="str">
        <f>FLOOR(U374,5) &amp; "-" &amp; FLOOR(U374,5) + 5</f>
        <v>1985-1990</v>
      </c>
      <c r="W374" s="24">
        <f>IFERROR(VLOOKUP(Data_Set[[#This Row],[Type Transport]],'[1]Taux émission CO2e'!$A$5:$B$16,2,0),0)</f>
        <v>0.3</v>
      </c>
      <c r="X374" s="28">
        <f>IFERROR(VLOOKUP(Data_Set[[#This Row],[Type Transport]],'[1]Taux émission CO2e'!$A$5:$D$16,4,0),0)</f>
        <v>0.16</v>
      </c>
      <c r="Y374" s="24">
        <f>IFERROR(VLOOKUP(Data_Set[[#This Row],[Type Transport]],'[1]Taux émission CO2e'!$A$20:$B$31,2,0),0)</f>
        <v>0.7</v>
      </c>
      <c r="Z374" s="6">
        <f>IFERROR(VLOOKUP(Data_Set[[#This Row],[Type Transport]],'[1]Taux émission CO2e'!$A$20:$D$31,4,0),0)</f>
        <v>6.7400000000000002E-2</v>
      </c>
      <c r="AA374" s="30">
        <f>Data_Set[[#This Row],[Repartition Segment 1]]*Data_Set[[#This Row],[Coefficient CO2 Segment 1]]*Data_Set[[#This Row],[Poids OT (T)]]*Data_Set[[#This Row],[Distance (KM)]]</f>
        <v>7.4372256000000005</v>
      </c>
      <c r="AB374" s="30">
        <f>Data_Set[[#This Row],[Repartition Segment 2]]*Data_Set[[#This Row],[Coefficient CO2 Segment 2]]*Data_Set[[#This Row],[Poids OT (T)]]*Data_Set[[#This Row],[Distance (KM)]]</f>
        <v>7.3101729960000004</v>
      </c>
      <c r="AC374" s="30">
        <f>Data_Set[[#This Row],[Bilan CO2 Segment 1 (Kg CO2)]]+Data_Set[[#This Row],[Bilan CO2 Segment 2 (Kg CO2)]]</f>
        <v>14.747398596</v>
      </c>
      <c r="AD374" s="1"/>
    </row>
    <row r="375" spans="1:30" ht="12.5" x14ac:dyDescent="0.25">
      <c r="A375" s="7">
        <v>20220100037</v>
      </c>
      <c r="B375" s="18">
        <v>44568</v>
      </c>
      <c r="C375" s="18" t="str">
        <f>TEXT(B375, "mmmm")</f>
        <v>janvier</v>
      </c>
      <c r="D375" s="18" t="str">
        <f>TEXT(B375,"aaaa")</f>
        <v>2022</v>
      </c>
      <c r="E375" s="7">
        <v>1451971</v>
      </c>
      <c r="F375" s="17">
        <v>200</v>
      </c>
      <c r="G375" s="23">
        <f>Data_Set[[#This Row],[Poids OT (kg)]]/1000</f>
        <v>0.2</v>
      </c>
      <c r="H375" s="6" t="s">
        <v>0</v>
      </c>
      <c r="I375" s="7">
        <v>165</v>
      </c>
      <c r="J375" s="6">
        <v>67100</v>
      </c>
      <c r="K375" s="6" t="s">
        <v>23</v>
      </c>
      <c r="L375" s="6">
        <v>91100</v>
      </c>
      <c r="M375" s="6" t="s">
        <v>22</v>
      </c>
      <c r="N375" s="7">
        <v>516.47400000000005</v>
      </c>
      <c r="O375" s="6" t="s">
        <v>147</v>
      </c>
      <c r="P375" s="6" t="s">
        <v>148</v>
      </c>
      <c r="Q375" s="11">
        <v>1870767234345</v>
      </c>
      <c r="R375" s="12">
        <v>904322199</v>
      </c>
      <c r="S375" s="6" t="str">
        <f>LEFT(Q375,1)</f>
        <v>1</v>
      </c>
      <c r="T375" s="6" t="str">
        <f>IF(S375="1","Homme",IF(S375="0","Inconnu","Femme"))</f>
        <v>Homme</v>
      </c>
      <c r="U375" s="6" t="str">
        <f>"19"&amp;MID(Q375, SEARCH("", Q375) + 1,2)</f>
        <v>1987</v>
      </c>
      <c r="V375" s="6" t="str">
        <f>FLOOR(U375,5) &amp; "-" &amp; FLOOR(U375,5) + 5</f>
        <v>1985-1990</v>
      </c>
      <c r="W375" s="24">
        <f>IFERROR(VLOOKUP(Data_Set[[#This Row],[Type Transport]],'[1]Taux émission CO2e'!$A$5:$B$16,2,0),0)</f>
        <v>0.3</v>
      </c>
      <c r="X375" s="28">
        <f>IFERROR(VLOOKUP(Data_Set[[#This Row],[Type Transport]],'[1]Taux émission CO2e'!$A$5:$D$16,4,0),0)</f>
        <v>0.16</v>
      </c>
      <c r="Y375" s="24">
        <f>IFERROR(VLOOKUP(Data_Set[[#This Row],[Type Transport]],'[1]Taux émission CO2e'!$A$20:$B$31,2,0),0)</f>
        <v>0.7</v>
      </c>
      <c r="Z375" s="6">
        <f>IFERROR(VLOOKUP(Data_Set[[#This Row],[Type Transport]],'[1]Taux émission CO2e'!$A$20:$D$31,4,0),0)</f>
        <v>6.7400000000000002E-2</v>
      </c>
      <c r="AA375" s="30">
        <f>Data_Set[[#This Row],[Repartition Segment 1]]*Data_Set[[#This Row],[Coefficient CO2 Segment 1]]*Data_Set[[#This Row],[Poids OT (T)]]*Data_Set[[#This Row],[Distance (KM)]]</f>
        <v>4.958150400000001</v>
      </c>
      <c r="AB375" s="30">
        <f>Data_Set[[#This Row],[Repartition Segment 2]]*Data_Set[[#This Row],[Coefficient CO2 Segment 2]]*Data_Set[[#This Row],[Poids OT (T)]]*Data_Set[[#This Row],[Distance (KM)]]</f>
        <v>4.8734486640000005</v>
      </c>
      <c r="AC375" s="30">
        <f>Data_Set[[#This Row],[Bilan CO2 Segment 1 (Kg CO2)]]+Data_Set[[#This Row],[Bilan CO2 Segment 2 (Kg CO2)]]</f>
        <v>9.8315990640000024</v>
      </c>
      <c r="AD375" s="1"/>
    </row>
    <row r="376" spans="1:30" ht="12.5" x14ac:dyDescent="0.25">
      <c r="A376" s="7">
        <v>20220100037</v>
      </c>
      <c r="B376" s="18">
        <v>44578</v>
      </c>
      <c r="C376" s="18" t="str">
        <f>TEXT(B376, "mmmm")</f>
        <v>janvier</v>
      </c>
      <c r="D376" s="18" t="str">
        <f>TEXT(B376,"aaaa")</f>
        <v>2022</v>
      </c>
      <c r="E376" s="7">
        <v>1454340</v>
      </c>
      <c r="F376" s="17">
        <v>300</v>
      </c>
      <c r="G376" s="23">
        <f>Data_Set[[#This Row],[Poids OT (kg)]]/1000</f>
        <v>0.3</v>
      </c>
      <c r="H376" s="6" t="s">
        <v>0</v>
      </c>
      <c r="I376" s="7">
        <v>228</v>
      </c>
      <c r="J376" s="6">
        <v>67100</v>
      </c>
      <c r="K376" s="6" t="s">
        <v>23</v>
      </c>
      <c r="L376" s="6">
        <v>91100</v>
      </c>
      <c r="M376" s="6" t="s">
        <v>22</v>
      </c>
      <c r="N376" s="7">
        <v>516.47400000000005</v>
      </c>
      <c r="O376" s="6" t="s">
        <v>147</v>
      </c>
      <c r="P376" s="6" t="s">
        <v>148</v>
      </c>
      <c r="Q376" s="11">
        <v>1870767234345</v>
      </c>
      <c r="R376" s="12">
        <v>904322199</v>
      </c>
      <c r="S376" s="6" t="str">
        <f>LEFT(Q376,1)</f>
        <v>1</v>
      </c>
      <c r="T376" s="6" t="str">
        <f>IF(S376="1","Homme",IF(S376="0","Inconnu","Femme"))</f>
        <v>Homme</v>
      </c>
      <c r="U376" s="6" t="str">
        <f>"19"&amp;MID(Q376, SEARCH("", Q376) + 1,2)</f>
        <v>1987</v>
      </c>
      <c r="V376" s="6" t="str">
        <f>FLOOR(U376,5) &amp; "-" &amp; FLOOR(U376,5) + 5</f>
        <v>1985-1990</v>
      </c>
      <c r="W376" s="24">
        <f>IFERROR(VLOOKUP(Data_Set[[#This Row],[Type Transport]],'[1]Taux émission CO2e'!$A$5:$B$16,2,0),0)</f>
        <v>0.3</v>
      </c>
      <c r="X376" s="28">
        <f>IFERROR(VLOOKUP(Data_Set[[#This Row],[Type Transport]],'[1]Taux émission CO2e'!$A$5:$D$16,4,0),0)</f>
        <v>0.16</v>
      </c>
      <c r="Y376" s="24">
        <f>IFERROR(VLOOKUP(Data_Set[[#This Row],[Type Transport]],'[1]Taux émission CO2e'!$A$20:$B$31,2,0),0)</f>
        <v>0.7</v>
      </c>
      <c r="Z376" s="6">
        <f>IFERROR(VLOOKUP(Data_Set[[#This Row],[Type Transport]],'[1]Taux émission CO2e'!$A$20:$D$31,4,0),0)</f>
        <v>6.7400000000000002E-2</v>
      </c>
      <c r="AA376" s="30">
        <f>Data_Set[[#This Row],[Repartition Segment 1]]*Data_Set[[#This Row],[Coefficient CO2 Segment 1]]*Data_Set[[#This Row],[Poids OT (T)]]*Data_Set[[#This Row],[Distance (KM)]]</f>
        <v>7.4372256000000005</v>
      </c>
      <c r="AB376" s="30">
        <f>Data_Set[[#This Row],[Repartition Segment 2]]*Data_Set[[#This Row],[Coefficient CO2 Segment 2]]*Data_Set[[#This Row],[Poids OT (T)]]*Data_Set[[#This Row],[Distance (KM)]]</f>
        <v>7.3101729960000004</v>
      </c>
      <c r="AC376" s="30">
        <f>Data_Set[[#This Row],[Bilan CO2 Segment 1 (Kg CO2)]]+Data_Set[[#This Row],[Bilan CO2 Segment 2 (Kg CO2)]]</f>
        <v>14.747398596</v>
      </c>
      <c r="AD376" s="1"/>
    </row>
    <row r="377" spans="1:30" ht="12.5" x14ac:dyDescent="0.25">
      <c r="A377" s="7">
        <v>20220100037</v>
      </c>
      <c r="B377" s="18">
        <v>44582</v>
      </c>
      <c r="C377" s="18" t="str">
        <f>TEXT(B377, "mmmm")</f>
        <v>janvier</v>
      </c>
      <c r="D377" s="18" t="str">
        <f>TEXT(B377,"aaaa")</f>
        <v>2022</v>
      </c>
      <c r="E377" s="7">
        <v>1458403</v>
      </c>
      <c r="F377" s="17">
        <v>150</v>
      </c>
      <c r="G377" s="23">
        <f>Data_Set[[#This Row],[Poids OT (kg)]]/1000</f>
        <v>0.15</v>
      </c>
      <c r="H377" s="6" t="s">
        <v>0</v>
      </c>
      <c r="I377" s="7">
        <v>165</v>
      </c>
      <c r="J377" s="6">
        <v>67100</v>
      </c>
      <c r="K377" s="6" t="s">
        <v>23</v>
      </c>
      <c r="L377" s="6">
        <v>91100</v>
      </c>
      <c r="M377" s="6" t="s">
        <v>22</v>
      </c>
      <c r="N377" s="7">
        <v>516.47400000000005</v>
      </c>
      <c r="O377" s="6" t="s">
        <v>147</v>
      </c>
      <c r="P377" s="6" t="s">
        <v>148</v>
      </c>
      <c r="Q377" s="11">
        <v>1870767234345</v>
      </c>
      <c r="R377" s="12">
        <v>904322199</v>
      </c>
      <c r="S377" s="6" t="str">
        <f>LEFT(Q377,1)</f>
        <v>1</v>
      </c>
      <c r="T377" s="6" t="str">
        <f>IF(S377="1","Homme",IF(S377="0","Inconnu","Femme"))</f>
        <v>Homme</v>
      </c>
      <c r="U377" s="6" t="str">
        <f>"19"&amp;MID(Q377, SEARCH("", Q377) + 1,2)</f>
        <v>1987</v>
      </c>
      <c r="V377" s="6" t="str">
        <f>FLOOR(U377,5) &amp; "-" &amp; FLOOR(U377,5) + 5</f>
        <v>1985-1990</v>
      </c>
      <c r="W377" s="24">
        <f>IFERROR(VLOOKUP(Data_Set[[#This Row],[Type Transport]],'[1]Taux émission CO2e'!$A$5:$B$16,2,0),0)</f>
        <v>0.3</v>
      </c>
      <c r="X377" s="28">
        <f>IFERROR(VLOOKUP(Data_Set[[#This Row],[Type Transport]],'[1]Taux émission CO2e'!$A$5:$D$16,4,0),0)</f>
        <v>0.16</v>
      </c>
      <c r="Y377" s="24">
        <f>IFERROR(VLOOKUP(Data_Set[[#This Row],[Type Transport]],'[1]Taux émission CO2e'!$A$20:$B$31,2,0),0)</f>
        <v>0.7</v>
      </c>
      <c r="Z377" s="6">
        <f>IFERROR(VLOOKUP(Data_Set[[#This Row],[Type Transport]],'[1]Taux émission CO2e'!$A$20:$D$31,4,0),0)</f>
        <v>6.7400000000000002E-2</v>
      </c>
      <c r="AA377" s="30">
        <f>Data_Set[[#This Row],[Repartition Segment 1]]*Data_Set[[#This Row],[Coefficient CO2 Segment 1]]*Data_Set[[#This Row],[Poids OT (T)]]*Data_Set[[#This Row],[Distance (KM)]]</f>
        <v>3.7186128000000003</v>
      </c>
      <c r="AB377" s="30">
        <f>Data_Set[[#This Row],[Repartition Segment 2]]*Data_Set[[#This Row],[Coefficient CO2 Segment 2]]*Data_Set[[#This Row],[Poids OT (T)]]*Data_Set[[#This Row],[Distance (KM)]]</f>
        <v>3.6550864980000002</v>
      </c>
      <c r="AC377" s="30">
        <f>Data_Set[[#This Row],[Bilan CO2 Segment 1 (Kg CO2)]]+Data_Set[[#This Row],[Bilan CO2 Segment 2 (Kg CO2)]]</f>
        <v>7.373699298</v>
      </c>
      <c r="AD377" s="1"/>
    </row>
    <row r="378" spans="1:30" ht="12.5" x14ac:dyDescent="0.25">
      <c r="A378" s="7">
        <v>20220100078</v>
      </c>
      <c r="B378" s="18">
        <v>44589</v>
      </c>
      <c r="C378" s="18" t="str">
        <f>TEXT(B378, "mmmm")</f>
        <v>janvier</v>
      </c>
      <c r="D378" s="18" t="str">
        <f>TEXT(B378,"aaaa")</f>
        <v>2022</v>
      </c>
      <c r="E378" s="7">
        <v>1460909</v>
      </c>
      <c r="F378" s="17">
        <v>150</v>
      </c>
      <c r="G378" s="23">
        <f>Data_Set[[#This Row],[Poids OT (kg)]]/1000</f>
        <v>0.15</v>
      </c>
      <c r="H378" s="6" t="s">
        <v>0</v>
      </c>
      <c r="I378" s="7">
        <v>165</v>
      </c>
      <c r="J378" s="6">
        <v>67100</v>
      </c>
      <c r="K378" s="6" t="s">
        <v>23</v>
      </c>
      <c r="L378" s="6">
        <v>91100</v>
      </c>
      <c r="M378" s="6" t="s">
        <v>22</v>
      </c>
      <c r="N378" s="7">
        <v>516.47400000000005</v>
      </c>
      <c r="O378" s="6" t="s">
        <v>147</v>
      </c>
      <c r="P378" s="6" t="s">
        <v>148</v>
      </c>
      <c r="Q378" s="11">
        <v>1870767234345</v>
      </c>
      <c r="R378" s="12">
        <v>904322199</v>
      </c>
      <c r="S378" s="6" t="str">
        <f>LEFT(Q378,1)</f>
        <v>1</v>
      </c>
      <c r="T378" s="6" t="str">
        <f>IF(S378="1","Homme",IF(S378="0","Inconnu","Femme"))</f>
        <v>Homme</v>
      </c>
      <c r="U378" s="6" t="str">
        <f>"19"&amp;MID(Q378, SEARCH("", Q378) + 1,2)</f>
        <v>1987</v>
      </c>
      <c r="V378" s="6" t="str">
        <f>FLOOR(U378,5) &amp; "-" &amp; FLOOR(U378,5) + 5</f>
        <v>1985-1990</v>
      </c>
      <c r="W378" s="24">
        <f>IFERROR(VLOOKUP(Data_Set[[#This Row],[Type Transport]],'[1]Taux émission CO2e'!$A$5:$B$16,2,0),0)</f>
        <v>0.3</v>
      </c>
      <c r="X378" s="28">
        <f>IFERROR(VLOOKUP(Data_Set[[#This Row],[Type Transport]],'[1]Taux émission CO2e'!$A$5:$D$16,4,0),0)</f>
        <v>0.16</v>
      </c>
      <c r="Y378" s="24">
        <f>IFERROR(VLOOKUP(Data_Set[[#This Row],[Type Transport]],'[1]Taux émission CO2e'!$A$20:$B$31,2,0),0)</f>
        <v>0.7</v>
      </c>
      <c r="Z378" s="6">
        <f>IFERROR(VLOOKUP(Data_Set[[#This Row],[Type Transport]],'[1]Taux émission CO2e'!$A$20:$D$31,4,0),0)</f>
        <v>6.7400000000000002E-2</v>
      </c>
      <c r="AA378" s="30">
        <f>Data_Set[[#This Row],[Repartition Segment 1]]*Data_Set[[#This Row],[Coefficient CO2 Segment 1]]*Data_Set[[#This Row],[Poids OT (T)]]*Data_Set[[#This Row],[Distance (KM)]]</f>
        <v>3.7186128000000003</v>
      </c>
      <c r="AB378" s="30">
        <f>Data_Set[[#This Row],[Repartition Segment 2]]*Data_Set[[#This Row],[Coefficient CO2 Segment 2]]*Data_Set[[#This Row],[Poids OT (T)]]*Data_Set[[#This Row],[Distance (KM)]]</f>
        <v>3.6550864980000002</v>
      </c>
      <c r="AC378" s="30">
        <f>Data_Set[[#This Row],[Bilan CO2 Segment 1 (Kg CO2)]]+Data_Set[[#This Row],[Bilan CO2 Segment 2 (Kg CO2)]]</f>
        <v>7.373699298</v>
      </c>
      <c r="AD378" s="1"/>
    </row>
    <row r="379" spans="1:30" ht="12.5" x14ac:dyDescent="0.25">
      <c r="A379" s="7">
        <v>20220200006</v>
      </c>
      <c r="B379" s="18">
        <v>44596</v>
      </c>
      <c r="C379" s="18" t="str">
        <f>TEXT(B379, "mmmm")</f>
        <v>février</v>
      </c>
      <c r="D379" s="18" t="str">
        <f>TEXT(B379,"aaaa")</f>
        <v>2022</v>
      </c>
      <c r="E379" s="7">
        <v>1463489</v>
      </c>
      <c r="F379" s="17">
        <v>300</v>
      </c>
      <c r="G379" s="23">
        <f>Data_Set[[#This Row],[Poids OT (kg)]]/1000</f>
        <v>0.3</v>
      </c>
      <c r="H379" s="6" t="s">
        <v>0</v>
      </c>
      <c r="I379" s="7">
        <v>228</v>
      </c>
      <c r="J379" s="6">
        <v>67100</v>
      </c>
      <c r="K379" s="6" t="s">
        <v>23</v>
      </c>
      <c r="L379" s="6">
        <v>91100</v>
      </c>
      <c r="M379" s="6" t="s">
        <v>22</v>
      </c>
      <c r="N379" s="7">
        <v>516.47400000000005</v>
      </c>
      <c r="O379" s="6" t="s">
        <v>147</v>
      </c>
      <c r="P379" s="6" t="s">
        <v>148</v>
      </c>
      <c r="Q379" s="11">
        <v>1870767234345</v>
      </c>
      <c r="R379" s="12">
        <v>904322199</v>
      </c>
      <c r="S379" s="6" t="str">
        <f>LEFT(Q379,1)</f>
        <v>1</v>
      </c>
      <c r="T379" s="6" t="str">
        <f>IF(S379="1","Homme",IF(S379="0","Inconnu","Femme"))</f>
        <v>Homme</v>
      </c>
      <c r="U379" s="6" t="str">
        <f>"19"&amp;MID(Q379, SEARCH("", Q379) + 1,2)</f>
        <v>1987</v>
      </c>
      <c r="V379" s="6" t="str">
        <f>FLOOR(U379,5) &amp; "-" &amp; FLOOR(U379,5) + 5</f>
        <v>1985-1990</v>
      </c>
      <c r="W379" s="24">
        <f>IFERROR(VLOOKUP(Data_Set[[#This Row],[Type Transport]],'[1]Taux émission CO2e'!$A$5:$B$16,2,0),0)</f>
        <v>0.3</v>
      </c>
      <c r="X379" s="28">
        <f>IFERROR(VLOOKUP(Data_Set[[#This Row],[Type Transport]],'[1]Taux émission CO2e'!$A$5:$D$16,4,0),0)</f>
        <v>0.16</v>
      </c>
      <c r="Y379" s="24">
        <f>IFERROR(VLOOKUP(Data_Set[[#This Row],[Type Transport]],'[1]Taux émission CO2e'!$A$20:$B$31,2,0),0)</f>
        <v>0.7</v>
      </c>
      <c r="Z379" s="6">
        <f>IFERROR(VLOOKUP(Data_Set[[#This Row],[Type Transport]],'[1]Taux émission CO2e'!$A$20:$D$31,4,0),0)</f>
        <v>6.7400000000000002E-2</v>
      </c>
      <c r="AA379" s="30">
        <f>Data_Set[[#This Row],[Repartition Segment 1]]*Data_Set[[#This Row],[Coefficient CO2 Segment 1]]*Data_Set[[#This Row],[Poids OT (T)]]*Data_Set[[#This Row],[Distance (KM)]]</f>
        <v>7.4372256000000005</v>
      </c>
      <c r="AB379" s="30">
        <f>Data_Set[[#This Row],[Repartition Segment 2]]*Data_Set[[#This Row],[Coefficient CO2 Segment 2]]*Data_Set[[#This Row],[Poids OT (T)]]*Data_Set[[#This Row],[Distance (KM)]]</f>
        <v>7.3101729960000004</v>
      </c>
      <c r="AC379" s="30">
        <f>Data_Set[[#This Row],[Bilan CO2 Segment 1 (Kg CO2)]]+Data_Set[[#This Row],[Bilan CO2 Segment 2 (Kg CO2)]]</f>
        <v>14.747398596</v>
      </c>
      <c r="AD379" s="1"/>
    </row>
    <row r="380" spans="1:30" ht="12.5" x14ac:dyDescent="0.25">
      <c r="A380" s="7">
        <v>20220300036</v>
      </c>
      <c r="B380" s="18">
        <v>44606</v>
      </c>
      <c r="C380" s="18" t="str">
        <f>TEXT(B380, "mmmm")</f>
        <v>février</v>
      </c>
      <c r="D380" s="18" t="str">
        <f>TEXT(B380,"aaaa")</f>
        <v>2022</v>
      </c>
      <c r="E380" s="7">
        <v>1466612</v>
      </c>
      <c r="F380" s="17">
        <v>300</v>
      </c>
      <c r="G380" s="23">
        <f>Data_Set[[#This Row],[Poids OT (kg)]]/1000</f>
        <v>0.3</v>
      </c>
      <c r="H380" s="6" t="s">
        <v>0</v>
      </c>
      <c r="I380" s="7">
        <v>228</v>
      </c>
      <c r="J380" s="6">
        <v>67100</v>
      </c>
      <c r="K380" s="6" t="s">
        <v>23</v>
      </c>
      <c r="L380" s="6">
        <v>91100</v>
      </c>
      <c r="M380" s="6" t="s">
        <v>22</v>
      </c>
      <c r="N380" s="7">
        <v>516.47400000000005</v>
      </c>
      <c r="O380" s="6" t="s">
        <v>147</v>
      </c>
      <c r="P380" s="6" t="s">
        <v>148</v>
      </c>
      <c r="Q380" s="11">
        <v>1870767234345</v>
      </c>
      <c r="R380" s="12">
        <v>904322199</v>
      </c>
      <c r="S380" s="6" t="str">
        <f>LEFT(Q380,1)</f>
        <v>1</v>
      </c>
      <c r="T380" s="6" t="str">
        <f>IF(S380="1","Homme",IF(S380="0","Inconnu","Femme"))</f>
        <v>Homme</v>
      </c>
      <c r="U380" s="6" t="str">
        <f>"19"&amp;MID(Q380, SEARCH("", Q380) + 1,2)</f>
        <v>1987</v>
      </c>
      <c r="V380" s="6" t="str">
        <f>FLOOR(U380,5) &amp; "-" &amp; FLOOR(U380,5) + 5</f>
        <v>1985-1990</v>
      </c>
      <c r="W380" s="24">
        <f>IFERROR(VLOOKUP(Data_Set[[#This Row],[Type Transport]],'[1]Taux émission CO2e'!$A$5:$B$16,2,0),0)</f>
        <v>0.3</v>
      </c>
      <c r="X380" s="28">
        <f>IFERROR(VLOOKUP(Data_Set[[#This Row],[Type Transport]],'[1]Taux émission CO2e'!$A$5:$D$16,4,0),0)</f>
        <v>0.16</v>
      </c>
      <c r="Y380" s="24">
        <f>IFERROR(VLOOKUP(Data_Set[[#This Row],[Type Transport]],'[1]Taux émission CO2e'!$A$20:$B$31,2,0),0)</f>
        <v>0.7</v>
      </c>
      <c r="Z380" s="6">
        <f>IFERROR(VLOOKUP(Data_Set[[#This Row],[Type Transport]],'[1]Taux émission CO2e'!$A$20:$D$31,4,0),0)</f>
        <v>6.7400000000000002E-2</v>
      </c>
      <c r="AA380" s="30">
        <f>Data_Set[[#This Row],[Repartition Segment 1]]*Data_Set[[#This Row],[Coefficient CO2 Segment 1]]*Data_Set[[#This Row],[Poids OT (T)]]*Data_Set[[#This Row],[Distance (KM)]]</f>
        <v>7.4372256000000005</v>
      </c>
      <c r="AB380" s="30">
        <f>Data_Set[[#This Row],[Repartition Segment 2]]*Data_Set[[#This Row],[Coefficient CO2 Segment 2]]*Data_Set[[#This Row],[Poids OT (T)]]*Data_Set[[#This Row],[Distance (KM)]]</f>
        <v>7.3101729960000004</v>
      </c>
      <c r="AC380" s="30">
        <f>Data_Set[[#This Row],[Bilan CO2 Segment 1 (Kg CO2)]]+Data_Set[[#This Row],[Bilan CO2 Segment 2 (Kg CO2)]]</f>
        <v>14.747398596</v>
      </c>
      <c r="AD380" s="1"/>
    </row>
    <row r="381" spans="1:30" ht="12.5" x14ac:dyDescent="0.25">
      <c r="A381" s="7">
        <v>20220300036</v>
      </c>
      <c r="B381" s="18">
        <v>44613</v>
      </c>
      <c r="C381" s="18" t="str">
        <f>TEXT(B381, "mmmm")</f>
        <v>février</v>
      </c>
      <c r="D381" s="18" t="str">
        <f>TEXT(B381,"aaaa")</f>
        <v>2022</v>
      </c>
      <c r="E381" s="7">
        <v>1469883</v>
      </c>
      <c r="F381" s="17">
        <v>300</v>
      </c>
      <c r="G381" s="23">
        <f>Data_Set[[#This Row],[Poids OT (kg)]]/1000</f>
        <v>0.3</v>
      </c>
      <c r="H381" s="6" t="s">
        <v>0</v>
      </c>
      <c r="I381" s="7">
        <v>253</v>
      </c>
      <c r="J381" s="6">
        <v>67100</v>
      </c>
      <c r="K381" s="6" t="s">
        <v>23</v>
      </c>
      <c r="L381" s="6">
        <v>91100</v>
      </c>
      <c r="M381" s="6" t="s">
        <v>22</v>
      </c>
      <c r="N381" s="7">
        <v>516.47400000000005</v>
      </c>
      <c r="O381" s="6" t="s">
        <v>147</v>
      </c>
      <c r="P381" s="6" t="s">
        <v>148</v>
      </c>
      <c r="Q381" s="11">
        <v>1870767234345</v>
      </c>
      <c r="R381" s="12">
        <v>904322199</v>
      </c>
      <c r="S381" s="6" t="str">
        <f>LEFT(Q381,1)</f>
        <v>1</v>
      </c>
      <c r="T381" s="6" t="str">
        <f>IF(S381="1","Homme",IF(S381="0","Inconnu","Femme"))</f>
        <v>Homme</v>
      </c>
      <c r="U381" s="6" t="str">
        <f>"19"&amp;MID(Q381, SEARCH("", Q381) + 1,2)</f>
        <v>1987</v>
      </c>
      <c r="V381" s="6" t="str">
        <f>FLOOR(U381,5) &amp; "-" &amp; FLOOR(U381,5) + 5</f>
        <v>1985-1990</v>
      </c>
      <c r="W381" s="24">
        <f>IFERROR(VLOOKUP(Data_Set[[#This Row],[Type Transport]],'[1]Taux émission CO2e'!$A$5:$B$16,2,0),0)</f>
        <v>0.3</v>
      </c>
      <c r="X381" s="28">
        <f>IFERROR(VLOOKUP(Data_Set[[#This Row],[Type Transport]],'[1]Taux émission CO2e'!$A$5:$D$16,4,0),0)</f>
        <v>0.16</v>
      </c>
      <c r="Y381" s="24">
        <f>IFERROR(VLOOKUP(Data_Set[[#This Row],[Type Transport]],'[1]Taux émission CO2e'!$A$20:$B$31,2,0),0)</f>
        <v>0.7</v>
      </c>
      <c r="Z381" s="6">
        <f>IFERROR(VLOOKUP(Data_Set[[#This Row],[Type Transport]],'[1]Taux émission CO2e'!$A$20:$D$31,4,0),0)</f>
        <v>6.7400000000000002E-2</v>
      </c>
      <c r="AA381" s="30">
        <f>Data_Set[[#This Row],[Repartition Segment 1]]*Data_Set[[#This Row],[Coefficient CO2 Segment 1]]*Data_Set[[#This Row],[Poids OT (T)]]*Data_Set[[#This Row],[Distance (KM)]]</f>
        <v>7.4372256000000005</v>
      </c>
      <c r="AB381" s="30">
        <f>Data_Set[[#This Row],[Repartition Segment 2]]*Data_Set[[#This Row],[Coefficient CO2 Segment 2]]*Data_Set[[#This Row],[Poids OT (T)]]*Data_Set[[#This Row],[Distance (KM)]]</f>
        <v>7.3101729960000004</v>
      </c>
      <c r="AC381" s="30">
        <f>Data_Set[[#This Row],[Bilan CO2 Segment 1 (Kg CO2)]]+Data_Set[[#This Row],[Bilan CO2 Segment 2 (Kg CO2)]]</f>
        <v>14.747398596</v>
      </c>
      <c r="AD381" s="1"/>
    </row>
    <row r="382" spans="1:30" ht="12.5" x14ac:dyDescent="0.25">
      <c r="A382" s="7">
        <v>20220300036</v>
      </c>
      <c r="B382" s="18">
        <v>44620</v>
      </c>
      <c r="C382" s="18" t="str">
        <f>TEXT(B382, "mmmm")</f>
        <v>février</v>
      </c>
      <c r="D382" s="18" t="str">
        <f>TEXT(B382,"aaaa")</f>
        <v>2022</v>
      </c>
      <c r="E382" s="7">
        <v>1472532</v>
      </c>
      <c r="F382" s="17">
        <v>300</v>
      </c>
      <c r="G382" s="23">
        <f>Data_Set[[#This Row],[Poids OT (kg)]]/1000</f>
        <v>0.3</v>
      </c>
      <c r="H382" s="6" t="s">
        <v>0</v>
      </c>
      <c r="I382" s="7">
        <v>275</v>
      </c>
      <c r="J382" s="6">
        <v>67100</v>
      </c>
      <c r="K382" s="6" t="s">
        <v>23</v>
      </c>
      <c r="L382" s="6">
        <v>91100</v>
      </c>
      <c r="M382" s="6" t="s">
        <v>22</v>
      </c>
      <c r="N382" s="7">
        <v>516.47400000000005</v>
      </c>
      <c r="O382" s="6" t="s">
        <v>147</v>
      </c>
      <c r="P382" s="6" t="s">
        <v>148</v>
      </c>
      <c r="Q382" s="11">
        <v>1870767234345</v>
      </c>
      <c r="R382" s="12">
        <v>904322199</v>
      </c>
      <c r="S382" s="6" t="str">
        <f>LEFT(Q382,1)</f>
        <v>1</v>
      </c>
      <c r="T382" s="6" t="str">
        <f>IF(S382="1","Homme",IF(S382="0","Inconnu","Femme"))</f>
        <v>Homme</v>
      </c>
      <c r="U382" s="6" t="str">
        <f>"19"&amp;MID(Q382, SEARCH("", Q382) + 1,2)</f>
        <v>1987</v>
      </c>
      <c r="V382" s="6" t="str">
        <f>FLOOR(U382,5) &amp; "-" &amp; FLOOR(U382,5) + 5</f>
        <v>1985-1990</v>
      </c>
      <c r="W382" s="24">
        <f>IFERROR(VLOOKUP(Data_Set[[#This Row],[Type Transport]],'[1]Taux émission CO2e'!$A$5:$B$16,2,0),0)</f>
        <v>0.3</v>
      </c>
      <c r="X382" s="28">
        <f>IFERROR(VLOOKUP(Data_Set[[#This Row],[Type Transport]],'[1]Taux émission CO2e'!$A$5:$D$16,4,0),0)</f>
        <v>0.16</v>
      </c>
      <c r="Y382" s="24">
        <f>IFERROR(VLOOKUP(Data_Set[[#This Row],[Type Transport]],'[1]Taux émission CO2e'!$A$20:$B$31,2,0),0)</f>
        <v>0.7</v>
      </c>
      <c r="Z382" s="6">
        <f>IFERROR(VLOOKUP(Data_Set[[#This Row],[Type Transport]],'[1]Taux émission CO2e'!$A$20:$D$31,4,0),0)</f>
        <v>6.7400000000000002E-2</v>
      </c>
      <c r="AA382" s="30">
        <f>Data_Set[[#This Row],[Repartition Segment 1]]*Data_Set[[#This Row],[Coefficient CO2 Segment 1]]*Data_Set[[#This Row],[Poids OT (T)]]*Data_Set[[#This Row],[Distance (KM)]]</f>
        <v>7.4372256000000005</v>
      </c>
      <c r="AB382" s="30">
        <f>Data_Set[[#This Row],[Repartition Segment 2]]*Data_Set[[#This Row],[Coefficient CO2 Segment 2]]*Data_Set[[#This Row],[Poids OT (T)]]*Data_Set[[#This Row],[Distance (KM)]]</f>
        <v>7.3101729960000004</v>
      </c>
      <c r="AC382" s="30">
        <f>Data_Set[[#This Row],[Bilan CO2 Segment 1 (Kg CO2)]]+Data_Set[[#This Row],[Bilan CO2 Segment 2 (Kg CO2)]]</f>
        <v>14.747398596</v>
      </c>
      <c r="AD382" s="1"/>
    </row>
    <row r="383" spans="1:30" ht="12.5" x14ac:dyDescent="0.25">
      <c r="A383" s="7">
        <v>20220300099</v>
      </c>
      <c r="B383" s="18">
        <v>44627</v>
      </c>
      <c r="C383" s="18" t="str">
        <f>TEXT(B383, "mmmm")</f>
        <v>mars</v>
      </c>
      <c r="D383" s="18" t="str">
        <f>TEXT(B383,"aaaa")</f>
        <v>2022</v>
      </c>
      <c r="E383" s="7">
        <v>1475338</v>
      </c>
      <c r="F383" s="17">
        <v>150</v>
      </c>
      <c r="G383" s="23">
        <f>Data_Set[[#This Row],[Poids OT (kg)]]/1000</f>
        <v>0.15</v>
      </c>
      <c r="H383" s="6" t="s">
        <v>0</v>
      </c>
      <c r="I383" s="7">
        <v>228</v>
      </c>
      <c r="J383" s="6">
        <v>67100</v>
      </c>
      <c r="K383" s="6" t="s">
        <v>23</v>
      </c>
      <c r="L383" s="6">
        <v>91100</v>
      </c>
      <c r="M383" s="6" t="s">
        <v>22</v>
      </c>
      <c r="N383" s="7">
        <v>516.47400000000005</v>
      </c>
      <c r="O383" s="6" t="s">
        <v>147</v>
      </c>
      <c r="P383" s="6" t="s">
        <v>148</v>
      </c>
      <c r="Q383" s="11">
        <v>1870767234345</v>
      </c>
      <c r="R383" s="12">
        <v>904322199</v>
      </c>
      <c r="S383" s="6" t="str">
        <f>LEFT(Q383,1)</f>
        <v>1</v>
      </c>
      <c r="T383" s="6" t="str">
        <f>IF(S383="1","Homme",IF(S383="0","Inconnu","Femme"))</f>
        <v>Homme</v>
      </c>
      <c r="U383" s="6" t="str">
        <f>"19"&amp;MID(Q383, SEARCH("", Q383) + 1,2)</f>
        <v>1987</v>
      </c>
      <c r="V383" s="6" t="str">
        <f>FLOOR(U383,5) &amp; "-" &amp; FLOOR(U383,5) + 5</f>
        <v>1985-1990</v>
      </c>
      <c r="W383" s="24">
        <f>IFERROR(VLOOKUP(Data_Set[[#This Row],[Type Transport]],'[1]Taux émission CO2e'!$A$5:$B$16,2,0),0)</f>
        <v>0.3</v>
      </c>
      <c r="X383" s="28">
        <f>IFERROR(VLOOKUP(Data_Set[[#This Row],[Type Transport]],'[1]Taux émission CO2e'!$A$5:$D$16,4,0),0)</f>
        <v>0.16</v>
      </c>
      <c r="Y383" s="24">
        <f>IFERROR(VLOOKUP(Data_Set[[#This Row],[Type Transport]],'[1]Taux émission CO2e'!$A$20:$B$31,2,0),0)</f>
        <v>0.7</v>
      </c>
      <c r="Z383" s="6">
        <f>IFERROR(VLOOKUP(Data_Set[[#This Row],[Type Transport]],'[1]Taux émission CO2e'!$A$20:$D$31,4,0),0)</f>
        <v>6.7400000000000002E-2</v>
      </c>
      <c r="AA383" s="30">
        <f>Data_Set[[#This Row],[Repartition Segment 1]]*Data_Set[[#This Row],[Coefficient CO2 Segment 1]]*Data_Set[[#This Row],[Poids OT (T)]]*Data_Set[[#This Row],[Distance (KM)]]</f>
        <v>3.7186128000000003</v>
      </c>
      <c r="AB383" s="30">
        <f>Data_Set[[#This Row],[Repartition Segment 2]]*Data_Set[[#This Row],[Coefficient CO2 Segment 2]]*Data_Set[[#This Row],[Poids OT (T)]]*Data_Set[[#This Row],[Distance (KM)]]</f>
        <v>3.6550864980000002</v>
      </c>
      <c r="AC383" s="30">
        <f>Data_Set[[#This Row],[Bilan CO2 Segment 1 (Kg CO2)]]+Data_Set[[#This Row],[Bilan CO2 Segment 2 (Kg CO2)]]</f>
        <v>7.373699298</v>
      </c>
      <c r="AD383" s="1"/>
    </row>
    <row r="384" spans="1:30" ht="12.5" x14ac:dyDescent="0.25">
      <c r="A384" s="7">
        <v>202203000165</v>
      </c>
      <c r="B384" s="18">
        <v>44631</v>
      </c>
      <c r="C384" s="18" t="str">
        <f>TEXT(B384, "mmmm")</f>
        <v>mars</v>
      </c>
      <c r="D384" s="18" t="str">
        <f>TEXT(B384,"aaaa")</f>
        <v>2022</v>
      </c>
      <c r="E384" s="7">
        <v>1478325</v>
      </c>
      <c r="F384" s="17">
        <v>600</v>
      </c>
      <c r="G384" s="23">
        <f>Data_Set[[#This Row],[Poids OT (kg)]]/1000</f>
        <v>0.6</v>
      </c>
      <c r="H384" s="6" t="s">
        <v>0</v>
      </c>
      <c r="I384" s="7">
        <v>253</v>
      </c>
      <c r="J384" s="6">
        <v>67100</v>
      </c>
      <c r="K384" s="6" t="s">
        <v>23</v>
      </c>
      <c r="L384" s="6">
        <v>91100</v>
      </c>
      <c r="M384" s="6" t="s">
        <v>22</v>
      </c>
      <c r="N384" s="7">
        <v>516.47400000000005</v>
      </c>
      <c r="O384" s="6" t="s">
        <v>147</v>
      </c>
      <c r="P384" s="6" t="s">
        <v>148</v>
      </c>
      <c r="Q384" s="11">
        <v>1870767234345</v>
      </c>
      <c r="R384" s="12">
        <v>904322199</v>
      </c>
      <c r="S384" s="6" t="str">
        <f>LEFT(Q384,1)</f>
        <v>1</v>
      </c>
      <c r="T384" s="6" t="str">
        <f>IF(S384="1","Homme",IF(S384="0","Inconnu","Femme"))</f>
        <v>Homme</v>
      </c>
      <c r="U384" s="6" t="str">
        <f>"19"&amp;MID(Q384, SEARCH("", Q384) + 1,2)</f>
        <v>1987</v>
      </c>
      <c r="V384" s="6" t="str">
        <f>FLOOR(U384,5) &amp; "-" &amp; FLOOR(U384,5) + 5</f>
        <v>1985-1990</v>
      </c>
      <c r="W384" s="24">
        <f>IFERROR(VLOOKUP(Data_Set[[#This Row],[Type Transport]],'[1]Taux émission CO2e'!$A$5:$B$16,2,0),0)</f>
        <v>0.3</v>
      </c>
      <c r="X384" s="28">
        <f>IFERROR(VLOOKUP(Data_Set[[#This Row],[Type Transport]],'[1]Taux émission CO2e'!$A$5:$D$16,4,0),0)</f>
        <v>0.16</v>
      </c>
      <c r="Y384" s="24">
        <f>IFERROR(VLOOKUP(Data_Set[[#This Row],[Type Transport]],'[1]Taux émission CO2e'!$A$20:$B$31,2,0),0)</f>
        <v>0.7</v>
      </c>
      <c r="Z384" s="6">
        <f>IFERROR(VLOOKUP(Data_Set[[#This Row],[Type Transport]],'[1]Taux émission CO2e'!$A$20:$D$31,4,0),0)</f>
        <v>6.7400000000000002E-2</v>
      </c>
      <c r="AA384" s="30">
        <f>Data_Set[[#This Row],[Repartition Segment 1]]*Data_Set[[#This Row],[Coefficient CO2 Segment 1]]*Data_Set[[#This Row],[Poids OT (T)]]*Data_Set[[#This Row],[Distance (KM)]]</f>
        <v>14.874451200000001</v>
      </c>
      <c r="AB384" s="30">
        <f>Data_Set[[#This Row],[Repartition Segment 2]]*Data_Set[[#This Row],[Coefficient CO2 Segment 2]]*Data_Set[[#This Row],[Poids OT (T)]]*Data_Set[[#This Row],[Distance (KM)]]</f>
        <v>14.620345992000001</v>
      </c>
      <c r="AC384" s="30">
        <f>Data_Set[[#This Row],[Bilan CO2 Segment 1 (Kg CO2)]]+Data_Set[[#This Row],[Bilan CO2 Segment 2 (Kg CO2)]]</f>
        <v>29.494797192</v>
      </c>
      <c r="AD384" s="1"/>
    </row>
    <row r="385" spans="1:30" ht="12.5" x14ac:dyDescent="0.25">
      <c r="A385" s="7">
        <v>202203000165</v>
      </c>
      <c r="B385" s="18">
        <v>44641</v>
      </c>
      <c r="C385" s="18" t="str">
        <f>TEXT(B385, "mmmm")</f>
        <v>mars</v>
      </c>
      <c r="D385" s="18" t="str">
        <f>TEXT(B385,"aaaa")</f>
        <v>2022</v>
      </c>
      <c r="E385" s="7">
        <v>1481851</v>
      </c>
      <c r="F385" s="17">
        <v>1000</v>
      </c>
      <c r="G385" s="23">
        <f>Data_Set[[#This Row],[Poids OT (kg)]]/1000</f>
        <v>1</v>
      </c>
      <c r="H385" s="6" t="s">
        <v>0</v>
      </c>
      <c r="I385" s="7">
        <v>350</v>
      </c>
      <c r="J385" s="6">
        <v>67100</v>
      </c>
      <c r="K385" s="6" t="s">
        <v>23</v>
      </c>
      <c r="L385" s="6">
        <v>91100</v>
      </c>
      <c r="M385" s="6" t="s">
        <v>22</v>
      </c>
      <c r="N385" s="7">
        <v>516.47400000000005</v>
      </c>
      <c r="O385" s="6" t="s">
        <v>147</v>
      </c>
      <c r="P385" s="6" t="s">
        <v>148</v>
      </c>
      <c r="Q385" s="11">
        <v>1870767234345</v>
      </c>
      <c r="R385" s="12">
        <v>904322199</v>
      </c>
      <c r="S385" s="6" t="str">
        <f>LEFT(Q385,1)</f>
        <v>1</v>
      </c>
      <c r="T385" s="6" t="str">
        <f>IF(S385="1","Homme",IF(S385="0","Inconnu","Femme"))</f>
        <v>Homme</v>
      </c>
      <c r="U385" s="6" t="str">
        <f>"19"&amp;MID(Q385, SEARCH("", Q385) + 1,2)</f>
        <v>1987</v>
      </c>
      <c r="V385" s="6" t="str">
        <f>FLOOR(U385,5) &amp; "-" &amp; FLOOR(U385,5) + 5</f>
        <v>1985-1990</v>
      </c>
      <c r="W385" s="24">
        <f>IFERROR(VLOOKUP(Data_Set[[#This Row],[Type Transport]],'[1]Taux émission CO2e'!$A$5:$B$16,2,0),0)</f>
        <v>0.3</v>
      </c>
      <c r="X385" s="28">
        <f>IFERROR(VLOOKUP(Data_Set[[#This Row],[Type Transport]],'[1]Taux émission CO2e'!$A$5:$D$16,4,0),0)</f>
        <v>0.16</v>
      </c>
      <c r="Y385" s="24">
        <f>IFERROR(VLOOKUP(Data_Set[[#This Row],[Type Transport]],'[1]Taux émission CO2e'!$A$20:$B$31,2,0),0)</f>
        <v>0.7</v>
      </c>
      <c r="Z385" s="6">
        <f>IFERROR(VLOOKUP(Data_Set[[#This Row],[Type Transport]],'[1]Taux émission CO2e'!$A$20:$D$31,4,0),0)</f>
        <v>6.7400000000000002E-2</v>
      </c>
      <c r="AA385" s="30">
        <f>Data_Set[[#This Row],[Repartition Segment 1]]*Data_Set[[#This Row],[Coefficient CO2 Segment 1]]*Data_Set[[#This Row],[Poids OT (T)]]*Data_Set[[#This Row],[Distance (KM)]]</f>
        <v>24.790752000000001</v>
      </c>
      <c r="AB385" s="30">
        <f>Data_Set[[#This Row],[Repartition Segment 2]]*Data_Set[[#This Row],[Coefficient CO2 Segment 2]]*Data_Set[[#This Row],[Poids OT (T)]]*Data_Set[[#This Row],[Distance (KM)]]</f>
        <v>24.367243320000004</v>
      </c>
      <c r="AC385" s="30">
        <f>Data_Set[[#This Row],[Bilan CO2 Segment 1 (Kg CO2)]]+Data_Set[[#This Row],[Bilan CO2 Segment 2 (Kg CO2)]]</f>
        <v>49.157995320000005</v>
      </c>
      <c r="AD385" s="1"/>
    </row>
    <row r="386" spans="1:30" ht="12.5" x14ac:dyDescent="0.25">
      <c r="A386" s="7">
        <v>202203000165</v>
      </c>
      <c r="B386" s="18">
        <v>44648</v>
      </c>
      <c r="C386" s="18" t="str">
        <f>TEXT(B386, "mmmm")</f>
        <v>mars</v>
      </c>
      <c r="D386" s="18" t="str">
        <f>TEXT(B386,"aaaa")</f>
        <v>2022</v>
      </c>
      <c r="E386" s="7">
        <v>1484210</v>
      </c>
      <c r="F386" s="17">
        <v>600</v>
      </c>
      <c r="G386" s="23">
        <f>Data_Set[[#This Row],[Poids OT (kg)]]/1000</f>
        <v>0.6</v>
      </c>
      <c r="H386" s="6" t="s">
        <v>0</v>
      </c>
      <c r="I386" s="7">
        <v>253</v>
      </c>
      <c r="J386" s="6">
        <v>67100</v>
      </c>
      <c r="K386" s="6" t="s">
        <v>23</v>
      </c>
      <c r="L386" s="6">
        <v>91100</v>
      </c>
      <c r="M386" s="6" t="s">
        <v>22</v>
      </c>
      <c r="N386" s="7">
        <v>516.47400000000005</v>
      </c>
      <c r="O386" s="6" t="s">
        <v>147</v>
      </c>
      <c r="P386" s="6" t="s">
        <v>148</v>
      </c>
      <c r="Q386" s="11">
        <v>1870767234345</v>
      </c>
      <c r="R386" s="12">
        <v>904322199</v>
      </c>
      <c r="S386" s="6" t="str">
        <f>LEFT(Q386,1)</f>
        <v>1</v>
      </c>
      <c r="T386" s="6" t="str">
        <f>IF(S386="1","Homme",IF(S386="0","Inconnu","Femme"))</f>
        <v>Homme</v>
      </c>
      <c r="U386" s="6" t="str">
        <f>"19"&amp;MID(Q386, SEARCH("", Q386) + 1,2)</f>
        <v>1987</v>
      </c>
      <c r="V386" s="6" t="str">
        <f>FLOOR(U386,5) &amp; "-" &amp; FLOOR(U386,5) + 5</f>
        <v>1985-1990</v>
      </c>
      <c r="W386" s="24">
        <f>IFERROR(VLOOKUP(Data_Set[[#This Row],[Type Transport]],'[1]Taux émission CO2e'!$A$5:$B$16,2,0),0)</f>
        <v>0.3</v>
      </c>
      <c r="X386" s="28">
        <f>IFERROR(VLOOKUP(Data_Set[[#This Row],[Type Transport]],'[1]Taux émission CO2e'!$A$5:$D$16,4,0),0)</f>
        <v>0.16</v>
      </c>
      <c r="Y386" s="24">
        <f>IFERROR(VLOOKUP(Data_Set[[#This Row],[Type Transport]],'[1]Taux émission CO2e'!$A$20:$B$31,2,0),0)</f>
        <v>0.7</v>
      </c>
      <c r="Z386" s="6">
        <f>IFERROR(VLOOKUP(Data_Set[[#This Row],[Type Transport]],'[1]Taux émission CO2e'!$A$20:$D$31,4,0),0)</f>
        <v>6.7400000000000002E-2</v>
      </c>
      <c r="AA386" s="30">
        <f>Data_Set[[#This Row],[Repartition Segment 1]]*Data_Set[[#This Row],[Coefficient CO2 Segment 1]]*Data_Set[[#This Row],[Poids OT (T)]]*Data_Set[[#This Row],[Distance (KM)]]</f>
        <v>14.874451200000001</v>
      </c>
      <c r="AB386" s="30">
        <f>Data_Set[[#This Row],[Repartition Segment 2]]*Data_Set[[#This Row],[Coefficient CO2 Segment 2]]*Data_Set[[#This Row],[Poids OT (T)]]*Data_Set[[#This Row],[Distance (KM)]]</f>
        <v>14.620345992000001</v>
      </c>
      <c r="AC386" s="30">
        <f>Data_Set[[#This Row],[Bilan CO2 Segment 1 (Kg CO2)]]+Data_Set[[#This Row],[Bilan CO2 Segment 2 (Kg CO2)]]</f>
        <v>29.494797192</v>
      </c>
      <c r="AD386" s="1"/>
    </row>
    <row r="387" spans="1:30" ht="12.5" x14ac:dyDescent="0.25">
      <c r="A387" s="7">
        <v>20220400055</v>
      </c>
      <c r="B387" s="18">
        <v>44651</v>
      </c>
      <c r="C387" s="18" t="str">
        <f>TEXT(B387, "mmmm")</f>
        <v>mars</v>
      </c>
      <c r="D387" s="18" t="str">
        <f>TEXT(B387,"aaaa")</f>
        <v>2022</v>
      </c>
      <c r="E387" s="7">
        <v>1485697</v>
      </c>
      <c r="F387" s="17">
        <v>150</v>
      </c>
      <c r="G387" s="23">
        <f>Data_Set[[#This Row],[Poids OT (kg)]]/1000</f>
        <v>0.15</v>
      </c>
      <c r="H387" s="6" t="s">
        <v>0</v>
      </c>
      <c r="I387" s="7">
        <v>253</v>
      </c>
      <c r="J387" s="6">
        <v>67100</v>
      </c>
      <c r="K387" s="6" t="s">
        <v>23</v>
      </c>
      <c r="L387" s="6">
        <v>91100</v>
      </c>
      <c r="M387" s="6" t="s">
        <v>22</v>
      </c>
      <c r="N387" s="7">
        <v>516.47400000000005</v>
      </c>
      <c r="O387" s="6" t="s">
        <v>147</v>
      </c>
      <c r="P387" s="6" t="s">
        <v>148</v>
      </c>
      <c r="Q387" s="11">
        <v>1870767234345</v>
      </c>
      <c r="R387" s="12">
        <v>904322199</v>
      </c>
      <c r="S387" s="6" t="str">
        <f>LEFT(Q387,1)</f>
        <v>1</v>
      </c>
      <c r="T387" s="6" t="str">
        <f>IF(S387="1","Homme",IF(S387="0","Inconnu","Femme"))</f>
        <v>Homme</v>
      </c>
      <c r="U387" s="6" t="str">
        <f>"19"&amp;MID(Q387, SEARCH("", Q387) + 1,2)</f>
        <v>1987</v>
      </c>
      <c r="V387" s="6" t="str">
        <f>FLOOR(U387,5) &amp; "-" &amp; FLOOR(U387,5) + 5</f>
        <v>1985-1990</v>
      </c>
      <c r="W387" s="24">
        <f>IFERROR(VLOOKUP(Data_Set[[#This Row],[Type Transport]],'[1]Taux émission CO2e'!$A$5:$B$16,2,0),0)</f>
        <v>0.3</v>
      </c>
      <c r="X387" s="28">
        <f>IFERROR(VLOOKUP(Data_Set[[#This Row],[Type Transport]],'[1]Taux émission CO2e'!$A$5:$D$16,4,0),0)</f>
        <v>0.16</v>
      </c>
      <c r="Y387" s="24">
        <f>IFERROR(VLOOKUP(Data_Set[[#This Row],[Type Transport]],'[1]Taux émission CO2e'!$A$20:$B$31,2,0),0)</f>
        <v>0.7</v>
      </c>
      <c r="Z387" s="6">
        <f>IFERROR(VLOOKUP(Data_Set[[#This Row],[Type Transport]],'[1]Taux émission CO2e'!$A$20:$D$31,4,0),0)</f>
        <v>6.7400000000000002E-2</v>
      </c>
      <c r="AA387" s="30">
        <f>Data_Set[[#This Row],[Repartition Segment 1]]*Data_Set[[#This Row],[Coefficient CO2 Segment 1]]*Data_Set[[#This Row],[Poids OT (T)]]*Data_Set[[#This Row],[Distance (KM)]]</f>
        <v>3.7186128000000003</v>
      </c>
      <c r="AB387" s="30">
        <f>Data_Set[[#This Row],[Repartition Segment 2]]*Data_Set[[#This Row],[Coefficient CO2 Segment 2]]*Data_Set[[#This Row],[Poids OT (T)]]*Data_Set[[#This Row],[Distance (KM)]]</f>
        <v>3.6550864980000002</v>
      </c>
      <c r="AC387" s="30">
        <f>Data_Set[[#This Row],[Bilan CO2 Segment 1 (Kg CO2)]]+Data_Set[[#This Row],[Bilan CO2 Segment 2 (Kg CO2)]]</f>
        <v>7.373699298</v>
      </c>
      <c r="AD387" s="1"/>
    </row>
    <row r="388" spans="1:30" ht="12.5" x14ac:dyDescent="0.25">
      <c r="A388" s="7">
        <v>20220400055</v>
      </c>
      <c r="B388" s="18">
        <v>44662</v>
      </c>
      <c r="C388" s="18" t="str">
        <f>TEXT(B388, "mmmm")</f>
        <v>avril</v>
      </c>
      <c r="D388" s="18" t="str">
        <f>TEXT(B388,"aaaa")</f>
        <v>2022</v>
      </c>
      <c r="E388" s="7">
        <v>1490263</v>
      </c>
      <c r="F388" s="17">
        <v>150</v>
      </c>
      <c r="G388" s="23">
        <f>Data_Set[[#This Row],[Poids OT (kg)]]/1000</f>
        <v>0.15</v>
      </c>
      <c r="H388" s="6" t="s">
        <v>3</v>
      </c>
      <c r="I388" s="7">
        <v>120</v>
      </c>
      <c r="J388" s="6">
        <v>67100</v>
      </c>
      <c r="K388" s="6" t="s">
        <v>23</v>
      </c>
      <c r="L388" s="6">
        <v>91100</v>
      </c>
      <c r="M388" s="6" t="s">
        <v>22</v>
      </c>
      <c r="N388" s="7">
        <v>516.47400000000005</v>
      </c>
      <c r="O388" s="6" t="s">
        <v>147</v>
      </c>
      <c r="P388" s="6" t="s">
        <v>148</v>
      </c>
      <c r="Q388" s="11">
        <v>1870767234345</v>
      </c>
      <c r="R388" s="12">
        <v>904322199</v>
      </c>
      <c r="S388" s="6" t="str">
        <f>LEFT(Q388,1)</f>
        <v>1</v>
      </c>
      <c r="T388" s="6" t="str">
        <f>IF(S388="1","Homme",IF(S388="0","Inconnu","Femme"))</f>
        <v>Homme</v>
      </c>
      <c r="U388" s="6" t="str">
        <f>"19"&amp;MID(Q388, SEARCH("", Q388) + 1,2)</f>
        <v>1987</v>
      </c>
      <c r="V388" s="6" t="str">
        <f>FLOOR(U388,5) &amp; "-" &amp; FLOOR(U388,5) + 5</f>
        <v>1985-1990</v>
      </c>
      <c r="W388" s="24">
        <f>IFERROR(VLOOKUP(Data_Set[[#This Row],[Type Transport]],'[1]Taux émission CO2e'!$A$5:$B$16,2,0),0)</f>
        <v>1</v>
      </c>
      <c r="X388" s="28">
        <f>IFERROR(VLOOKUP(Data_Set[[#This Row],[Type Transport]],'[1]Taux émission CO2e'!$A$5:$D$16,4,0),0)</f>
        <v>0.24099999999999999</v>
      </c>
      <c r="Y388" s="24">
        <f>IFERROR(VLOOKUP(Data_Set[[#This Row],[Type Transport]],'[1]Taux émission CO2e'!$A$20:$B$31,2,0),0)</f>
        <v>0</v>
      </c>
      <c r="Z388" s="6">
        <f>IFERROR(VLOOKUP(Data_Set[[#This Row],[Type Transport]],'[1]Taux émission CO2e'!$A$20:$D$31,4,0),0)</f>
        <v>0</v>
      </c>
      <c r="AA388" s="30">
        <f>Data_Set[[#This Row],[Repartition Segment 1]]*Data_Set[[#This Row],[Coefficient CO2 Segment 1]]*Data_Set[[#This Row],[Poids OT (T)]]*Data_Set[[#This Row],[Distance (KM)]]</f>
        <v>18.670535099999999</v>
      </c>
      <c r="AB388" s="30">
        <f>Data_Set[[#This Row],[Repartition Segment 2]]*Data_Set[[#This Row],[Coefficient CO2 Segment 2]]*Data_Set[[#This Row],[Poids OT (T)]]*Data_Set[[#This Row],[Distance (KM)]]</f>
        <v>0</v>
      </c>
      <c r="AC388" s="30">
        <f>Data_Set[[#This Row],[Bilan CO2 Segment 1 (Kg CO2)]]+Data_Set[[#This Row],[Bilan CO2 Segment 2 (Kg CO2)]]</f>
        <v>18.670535099999999</v>
      </c>
      <c r="AD388" s="1"/>
    </row>
    <row r="389" spans="1:30" ht="12.5" x14ac:dyDescent="0.25">
      <c r="A389" s="7">
        <v>2022050075</v>
      </c>
      <c r="B389" s="18">
        <v>44690</v>
      </c>
      <c r="C389" s="18" t="str">
        <f>TEXT(B389, "mmmm")</f>
        <v>mai</v>
      </c>
      <c r="D389" s="18" t="str">
        <f>TEXT(B389,"aaaa")</f>
        <v>2022</v>
      </c>
      <c r="E389" s="7">
        <v>1502377</v>
      </c>
      <c r="F389" s="17">
        <v>450</v>
      </c>
      <c r="G389" s="23">
        <f>Data_Set[[#This Row],[Poids OT (kg)]]/1000</f>
        <v>0.45</v>
      </c>
      <c r="H389" s="6" t="s">
        <v>0</v>
      </c>
      <c r="I389" s="7">
        <v>260</v>
      </c>
      <c r="J389" s="6">
        <v>67100</v>
      </c>
      <c r="K389" s="6" t="s">
        <v>23</v>
      </c>
      <c r="L389" s="6">
        <v>91100</v>
      </c>
      <c r="M389" s="6" t="s">
        <v>22</v>
      </c>
      <c r="N389" s="7">
        <v>516.47400000000005</v>
      </c>
      <c r="O389" s="6" t="s">
        <v>147</v>
      </c>
      <c r="P389" s="6" t="s">
        <v>148</v>
      </c>
      <c r="Q389" s="11">
        <v>1870767234345</v>
      </c>
      <c r="R389" s="12">
        <v>904322199</v>
      </c>
      <c r="S389" s="6" t="str">
        <f>LEFT(Q389,1)</f>
        <v>1</v>
      </c>
      <c r="T389" s="6" t="str">
        <f>IF(S389="1","Homme",IF(S389="0","Inconnu","Femme"))</f>
        <v>Homme</v>
      </c>
      <c r="U389" s="6" t="str">
        <f>"19"&amp;MID(Q389, SEARCH("", Q389) + 1,2)</f>
        <v>1987</v>
      </c>
      <c r="V389" s="6" t="str">
        <f>FLOOR(U389,5) &amp; "-" &amp; FLOOR(U389,5) + 5</f>
        <v>1985-1990</v>
      </c>
      <c r="W389" s="24">
        <f>IFERROR(VLOOKUP(Data_Set[[#This Row],[Type Transport]],'[1]Taux émission CO2e'!$A$5:$B$16,2,0),0)</f>
        <v>0.3</v>
      </c>
      <c r="X389" s="28">
        <f>IFERROR(VLOOKUP(Data_Set[[#This Row],[Type Transport]],'[1]Taux émission CO2e'!$A$5:$D$16,4,0),0)</f>
        <v>0.16</v>
      </c>
      <c r="Y389" s="24">
        <f>IFERROR(VLOOKUP(Data_Set[[#This Row],[Type Transport]],'[1]Taux émission CO2e'!$A$20:$B$31,2,0),0)</f>
        <v>0.7</v>
      </c>
      <c r="Z389" s="6">
        <f>IFERROR(VLOOKUP(Data_Set[[#This Row],[Type Transport]],'[1]Taux émission CO2e'!$A$20:$D$31,4,0),0)</f>
        <v>6.7400000000000002E-2</v>
      </c>
      <c r="AA389" s="30">
        <f>Data_Set[[#This Row],[Repartition Segment 1]]*Data_Set[[#This Row],[Coefficient CO2 Segment 1]]*Data_Set[[#This Row],[Poids OT (T)]]*Data_Set[[#This Row],[Distance (KM)]]</f>
        <v>11.155838400000002</v>
      </c>
      <c r="AB389" s="30">
        <f>Data_Set[[#This Row],[Repartition Segment 2]]*Data_Set[[#This Row],[Coefficient CO2 Segment 2]]*Data_Set[[#This Row],[Poids OT (T)]]*Data_Set[[#This Row],[Distance (KM)]]</f>
        <v>10.965259494000001</v>
      </c>
      <c r="AC389" s="30">
        <f>Data_Set[[#This Row],[Bilan CO2 Segment 1 (Kg CO2)]]+Data_Set[[#This Row],[Bilan CO2 Segment 2 (Kg CO2)]]</f>
        <v>22.121097894000002</v>
      </c>
      <c r="AD389" s="1"/>
    </row>
    <row r="390" spans="1:30" ht="12.5" x14ac:dyDescent="0.25">
      <c r="A390" s="7">
        <v>2022050075</v>
      </c>
      <c r="B390" s="18">
        <v>44697</v>
      </c>
      <c r="C390" s="18" t="str">
        <f>TEXT(B390, "mmmm")</f>
        <v>mai</v>
      </c>
      <c r="D390" s="18" t="str">
        <f>TEXT(B390,"aaaa")</f>
        <v>2022</v>
      </c>
      <c r="E390" s="7">
        <v>1505690</v>
      </c>
      <c r="F390" s="17">
        <v>450</v>
      </c>
      <c r="G390" s="23">
        <f>Data_Set[[#This Row],[Poids OT (kg)]]/1000</f>
        <v>0.45</v>
      </c>
      <c r="H390" s="6" t="s">
        <v>0</v>
      </c>
      <c r="I390" s="7">
        <v>320</v>
      </c>
      <c r="J390" s="6">
        <v>67100</v>
      </c>
      <c r="K390" s="6" t="s">
        <v>23</v>
      </c>
      <c r="L390" s="6">
        <v>91100</v>
      </c>
      <c r="M390" s="6" t="s">
        <v>22</v>
      </c>
      <c r="N390" s="7">
        <v>516.47400000000005</v>
      </c>
      <c r="O390" s="6" t="s">
        <v>147</v>
      </c>
      <c r="P390" s="6" t="s">
        <v>148</v>
      </c>
      <c r="Q390" s="11">
        <v>1870767234345</v>
      </c>
      <c r="R390" s="12">
        <v>904322199</v>
      </c>
      <c r="S390" s="6" t="str">
        <f>LEFT(Q390,1)</f>
        <v>1</v>
      </c>
      <c r="T390" s="6" t="str">
        <f>IF(S390="1","Homme",IF(S390="0","Inconnu","Femme"))</f>
        <v>Homme</v>
      </c>
      <c r="U390" s="6" t="str">
        <f>"19"&amp;MID(Q390, SEARCH("", Q390) + 1,2)</f>
        <v>1987</v>
      </c>
      <c r="V390" s="6" t="str">
        <f>FLOOR(U390,5) &amp; "-" &amp; FLOOR(U390,5) + 5</f>
        <v>1985-1990</v>
      </c>
      <c r="W390" s="24">
        <f>IFERROR(VLOOKUP(Data_Set[[#This Row],[Type Transport]],'[1]Taux émission CO2e'!$A$5:$B$16,2,0),0)</f>
        <v>0.3</v>
      </c>
      <c r="X390" s="28">
        <f>IFERROR(VLOOKUP(Data_Set[[#This Row],[Type Transport]],'[1]Taux émission CO2e'!$A$5:$D$16,4,0),0)</f>
        <v>0.16</v>
      </c>
      <c r="Y390" s="24">
        <f>IFERROR(VLOOKUP(Data_Set[[#This Row],[Type Transport]],'[1]Taux émission CO2e'!$A$20:$B$31,2,0),0)</f>
        <v>0.7</v>
      </c>
      <c r="Z390" s="6">
        <f>IFERROR(VLOOKUP(Data_Set[[#This Row],[Type Transport]],'[1]Taux émission CO2e'!$A$20:$D$31,4,0),0)</f>
        <v>6.7400000000000002E-2</v>
      </c>
      <c r="AA390" s="30">
        <f>Data_Set[[#This Row],[Repartition Segment 1]]*Data_Set[[#This Row],[Coefficient CO2 Segment 1]]*Data_Set[[#This Row],[Poids OT (T)]]*Data_Set[[#This Row],[Distance (KM)]]</f>
        <v>11.155838400000002</v>
      </c>
      <c r="AB390" s="30">
        <f>Data_Set[[#This Row],[Repartition Segment 2]]*Data_Set[[#This Row],[Coefficient CO2 Segment 2]]*Data_Set[[#This Row],[Poids OT (T)]]*Data_Set[[#This Row],[Distance (KM)]]</f>
        <v>10.965259494000001</v>
      </c>
      <c r="AC390" s="30">
        <f>Data_Set[[#This Row],[Bilan CO2 Segment 1 (Kg CO2)]]+Data_Set[[#This Row],[Bilan CO2 Segment 2 (Kg CO2)]]</f>
        <v>22.121097894000002</v>
      </c>
      <c r="AD390" s="1"/>
    </row>
    <row r="391" spans="1:30" ht="12.5" x14ac:dyDescent="0.25">
      <c r="A391" s="7">
        <v>2022050075</v>
      </c>
      <c r="B391" s="18">
        <v>44704</v>
      </c>
      <c r="C391" s="18" t="str">
        <f>TEXT(B391, "mmmm")</f>
        <v>mai</v>
      </c>
      <c r="D391" s="18" t="str">
        <f>TEXT(B391,"aaaa")</f>
        <v>2022</v>
      </c>
      <c r="E391" s="7">
        <v>1509013</v>
      </c>
      <c r="F391" s="17">
        <v>450</v>
      </c>
      <c r="G391" s="23">
        <f>Data_Set[[#This Row],[Poids OT (kg)]]/1000</f>
        <v>0.45</v>
      </c>
      <c r="H391" s="6" t="s">
        <v>0</v>
      </c>
      <c r="I391" s="7">
        <v>390</v>
      </c>
      <c r="J391" s="6">
        <v>67100</v>
      </c>
      <c r="K391" s="6" t="s">
        <v>23</v>
      </c>
      <c r="L391" s="6">
        <v>91100</v>
      </c>
      <c r="M391" s="6" t="s">
        <v>22</v>
      </c>
      <c r="N391" s="7">
        <v>516.47400000000005</v>
      </c>
      <c r="O391" s="6" t="s">
        <v>147</v>
      </c>
      <c r="P391" s="6" t="s">
        <v>148</v>
      </c>
      <c r="Q391" s="11">
        <v>1870767234345</v>
      </c>
      <c r="R391" s="12">
        <v>904322199</v>
      </c>
      <c r="S391" s="6" t="str">
        <f>LEFT(Q391,1)</f>
        <v>1</v>
      </c>
      <c r="T391" s="6" t="str">
        <f>IF(S391="1","Homme",IF(S391="0","Inconnu","Femme"))</f>
        <v>Homme</v>
      </c>
      <c r="U391" s="6" t="str">
        <f>"19"&amp;MID(Q391, SEARCH("", Q391) + 1,2)</f>
        <v>1987</v>
      </c>
      <c r="V391" s="6" t="str">
        <f>FLOOR(U391,5) &amp; "-" &amp; FLOOR(U391,5) + 5</f>
        <v>1985-1990</v>
      </c>
      <c r="W391" s="24">
        <f>IFERROR(VLOOKUP(Data_Set[[#This Row],[Type Transport]],'[1]Taux émission CO2e'!$A$5:$B$16,2,0),0)</f>
        <v>0.3</v>
      </c>
      <c r="X391" s="28">
        <f>IFERROR(VLOOKUP(Data_Set[[#This Row],[Type Transport]],'[1]Taux émission CO2e'!$A$5:$D$16,4,0),0)</f>
        <v>0.16</v>
      </c>
      <c r="Y391" s="24">
        <f>IFERROR(VLOOKUP(Data_Set[[#This Row],[Type Transport]],'[1]Taux émission CO2e'!$A$20:$B$31,2,0),0)</f>
        <v>0.7</v>
      </c>
      <c r="Z391" s="6">
        <f>IFERROR(VLOOKUP(Data_Set[[#This Row],[Type Transport]],'[1]Taux émission CO2e'!$A$20:$D$31,4,0),0)</f>
        <v>6.7400000000000002E-2</v>
      </c>
      <c r="AA391" s="30">
        <f>Data_Set[[#This Row],[Repartition Segment 1]]*Data_Set[[#This Row],[Coefficient CO2 Segment 1]]*Data_Set[[#This Row],[Poids OT (T)]]*Data_Set[[#This Row],[Distance (KM)]]</f>
        <v>11.155838400000002</v>
      </c>
      <c r="AB391" s="30">
        <f>Data_Set[[#This Row],[Repartition Segment 2]]*Data_Set[[#This Row],[Coefficient CO2 Segment 2]]*Data_Set[[#This Row],[Poids OT (T)]]*Data_Set[[#This Row],[Distance (KM)]]</f>
        <v>10.965259494000001</v>
      </c>
      <c r="AC391" s="30">
        <f>Data_Set[[#This Row],[Bilan CO2 Segment 1 (Kg CO2)]]+Data_Set[[#This Row],[Bilan CO2 Segment 2 (Kg CO2)]]</f>
        <v>22.121097894000002</v>
      </c>
      <c r="AD391" s="1"/>
    </row>
    <row r="392" spans="1:30" ht="12.5" x14ac:dyDescent="0.25">
      <c r="A392" s="7">
        <v>20220600077</v>
      </c>
      <c r="B392" s="18">
        <v>44711</v>
      </c>
      <c r="C392" s="18" t="str">
        <f>TEXT(B392, "mmmm")</f>
        <v>mai</v>
      </c>
      <c r="D392" s="18" t="str">
        <f>TEXT(B392,"aaaa")</f>
        <v>2022</v>
      </c>
      <c r="E392" s="7">
        <v>1511464</v>
      </c>
      <c r="F392" s="17">
        <v>1000</v>
      </c>
      <c r="G392" s="23">
        <f>Data_Set[[#This Row],[Poids OT (kg)]]/1000</f>
        <v>1</v>
      </c>
      <c r="H392" s="6" t="s">
        <v>0</v>
      </c>
      <c r="I392" s="7">
        <v>450</v>
      </c>
      <c r="J392" s="6">
        <v>67100</v>
      </c>
      <c r="K392" s="6" t="s">
        <v>23</v>
      </c>
      <c r="L392" s="6">
        <v>91100</v>
      </c>
      <c r="M392" s="6" t="s">
        <v>22</v>
      </c>
      <c r="N392" s="7">
        <v>516.47400000000005</v>
      </c>
      <c r="O392" s="6" t="s">
        <v>147</v>
      </c>
      <c r="P392" s="6" t="s">
        <v>148</v>
      </c>
      <c r="Q392" s="11">
        <v>1870767234345</v>
      </c>
      <c r="R392" s="12">
        <v>904322199</v>
      </c>
      <c r="S392" s="6" t="str">
        <f>LEFT(Q392,1)</f>
        <v>1</v>
      </c>
      <c r="T392" s="6" t="str">
        <f>IF(S392="1","Homme",IF(S392="0","Inconnu","Femme"))</f>
        <v>Homme</v>
      </c>
      <c r="U392" s="6" t="str">
        <f>"19"&amp;MID(Q392, SEARCH("", Q392) + 1,2)</f>
        <v>1987</v>
      </c>
      <c r="V392" s="6" t="str">
        <f>FLOOR(U392,5) &amp; "-" &amp; FLOOR(U392,5) + 5</f>
        <v>1985-1990</v>
      </c>
      <c r="W392" s="24">
        <f>IFERROR(VLOOKUP(Data_Set[[#This Row],[Type Transport]],'[1]Taux émission CO2e'!$A$5:$B$16,2,0),0)</f>
        <v>0.3</v>
      </c>
      <c r="X392" s="28">
        <f>IFERROR(VLOOKUP(Data_Set[[#This Row],[Type Transport]],'[1]Taux émission CO2e'!$A$5:$D$16,4,0),0)</f>
        <v>0.16</v>
      </c>
      <c r="Y392" s="24">
        <f>IFERROR(VLOOKUP(Data_Set[[#This Row],[Type Transport]],'[1]Taux émission CO2e'!$A$20:$B$31,2,0),0)</f>
        <v>0.7</v>
      </c>
      <c r="Z392" s="6">
        <f>IFERROR(VLOOKUP(Data_Set[[#This Row],[Type Transport]],'[1]Taux émission CO2e'!$A$20:$D$31,4,0),0)</f>
        <v>6.7400000000000002E-2</v>
      </c>
      <c r="AA392" s="30">
        <f>Data_Set[[#This Row],[Repartition Segment 1]]*Data_Set[[#This Row],[Coefficient CO2 Segment 1]]*Data_Set[[#This Row],[Poids OT (T)]]*Data_Set[[#This Row],[Distance (KM)]]</f>
        <v>24.790752000000001</v>
      </c>
      <c r="AB392" s="30">
        <f>Data_Set[[#This Row],[Repartition Segment 2]]*Data_Set[[#This Row],[Coefficient CO2 Segment 2]]*Data_Set[[#This Row],[Poids OT (T)]]*Data_Set[[#This Row],[Distance (KM)]]</f>
        <v>24.367243320000004</v>
      </c>
      <c r="AC392" s="30">
        <f>Data_Set[[#This Row],[Bilan CO2 Segment 1 (Kg CO2)]]+Data_Set[[#This Row],[Bilan CO2 Segment 2 (Kg CO2)]]</f>
        <v>49.157995320000005</v>
      </c>
      <c r="AD392" s="1"/>
    </row>
    <row r="393" spans="1:30" ht="12.5" x14ac:dyDescent="0.25">
      <c r="A393" s="7">
        <v>20220600077</v>
      </c>
      <c r="B393" s="18">
        <v>44725</v>
      </c>
      <c r="C393" s="18" t="str">
        <f>TEXT(B393, "mmmm")</f>
        <v>juin</v>
      </c>
      <c r="D393" s="18" t="str">
        <f>TEXT(B393,"aaaa")</f>
        <v>2022</v>
      </c>
      <c r="E393" s="7">
        <v>1517448</v>
      </c>
      <c r="F393" s="17">
        <v>1000</v>
      </c>
      <c r="G393" s="23">
        <f>Data_Set[[#This Row],[Poids OT (kg)]]/1000</f>
        <v>1</v>
      </c>
      <c r="H393" s="6" t="s">
        <v>0</v>
      </c>
      <c r="I393" s="7">
        <v>507</v>
      </c>
      <c r="J393" s="6">
        <v>67100</v>
      </c>
      <c r="K393" s="6" t="s">
        <v>23</v>
      </c>
      <c r="L393" s="6">
        <v>91100</v>
      </c>
      <c r="M393" s="6" t="s">
        <v>22</v>
      </c>
      <c r="N393" s="7">
        <v>516.47400000000005</v>
      </c>
      <c r="O393" s="6" t="s">
        <v>147</v>
      </c>
      <c r="P393" s="6" t="s">
        <v>148</v>
      </c>
      <c r="Q393" s="11">
        <v>1870767234345</v>
      </c>
      <c r="R393" s="12">
        <v>904322199</v>
      </c>
      <c r="S393" s="6" t="str">
        <f>LEFT(Q393,1)</f>
        <v>1</v>
      </c>
      <c r="T393" s="6" t="str">
        <f>IF(S393="1","Homme",IF(S393="0","Inconnu","Femme"))</f>
        <v>Homme</v>
      </c>
      <c r="U393" s="6" t="str">
        <f>"19"&amp;MID(Q393, SEARCH("", Q393) + 1,2)</f>
        <v>1987</v>
      </c>
      <c r="V393" s="6" t="str">
        <f>FLOOR(U393,5) &amp; "-" &amp; FLOOR(U393,5) + 5</f>
        <v>1985-1990</v>
      </c>
      <c r="W393" s="24">
        <f>IFERROR(VLOOKUP(Data_Set[[#This Row],[Type Transport]],'[1]Taux émission CO2e'!$A$5:$B$16,2,0),0)</f>
        <v>0.3</v>
      </c>
      <c r="X393" s="28">
        <f>IFERROR(VLOOKUP(Data_Set[[#This Row],[Type Transport]],'[1]Taux émission CO2e'!$A$5:$D$16,4,0),0)</f>
        <v>0.16</v>
      </c>
      <c r="Y393" s="24">
        <f>IFERROR(VLOOKUP(Data_Set[[#This Row],[Type Transport]],'[1]Taux émission CO2e'!$A$20:$B$31,2,0),0)</f>
        <v>0.7</v>
      </c>
      <c r="Z393" s="6">
        <f>IFERROR(VLOOKUP(Data_Set[[#This Row],[Type Transport]],'[1]Taux émission CO2e'!$A$20:$D$31,4,0),0)</f>
        <v>6.7400000000000002E-2</v>
      </c>
      <c r="AA393" s="30">
        <f>Data_Set[[#This Row],[Repartition Segment 1]]*Data_Set[[#This Row],[Coefficient CO2 Segment 1]]*Data_Set[[#This Row],[Poids OT (T)]]*Data_Set[[#This Row],[Distance (KM)]]</f>
        <v>24.790752000000001</v>
      </c>
      <c r="AB393" s="30">
        <f>Data_Set[[#This Row],[Repartition Segment 2]]*Data_Set[[#This Row],[Coefficient CO2 Segment 2]]*Data_Set[[#This Row],[Poids OT (T)]]*Data_Set[[#This Row],[Distance (KM)]]</f>
        <v>24.367243320000004</v>
      </c>
      <c r="AC393" s="30">
        <f>Data_Set[[#This Row],[Bilan CO2 Segment 1 (Kg CO2)]]+Data_Set[[#This Row],[Bilan CO2 Segment 2 (Kg CO2)]]</f>
        <v>49.157995320000005</v>
      </c>
      <c r="AD393" s="1"/>
    </row>
    <row r="394" spans="1:30" ht="12.5" x14ac:dyDescent="0.25">
      <c r="A394" s="7">
        <v>20220600077</v>
      </c>
      <c r="B394" s="18">
        <v>44739</v>
      </c>
      <c r="C394" s="18" t="str">
        <f>TEXT(B394, "mmmm")</f>
        <v>juin</v>
      </c>
      <c r="D394" s="18" t="str">
        <f>TEXT(B394,"aaaa")</f>
        <v>2022</v>
      </c>
      <c r="E394" s="7">
        <v>1523520</v>
      </c>
      <c r="F394" s="17">
        <v>750</v>
      </c>
      <c r="G394" s="23">
        <f>Data_Set[[#This Row],[Poids OT (kg)]]/1000</f>
        <v>0.75</v>
      </c>
      <c r="H394" s="6" t="s">
        <v>0</v>
      </c>
      <c r="I394" s="7">
        <v>450</v>
      </c>
      <c r="J394" s="6">
        <v>67100</v>
      </c>
      <c r="K394" s="6" t="s">
        <v>23</v>
      </c>
      <c r="L394" s="6">
        <v>91100</v>
      </c>
      <c r="M394" s="6" t="s">
        <v>22</v>
      </c>
      <c r="N394" s="7">
        <v>516.47400000000005</v>
      </c>
      <c r="O394" s="6" t="s">
        <v>147</v>
      </c>
      <c r="P394" s="6" t="s">
        <v>148</v>
      </c>
      <c r="Q394" s="11">
        <v>1870767234345</v>
      </c>
      <c r="R394" s="12">
        <v>904322199</v>
      </c>
      <c r="S394" s="6" t="str">
        <f>LEFT(Q394,1)</f>
        <v>1</v>
      </c>
      <c r="T394" s="6" t="str">
        <f>IF(S394="1","Homme",IF(S394="0","Inconnu","Femme"))</f>
        <v>Homme</v>
      </c>
      <c r="U394" s="6" t="str">
        <f>"19"&amp;MID(Q394, SEARCH("", Q394) + 1,2)</f>
        <v>1987</v>
      </c>
      <c r="V394" s="6" t="str">
        <f>FLOOR(U394,5) &amp; "-" &amp; FLOOR(U394,5) + 5</f>
        <v>1985-1990</v>
      </c>
      <c r="W394" s="24">
        <f>IFERROR(VLOOKUP(Data_Set[[#This Row],[Type Transport]],'[1]Taux émission CO2e'!$A$5:$B$16,2,0),0)</f>
        <v>0.3</v>
      </c>
      <c r="X394" s="28">
        <f>IFERROR(VLOOKUP(Data_Set[[#This Row],[Type Transport]],'[1]Taux émission CO2e'!$A$5:$D$16,4,0),0)</f>
        <v>0.16</v>
      </c>
      <c r="Y394" s="24">
        <f>IFERROR(VLOOKUP(Data_Set[[#This Row],[Type Transport]],'[1]Taux émission CO2e'!$A$20:$B$31,2,0),0)</f>
        <v>0.7</v>
      </c>
      <c r="Z394" s="6">
        <f>IFERROR(VLOOKUP(Data_Set[[#This Row],[Type Transport]],'[1]Taux émission CO2e'!$A$20:$D$31,4,0),0)</f>
        <v>6.7400000000000002E-2</v>
      </c>
      <c r="AA394" s="30">
        <f>Data_Set[[#This Row],[Repartition Segment 1]]*Data_Set[[#This Row],[Coefficient CO2 Segment 1]]*Data_Set[[#This Row],[Poids OT (T)]]*Data_Set[[#This Row],[Distance (KM)]]</f>
        <v>18.593064000000005</v>
      </c>
      <c r="AB394" s="30">
        <f>Data_Set[[#This Row],[Repartition Segment 2]]*Data_Set[[#This Row],[Coefficient CO2 Segment 2]]*Data_Set[[#This Row],[Poids OT (T)]]*Data_Set[[#This Row],[Distance (KM)]]</f>
        <v>18.27543249</v>
      </c>
      <c r="AC394" s="30">
        <f>Data_Set[[#This Row],[Bilan CO2 Segment 1 (Kg CO2)]]+Data_Set[[#This Row],[Bilan CO2 Segment 2 (Kg CO2)]]</f>
        <v>36.868496490000005</v>
      </c>
      <c r="AD394" s="1"/>
    </row>
    <row r="395" spans="1:30" ht="12.5" x14ac:dyDescent="0.25">
      <c r="A395" s="7">
        <v>2022070063</v>
      </c>
      <c r="B395" s="18">
        <v>44746</v>
      </c>
      <c r="C395" s="18" t="str">
        <f>TEXT(B395, "mmmm")</f>
        <v>juillet</v>
      </c>
      <c r="D395" s="18" t="str">
        <f>TEXT(B395,"aaaa")</f>
        <v>2022</v>
      </c>
      <c r="E395" s="7">
        <v>1526605</v>
      </c>
      <c r="F395" s="17">
        <v>1000</v>
      </c>
      <c r="G395" s="23">
        <f>Data_Set[[#This Row],[Poids OT (kg)]]/1000</f>
        <v>1</v>
      </c>
      <c r="H395" s="6" t="s">
        <v>0</v>
      </c>
      <c r="I395" s="7">
        <v>520</v>
      </c>
      <c r="J395" s="6">
        <v>67100</v>
      </c>
      <c r="K395" s="6" t="s">
        <v>23</v>
      </c>
      <c r="L395" s="6">
        <v>91100</v>
      </c>
      <c r="M395" s="6" t="s">
        <v>22</v>
      </c>
      <c r="N395" s="7">
        <v>516.47400000000005</v>
      </c>
      <c r="O395" s="6" t="s">
        <v>147</v>
      </c>
      <c r="P395" s="6" t="s">
        <v>148</v>
      </c>
      <c r="Q395" s="11">
        <v>1870767234345</v>
      </c>
      <c r="R395" s="12">
        <v>904322199</v>
      </c>
      <c r="S395" s="6" t="str">
        <f>LEFT(Q395,1)</f>
        <v>1</v>
      </c>
      <c r="T395" s="6" t="str">
        <f>IF(S395="1","Homme",IF(S395="0","Inconnu","Femme"))</f>
        <v>Homme</v>
      </c>
      <c r="U395" s="6" t="str">
        <f>"19"&amp;MID(Q395, SEARCH("", Q395) + 1,2)</f>
        <v>1987</v>
      </c>
      <c r="V395" s="6" t="str">
        <f>FLOOR(U395,5) &amp; "-" &amp; FLOOR(U395,5) + 5</f>
        <v>1985-1990</v>
      </c>
      <c r="W395" s="24">
        <f>IFERROR(VLOOKUP(Data_Set[[#This Row],[Type Transport]],'[1]Taux émission CO2e'!$A$5:$B$16,2,0),0)</f>
        <v>0.3</v>
      </c>
      <c r="X395" s="28">
        <f>IFERROR(VLOOKUP(Data_Set[[#This Row],[Type Transport]],'[1]Taux émission CO2e'!$A$5:$D$16,4,0),0)</f>
        <v>0.16</v>
      </c>
      <c r="Y395" s="24">
        <f>IFERROR(VLOOKUP(Data_Set[[#This Row],[Type Transport]],'[1]Taux émission CO2e'!$A$20:$B$31,2,0),0)</f>
        <v>0.7</v>
      </c>
      <c r="Z395" s="6">
        <f>IFERROR(VLOOKUP(Data_Set[[#This Row],[Type Transport]],'[1]Taux émission CO2e'!$A$20:$D$31,4,0),0)</f>
        <v>6.7400000000000002E-2</v>
      </c>
      <c r="AA395" s="30">
        <f>Data_Set[[#This Row],[Repartition Segment 1]]*Data_Set[[#This Row],[Coefficient CO2 Segment 1]]*Data_Set[[#This Row],[Poids OT (T)]]*Data_Set[[#This Row],[Distance (KM)]]</f>
        <v>24.790752000000001</v>
      </c>
      <c r="AB395" s="30">
        <f>Data_Set[[#This Row],[Repartition Segment 2]]*Data_Set[[#This Row],[Coefficient CO2 Segment 2]]*Data_Set[[#This Row],[Poids OT (T)]]*Data_Set[[#This Row],[Distance (KM)]]</f>
        <v>24.367243320000004</v>
      </c>
      <c r="AC395" s="30">
        <f>Data_Set[[#This Row],[Bilan CO2 Segment 1 (Kg CO2)]]+Data_Set[[#This Row],[Bilan CO2 Segment 2 (Kg CO2)]]</f>
        <v>49.157995320000005</v>
      </c>
      <c r="AD395" s="1"/>
    </row>
    <row r="396" spans="1:30" ht="12.5" x14ac:dyDescent="0.25">
      <c r="A396" s="7">
        <v>2022070063</v>
      </c>
      <c r="B396" s="18">
        <v>44753</v>
      </c>
      <c r="C396" s="18" t="str">
        <f>TEXT(B396, "mmmm")</f>
        <v>juillet</v>
      </c>
      <c r="D396" s="18" t="str">
        <f>TEXT(B396,"aaaa")</f>
        <v>2022</v>
      </c>
      <c r="E396" s="7">
        <v>1529990</v>
      </c>
      <c r="F396" s="17">
        <v>1000</v>
      </c>
      <c r="G396" s="23">
        <f>Data_Set[[#This Row],[Poids OT (kg)]]/1000</f>
        <v>1</v>
      </c>
      <c r="H396" s="6" t="s">
        <v>0</v>
      </c>
      <c r="I396" s="7">
        <v>450</v>
      </c>
      <c r="J396" s="6">
        <v>67100</v>
      </c>
      <c r="K396" s="6" t="s">
        <v>23</v>
      </c>
      <c r="L396" s="6">
        <v>91100</v>
      </c>
      <c r="M396" s="6" t="s">
        <v>22</v>
      </c>
      <c r="N396" s="7">
        <v>516.47400000000005</v>
      </c>
      <c r="O396" s="6" t="s">
        <v>147</v>
      </c>
      <c r="P396" s="6" t="s">
        <v>148</v>
      </c>
      <c r="Q396" s="11">
        <v>1870767234345</v>
      </c>
      <c r="R396" s="12">
        <v>904322199</v>
      </c>
      <c r="S396" s="6" t="str">
        <f>LEFT(Q396,1)</f>
        <v>1</v>
      </c>
      <c r="T396" s="6" t="str">
        <f>IF(S396="1","Homme",IF(S396="0","Inconnu","Femme"))</f>
        <v>Homme</v>
      </c>
      <c r="U396" s="6" t="str">
        <f>"19"&amp;MID(Q396, SEARCH("", Q396) + 1,2)</f>
        <v>1987</v>
      </c>
      <c r="V396" s="6" t="str">
        <f>FLOOR(U396,5) &amp; "-" &amp; FLOOR(U396,5) + 5</f>
        <v>1985-1990</v>
      </c>
      <c r="W396" s="24">
        <f>IFERROR(VLOOKUP(Data_Set[[#This Row],[Type Transport]],'[1]Taux émission CO2e'!$A$5:$B$16,2,0),0)</f>
        <v>0.3</v>
      </c>
      <c r="X396" s="28">
        <f>IFERROR(VLOOKUP(Data_Set[[#This Row],[Type Transport]],'[1]Taux émission CO2e'!$A$5:$D$16,4,0),0)</f>
        <v>0.16</v>
      </c>
      <c r="Y396" s="24">
        <f>IFERROR(VLOOKUP(Data_Set[[#This Row],[Type Transport]],'[1]Taux émission CO2e'!$A$20:$B$31,2,0),0)</f>
        <v>0.7</v>
      </c>
      <c r="Z396" s="6">
        <f>IFERROR(VLOOKUP(Data_Set[[#This Row],[Type Transport]],'[1]Taux émission CO2e'!$A$20:$D$31,4,0),0)</f>
        <v>6.7400000000000002E-2</v>
      </c>
      <c r="AA396" s="30">
        <f>Data_Set[[#This Row],[Repartition Segment 1]]*Data_Set[[#This Row],[Coefficient CO2 Segment 1]]*Data_Set[[#This Row],[Poids OT (T)]]*Data_Set[[#This Row],[Distance (KM)]]</f>
        <v>24.790752000000001</v>
      </c>
      <c r="AB396" s="30">
        <f>Data_Set[[#This Row],[Repartition Segment 2]]*Data_Set[[#This Row],[Coefficient CO2 Segment 2]]*Data_Set[[#This Row],[Poids OT (T)]]*Data_Set[[#This Row],[Distance (KM)]]</f>
        <v>24.367243320000004</v>
      </c>
      <c r="AC396" s="30">
        <f>Data_Set[[#This Row],[Bilan CO2 Segment 1 (Kg CO2)]]+Data_Set[[#This Row],[Bilan CO2 Segment 2 (Kg CO2)]]</f>
        <v>49.157995320000005</v>
      </c>
      <c r="AD396" s="1"/>
    </row>
    <row r="397" spans="1:30" ht="12.5" x14ac:dyDescent="0.25">
      <c r="A397" s="7">
        <v>2022070063</v>
      </c>
      <c r="B397" s="18">
        <v>44763</v>
      </c>
      <c r="C397" s="18" t="str">
        <f>TEXT(B397, "mmmm")</f>
        <v>juillet</v>
      </c>
      <c r="D397" s="18" t="str">
        <f>TEXT(B397,"aaaa")</f>
        <v>2022</v>
      </c>
      <c r="E397" s="7">
        <v>1532435</v>
      </c>
      <c r="F397" s="17">
        <v>1000</v>
      </c>
      <c r="G397" s="23">
        <f>Data_Set[[#This Row],[Poids OT (kg)]]/1000</f>
        <v>1</v>
      </c>
      <c r="H397" s="6" t="s">
        <v>0</v>
      </c>
      <c r="I397" s="7">
        <v>520</v>
      </c>
      <c r="J397" s="6">
        <v>67100</v>
      </c>
      <c r="K397" s="6" t="s">
        <v>23</v>
      </c>
      <c r="L397" s="6">
        <v>91100</v>
      </c>
      <c r="M397" s="6" t="s">
        <v>22</v>
      </c>
      <c r="N397" s="7">
        <v>516.47400000000005</v>
      </c>
      <c r="O397" s="6" t="s">
        <v>147</v>
      </c>
      <c r="P397" s="6" t="s">
        <v>148</v>
      </c>
      <c r="Q397" s="11">
        <v>1870767234345</v>
      </c>
      <c r="R397" s="12">
        <v>904322199</v>
      </c>
      <c r="S397" s="6" t="str">
        <f>LEFT(Q397,1)</f>
        <v>1</v>
      </c>
      <c r="T397" s="6" t="str">
        <f>IF(S397="1","Homme",IF(S397="0","Inconnu","Femme"))</f>
        <v>Homme</v>
      </c>
      <c r="U397" s="6" t="str">
        <f>"19"&amp;MID(Q397, SEARCH("", Q397) + 1,2)</f>
        <v>1987</v>
      </c>
      <c r="V397" s="6" t="str">
        <f>FLOOR(U397,5) &amp; "-" &amp; FLOOR(U397,5) + 5</f>
        <v>1985-1990</v>
      </c>
      <c r="W397" s="24">
        <f>IFERROR(VLOOKUP(Data_Set[[#This Row],[Type Transport]],'[1]Taux émission CO2e'!$A$5:$B$16,2,0),0)</f>
        <v>0.3</v>
      </c>
      <c r="X397" s="28">
        <f>IFERROR(VLOOKUP(Data_Set[[#This Row],[Type Transport]],'[1]Taux émission CO2e'!$A$5:$D$16,4,0),0)</f>
        <v>0.16</v>
      </c>
      <c r="Y397" s="24">
        <f>IFERROR(VLOOKUP(Data_Set[[#This Row],[Type Transport]],'[1]Taux émission CO2e'!$A$20:$B$31,2,0),0)</f>
        <v>0.7</v>
      </c>
      <c r="Z397" s="6">
        <f>IFERROR(VLOOKUP(Data_Set[[#This Row],[Type Transport]],'[1]Taux émission CO2e'!$A$20:$D$31,4,0),0)</f>
        <v>6.7400000000000002E-2</v>
      </c>
      <c r="AA397" s="30">
        <f>Data_Set[[#This Row],[Repartition Segment 1]]*Data_Set[[#This Row],[Coefficient CO2 Segment 1]]*Data_Set[[#This Row],[Poids OT (T)]]*Data_Set[[#This Row],[Distance (KM)]]</f>
        <v>24.790752000000001</v>
      </c>
      <c r="AB397" s="30">
        <f>Data_Set[[#This Row],[Repartition Segment 2]]*Data_Set[[#This Row],[Coefficient CO2 Segment 2]]*Data_Set[[#This Row],[Poids OT (T)]]*Data_Set[[#This Row],[Distance (KM)]]</f>
        <v>24.367243320000004</v>
      </c>
      <c r="AC397" s="30">
        <f>Data_Set[[#This Row],[Bilan CO2 Segment 1 (Kg CO2)]]+Data_Set[[#This Row],[Bilan CO2 Segment 2 (Kg CO2)]]</f>
        <v>49.157995320000005</v>
      </c>
      <c r="AD397" s="1"/>
    </row>
    <row r="398" spans="1:30" ht="12.5" x14ac:dyDescent="0.25">
      <c r="A398" s="7">
        <v>20220700116</v>
      </c>
      <c r="B398" s="18">
        <v>44768</v>
      </c>
      <c r="C398" s="18" t="str">
        <f>TEXT(B398, "mmmm")</f>
        <v>juillet</v>
      </c>
      <c r="D398" s="18" t="str">
        <f>TEXT(B398,"aaaa")</f>
        <v>2022</v>
      </c>
      <c r="E398" s="7">
        <v>1535209</v>
      </c>
      <c r="F398" s="17">
        <v>750</v>
      </c>
      <c r="G398" s="23">
        <f>Data_Set[[#This Row],[Poids OT (kg)]]/1000</f>
        <v>0.75</v>
      </c>
      <c r="H398" s="6" t="s">
        <v>1</v>
      </c>
      <c r="I398" s="7">
        <v>365</v>
      </c>
      <c r="J398" s="6">
        <v>67100</v>
      </c>
      <c r="K398" s="6" t="s">
        <v>23</v>
      </c>
      <c r="L398" s="6">
        <v>91100</v>
      </c>
      <c r="M398" s="6" t="s">
        <v>22</v>
      </c>
      <c r="N398" s="7">
        <v>516.47400000000005</v>
      </c>
      <c r="O398" s="6" t="s">
        <v>147</v>
      </c>
      <c r="P398" s="6" t="s">
        <v>148</v>
      </c>
      <c r="Q398" s="11">
        <v>1870767234345</v>
      </c>
      <c r="R398" s="12">
        <v>904322199</v>
      </c>
      <c r="S398" s="6" t="str">
        <f>LEFT(Q398,1)</f>
        <v>1</v>
      </c>
      <c r="T398" s="6" t="str">
        <f>IF(S398="1","Homme",IF(S398="0","Inconnu","Femme"))</f>
        <v>Homme</v>
      </c>
      <c r="U398" s="6" t="str">
        <f>"19"&amp;MID(Q398, SEARCH("", Q398) + 1,2)</f>
        <v>1987</v>
      </c>
      <c r="V398" s="6" t="str">
        <f>FLOOR(U398,5) &amp; "-" &amp; FLOOR(U398,5) + 5</f>
        <v>1985-1990</v>
      </c>
      <c r="W398" s="24">
        <f>IFERROR(VLOOKUP(Data_Set[[#This Row],[Type Transport]],'[1]Taux émission CO2e'!$A$5:$B$16,2,0),0)</f>
        <v>0.3</v>
      </c>
      <c r="X398" s="28">
        <f>IFERROR(VLOOKUP(Data_Set[[#This Row],[Type Transport]],'[1]Taux émission CO2e'!$A$5:$D$16,4,0),0)</f>
        <v>0.16</v>
      </c>
      <c r="Y398" s="24">
        <f>IFERROR(VLOOKUP(Data_Set[[#This Row],[Type Transport]],'[1]Taux émission CO2e'!$A$20:$B$31,2,0),0)</f>
        <v>0.7</v>
      </c>
      <c r="Z398" s="6">
        <f>IFERROR(VLOOKUP(Data_Set[[#This Row],[Type Transport]],'[1]Taux émission CO2e'!$A$20:$D$31,4,0),0)</f>
        <v>6.7400000000000002E-2</v>
      </c>
      <c r="AA398" s="30">
        <f>Data_Set[[#This Row],[Repartition Segment 1]]*Data_Set[[#This Row],[Coefficient CO2 Segment 1]]*Data_Set[[#This Row],[Poids OT (T)]]*Data_Set[[#This Row],[Distance (KM)]]</f>
        <v>18.593064000000005</v>
      </c>
      <c r="AB398" s="30">
        <f>Data_Set[[#This Row],[Repartition Segment 2]]*Data_Set[[#This Row],[Coefficient CO2 Segment 2]]*Data_Set[[#This Row],[Poids OT (T)]]*Data_Set[[#This Row],[Distance (KM)]]</f>
        <v>18.27543249</v>
      </c>
      <c r="AC398" s="30">
        <f>Data_Set[[#This Row],[Bilan CO2 Segment 1 (Kg CO2)]]+Data_Set[[#This Row],[Bilan CO2 Segment 2 (Kg CO2)]]</f>
        <v>36.868496490000005</v>
      </c>
      <c r="AD398" s="1"/>
    </row>
    <row r="399" spans="1:30" ht="12.5" x14ac:dyDescent="0.25">
      <c r="A399" s="7">
        <v>20220800118</v>
      </c>
      <c r="B399" s="18">
        <v>44774</v>
      </c>
      <c r="C399" s="18" t="str">
        <f>TEXT(B399, "mmmm")</f>
        <v>août</v>
      </c>
      <c r="D399" s="18" t="str">
        <f>TEXT(B399,"aaaa")</f>
        <v>2022</v>
      </c>
      <c r="E399" s="7">
        <v>1537953</v>
      </c>
      <c r="F399" s="17">
        <v>1650</v>
      </c>
      <c r="G399" s="23">
        <f>Data_Set[[#This Row],[Poids OT (kg)]]/1000</f>
        <v>1.65</v>
      </c>
      <c r="H399" s="6" t="s">
        <v>0</v>
      </c>
      <c r="I399" s="7">
        <v>477</v>
      </c>
      <c r="J399" s="6">
        <v>67100</v>
      </c>
      <c r="K399" s="6" t="s">
        <v>23</v>
      </c>
      <c r="L399" s="6">
        <v>91100</v>
      </c>
      <c r="M399" s="6" t="s">
        <v>22</v>
      </c>
      <c r="N399" s="7">
        <v>516.47400000000005</v>
      </c>
      <c r="O399" s="6" t="s">
        <v>147</v>
      </c>
      <c r="P399" s="6" t="s">
        <v>148</v>
      </c>
      <c r="Q399" s="11">
        <v>1870767234345</v>
      </c>
      <c r="R399" s="12">
        <v>904322199</v>
      </c>
      <c r="S399" s="6" t="str">
        <f>LEFT(Q399,1)</f>
        <v>1</v>
      </c>
      <c r="T399" s="6" t="str">
        <f>IF(S399="1","Homme",IF(S399="0","Inconnu","Femme"))</f>
        <v>Homme</v>
      </c>
      <c r="U399" s="6" t="str">
        <f>"19"&amp;MID(Q399, SEARCH("", Q399) + 1,2)</f>
        <v>1987</v>
      </c>
      <c r="V399" s="6" t="str">
        <f>FLOOR(U399,5) &amp; "-" &amp; FLOOR(U399,5) + 5</f>
        <v>1985-1990</v>
      </c>
      <c r="W399" s="24">
        <f>IFERROR(VLOOKUP(Data_Set[[#This Row],[Type Transport]],'[1]Taux émission CO2e'!$A$5:$B$16,2,0),0)</f>
        <v>0.3</v>
      </c>
      <c r="X399" s="28">
        <f>IFERROR(VLOOKUP(Data_Set[[#This Row],[Type Transport]],'[1]Taux émission CO2e'!$A$5:$D$16,4,0),0)</f>
        <v>0.16</v>
      </c>
      <c r="Y399" s="24">
        <f>IFERROR(VLOOKUP(Data_Set[[#This Row],[Type Transport]],'[1]Taux émission CO2e'!$A$20:$B$31,2,0),0)</f>
        <v>0.7</v>
      </c>
      <c r="Z399" s="6">
        <f>IFERROR(VLOOKUP(Data_Set[[#This Row],[Type Transport]],'[1]Taux émission CO2e'!$A$20:$D$31,4,0),0)</f>
        <v>6.7400000000000002E-2</v>
      </c>
      <c r="AA399" s="30">
        <f>Data_Set[[#This Row],[Repartition Segment 1]]*Data_Set[[#This Row],[Coefficient CO2 Segment 1]]*Data_Set[[#This Row],[Poids OT (T)]]*Data_Set[[#This Row],[Distance (KM)]]</f>
        <v>40.904740799999999</v>
      </c>
      <c r="AB399" s="30">
        <f>Data_Set[[#This Row],[Repartition Segment 2]]*Data_Set[[#This Row],[Coefficient CO2 Segment 2]]*Data_Set[[#This Row],[Poids OT (T)]]*Data_Set[[#This Row],[Distance (KM)]]</f>
        <v>40.205951478000003</v>
      </c>
      <c r="AC399" s="30">
        <f>Data_Set[[#This Row],[Bilan CO2 Segment 1 (Kg CO2)]]+Data_Set[[#This Row],[Bilan CO2 Segment 2 (Kg CO2)]]</f>
        <v>81.110692278000002</v>
      </c>
      <c r="AD399" s="1"/>
    </row>
    <row r="400" spans="1:30" ht="12.5" x14ac:dyDescent="0.25">
      <c r="A400" s="7">
        <v>20220800118</v>
      </c>
      <c r="B400" s="18">
        <v>44781</v>
      </c>
      <c r="C400" s="18" t="str">
        <f>TEXT(B400, "mmmm")</f>
        <v>août</v>
      </c>
      <c r="D400" s="18" t="str">
        <f>TEXT(B400,"aaaa")</f>
        <v>2022</v>
      </c>
      <c r="E400" s="7">
        <v>1540176</v>
      </c>
      <c r="F400" s="17">
        <v>750</v>
      </c>
      <c r="G400" s="23">
        <f>Data_Set[[#This Row],[Poids OT (kg)]]/1000</f>
        <v>0.75</v>
      </c>
      <c r="H400" s="6" t="s">
        <v>0</v>
      </c>
      <c r="I400" s="7">
        <v>450</v>
      </c>
      <c r="J400" s="6">
        <v>67100</v>
      </c>
      <c r="K400" s="6" t="s">
        <v>23</v>
      </c>
      <c r="L400" s="6">
        <v>91100</v>
      </c>
      <c r="M400" s="6" t="s">
        <v>22</v>
      </c>
      <c r="N400" s="7">
        <v>516.47400000000005</v>
      </c>
      <c r="O400" s="6" t="s">
        <v>147</v>
      </c>
      <c r="P400" s="6" t="s">
        <v>148</v>
      </c>
      <c r="Q400" s="11">
        <v>1870767234345</v>
      </c>
      <c r="R400" s="12">
        <v>904322199</v>
      </c>
      <c r="S400" s="6" t="str">
        <f>LEFT(Q400,1)</f>
        <v>1</v>
      </c>
      <c r="T400" s="6" t="str">
        <f>IF(S400="1","Homme",IF(S400="0","Inconnu","Femme"))</f>
        <v>Homme</v>
      </c>
      <c r="U400" s="6" t="str">
        <f>"19"&amp;MID(Q400, SEARCH("", Q400) + 1,2)</f>
        <v>1987</v>
      </c>
      <c r="V400" s="6" t="str">
        <f>FLOOR(U400,5) &amp; "-" &amp; FLOOR(U400,5) + 5</f>
        <v>1985-1990</v>
      </c>
      <c r="W400" s="24">
        <f>IFERROR(VLOOKUP(Data_Set[[#This Row],[Type Transport]],'[1]Taux émission CO2e'!$A$5:$B$16,2,0),0)</f>
        <v>0.3</v>
      </c>
      <c r="X400" s="28">
        <f>IFERROR(VLOOKUP(Data_Set[[#This Row],[Type Transport]],'[1]Taux émission CO2e'!$A$5:$D$16,4,0),0)</f>
        <v>0.16</v>
      </c>
      <c r="Y400" s="24">
        <f>IFERROR(VLOOKUP(Data_Set[[#This Row],[Type Transport]],'[1]Taux émission CO2e'!$A$20:$B$31,2,0),0)</f>
        <v>0.7</v>
      </c>
      <c r="Z400" s="6">
        <f>IFERROR(VLOOKUP(Data_Set[[#This Row],[Type Transport]],'[1]Taux émission CO2e'!$A$20:$D$31,4,0),0)</f>
        <v>6.7400000000000002E-2</v>
      </c>
      <c r="AA400" s="30">
        <f>Data_Set[[#This Row],[Repartition Segment 1]]*Data_Set[[#This Row],[Coefficient CO2 Segment 1]]*Data_Set[[#This Row],[Poids OT (T)]]*Data_Set[[#This Row],[Distance (KM)]]</f>
        <v>18.593064000000005</v>
      </c>
      <c r="AB400" s="30">
        <f>Data_Set[[#This Row],[Repartition Segment 2]]*Data_Set[[#This Row],[Coefficient CO2 Segment 2]]*Data_Set[[#This Row],[Poids OT (T)]]*Data_Set[[#This Row],[Distance (KM)]]</f>
        <v>18.27543249</v>
      </c>
      <c r="AC400" s="30">
        <f>Data_Set[[#This Row],[Bilan CO2 Segment 1 (Kg CO2)]]+Data_Set[[#This Row],[Bilan CO2 Segment 2 (Kg CO2)]]</f>
        <v>36.868496490000005</v>
      </c>
      <c r="AD400" s="1"/>
    </row>
    <row r="401" spans="1:30" ht="12.5" x14ac:dyDescent="0.25">
      <c r="A401" s="7">
        <v>20220800118</v>
      </c>
      <c r="B401" s="18">
        <v>44789</v>
      </c>
      <c r="C401" s="18" t="str">
        <f>TEXT(B401, "mmmm")</f>
        <v>août</v>
      </c>
      <c r="D401" s="18" t="str">
        <f>TEXT(B401,"aaaa")</f>
        <v>2022</v>
      </c>
      <c r="E401" s="7">
        <v>1541855</v>
      </c>
      <c r="F401" s="17">
        <v>300</v>
      </c>
      <c r="G401" s="23">
        <f>Data_Set[[#This Row],[Poids OT (kg)]]/1000</f>
        <v>0.3</v>
      </c>
      <c r="H401" s="6" t="s">
        <v>0</v>
      </c>
      <c r="I401" s="7">
        <v>224</v>
      </c>
      <c r="J401" s="6">
        <v>67100</v>
      </c>
      <c r="K401" s="6" t="s">
        <v>23</v>
      </c>
      <c r="L401" s="6">
        <v>91100</v>
      </c>
      <c r="M401" s="6" t="s">
        <v>22</v>
      </c>
      <c r="N401" s="7">
        <v>516.47400000000005</v>
      </c>
      <c r="O401" s="6" t="s">
        <v>147</v>
      </c>
      <c r="P401" s="6" t="s">
        <v>148</v>
      </c>
      <c r="Q401" s="11">
        <v>1870767234345</v>
      </c>
      <c r="R401" s="12">
        <v>904322199</v>
      </c>
      <c r="S401" s="6" t="str">
        <f>LEFT(Q401,1)</f>
        <v>1</v>
      </c>
      <c r="T401" s="6" t="str">
        <f>IF(S401="1","Homme",IF(S401="0","Inconnu","Femme"))</f>
        <v>Homme</v>
      </c>
      <c r="U401" s="6" t="str">
        <f>"19"&amp;MID(Q401, SEARCH("", Q401) + 1,2)</f>
        <v>1987</v>
      </c>
      <c r="V401" s="6" t="str">
        <f>FLOOR(U401,5) &amp; "-" &amp; FLOOR(U401,5) + 5</f>
        <v>1985-1990</v>
      </c>
      <c r="W401" s="24">
        <f>IFERROR(VLOOKUP(Data_Set[[#This Row],[Type Transport]],'[1]Taux émission CO2e'!$A$5:$B$16,2,0),0)</f>
        <v>0.3</v>
      </c>
      <c r="X401" s="28">
        <f>IFERROR(VLOOKUP(Data_Set[[#This Row],[Type Transport]],'[1]Taux émission CO2e'!$A$5:$D$16,4,0),0)</f>
        <v>0.16</v>
      </c>
      <c r="Y401" s="24">
        <f>IFERROR(VLOOKUP(Data_Set[[#This Row],[Type Transport]],'[1]Taux émission CO2e'!$A$20:$B$31,2,0),0)</f>
        <v>0.7</v>
      </c>
      <c r="Z401" s="6">
        <f>IFERROR(VLOOKUP(Data_Set[[#This Row],[Type Transport]],'[1]Taux émission CO2e'!$A$20:$D$31,4,0),0)</f>
        <v>6.7400000000000002E-2</v>
      </c>
      <c r="AA401" s="30">
        <f>Data_Set[[#This Row],[Repartition Segment 1]]*Data_Set[[#This Row],[Coefficient CO2 Segment 1]]*Data_Set[[#This Row],[Poids OT (T)]]*Data_Set[[#This Row],[Distance (KM)]]</f>
        <v>7.4372256000000005</v>
      </c>
      <c r="AB401" s="30">
        <f>Data_Set[[#This Row],[Repartition Segment 2]]*Data_Set[[#This Row],[Coefficient CO2 Segment 2]]*Data_Set[[#This Row],[Poids OT (T)]]*Data_Set[[#This Row],[Distance (KM)]]</f>
        <v>7.3101729960000004</v>
      </c>
      <c r="AC401" s="30">
        <f>Data_Set[[#This Row],[Bilan CO2 Segment 1 (Kg CO2)]]+Data_Set[[#This Row],[Bilan CO2 Segment 2 (Kg CO2)]]</f>
        <v>14.747398596</v>
      </c>
      <c r="AD401" s="1"/>
    </row>
    <row r="402" spans="1:30" ht="12.5" x14ac:dyDescent="0.25">
      <c r="A402" s="7">
        <v>20220800118</v>
      </c>
      <c r="B402" s="18">
        <v>44795</v>
      </c>
      <c r="C402" s="18" t="str">
        <f>TEXT(B402, "mmmm")</f>
        <v>août</v>
      </c>
      <c r="D402" s="18" t="str">
        <f>TEXT(B402,"aaaa")</f>
        <v>2022</v>
      </c>
      <c r="E402" s="7">
        <v>1543415</v>
      </c>
      <c r="F402" s="17">
        <v>300</v>
      </c>
      <c r="G402" s="23">
        <f>Data_Set[[#This Row],[Poids OT (kg)]]/1000</f>
        <v>0.3</v>
      </c>
      <c r="H402" s="6" t="s">
        <v>0</v>
      </c>
      <c r="I402" s="7">
        <v>224</v>
      </c>
      <c r="J402" s="6">
        <v>67100</v>
      </c>
      <c r="K402" s="6" t="s">
        <v>23</v>
      </c>
      <c r="L402" s="6">
        <v>91100</v>
      </c>
      <c r="M402" s="6" t="s">
        <v>22</v>
      </c>
      <c r="N402" s="7">
        <v>516.47400000000005</v>
      </c>
      <c r="O402" s="6" t="s">
        <v>147</v>
      </c>
      <c r="P402" s="6" t="s">
        <v>148</v>
      </c>
      <c r="Q402" s="11">
        <v>1870767234345</v>
      </c>
      <c r="R402" s="12">
        <v>904322199</v>
      </c>
      <c r="S402" s="6" t="str">
        <f>LEFT(Q402,1)</f>
        <v>1</v>
      </c>
      <c r="T402" s="6" t="str">
        <f>IF(S402="1","Homme",IF(S402="0","Inconnu","Femme"))</f>
        <v>Homme</v>
      </c>
      <c r="U402" s="6" t="str">
        <f>"19"&amp;MID(Q402, SEARCH("", Q402) + 1,2)</f>
        <v>1987</v>
      </c>
      <c r="V402" s="6" t="str">
        <f>FLOOR(U402,5) &amp; "-" &amp; FLOOR(U402,5) + 5</f>
        <v>1985-1990</v>
      </c>
      <c r="W402" s="24">
        <f>IFERROR(VLOOKUP(Data_Set[[#This Row],[Type Transport]],'[1]Taux émission CO2e'!$A$5:$B$16,2,0),0)</f>
        <v>0.3</v>
      </c>
      <c r="X402" s="28">
        <f>IFERROR(VLOOKUP(Data_Set[[#This Row],[Type Transport]],'[1]Taux émission CO2e'!$A$5:$D$16,4,0),0)</f>
        <v>0.16</v>
      </c>
      <c r="Y402" s="24">
        <f>IFERROR(VLOOKUP(Data_Set[[#This Row],[Type Transport]],'[1]Taux émission CO2e'!$A$20:$B$31,2,0),0)</f>
        <v>0.7</v>
      </c>
      <c r="Z402" s="6">
        <f>IFERROR(VLOOKUP(Data_Set[[#This Row],[Type Transport]],'[1]Taux émission CO2e'!$A$20:$D$31,4,0),0)</f>
        <v>6.7400000000000002E-2</v>
      </c>
      <c r="AA402" s="30">
        <f>Data_Set[[#This Row],[Repartition Segment 1]]*Data_Set[[#This Row],[Coefficient CO2 Segment 1]]*Data_Set[[#This Row],[Poids OT (T)]]*Data_Set[[#This Row],[Distance (KM)]]</f>
        <v>7.4372256000000005</v>
      </c>
      <c r="AB402" s="30">
        <f>Data_Set[[#This Row],[Repartition Segment 2]]*Data_Set[[#This Row],[Coefficient CO2 Segment 2]]*Data_Set[[#This Row],[Poids OT (T)]]*Data_Set[[#This Row],[Distance (KM)]]</f>
        <v>7.3101729960000004</v>
      </c>
      <c r="AC402" s="30">
        <f>Data_Set[[#This Row],[Bilan CO2 Segment 1 (Kg CO2)]]+Data_Set[[#This Row],[Bilan CO2 Segment 2 (Kg CO2)]]</f>
        <v>14.747398596</v>
      </c>
      <c r="AD402" s="1"/>
    </row>
    <row r="403" spans="1:30" ht="12.5" x14ac:dyDescent="0.25">
      <c r="A403" s="7">
        <v>20220800118</v>
      </c>
      <c r="B403" s="18">
        <v>44802</v>
      </c>
      <c r="C403" s="18" t="str">
        <f>TEXT(B403, "mmmm")</f>
        <v>août</v>
      </c>
      <c r="D403" s="18" t="str">
        <f>TEXT(B403,"aaaa")</f>
        <v>2022</v>
      </c>
      <c r="E403" s="7">
        <v>1545604</v>
      </c>
      <c r="F403" s="17">
        <v>300</v>
      </c>
      <c r="G403" s="23">
        <f>Data_Set[[#This Row],[Poids OT (kg)]]/1000</f>
        <v>0.3</v>
      </c>
      <c r="H403" s="6" t="s">
        <v>0</v>
      </c>
      <c r="I403" s="7">
        <v>224</v>
      </c>
      <c r="J403" s="6">
        <v>67100</v>
      </c>
      <c r="K403" s="6" t="s">
        <v>23</v>
      </c>
      <c r="L403" s="6">
        <v>91100</v>
      </c>
      <c r="M403" s="6" t="s">
        <v>22</v>
      </c>
      <c r="N403" s="7">
        <v>516.47400000000005</v>
      </c>
      <c r="O403" s="6" t="s">
        <v>147</v>
      </c>
      <c r="P403" s="6" t="s">
        <v>148</v>
      </c>
      <c r="Q403" s="11">
        <v>1870767234345</v>
      </c>
      <c r="R403" s="12">
        <v>904322199</v>
      </c>
      <c r="S403" s="6" t="str">
        <f>LEFT(Q403,1)</f>
        <v>1</v>
      </c>
      <c r="T403" s="6" t="str">
        <f>IF(S403="1","Homme",IF(S403="0","Inconnu","Femme"))</f>
        <v>Homme</v>
      </c>
      <c r="U403" s="6" t="str">
        <f>"19"&amp;MID(Q403, SEARCH("", Q403) + 1,2)</f>
        <v>1987</v>
      </c>
      <c r="V403" s="6" t="str">
        <f>FLOOR(U403,5) &amp; "-" &amp; FLOOR(U403,5) + 5</f>
        <v>1985-1990</v>
      </c>
      <c r="W403" s="24">
        <f>IFERROR(VLOOKUP(Data_Set[[#This Row],[Type Transport]],'[1]Taux émission CO2e'!$A$5:$B$16,2,0),0)</f>
        <v>0.3</v>
      </c>
      <c r="X403" s="28">
        <f>IFERROR(VLOOKUP(Data_Set[[#This Row],[Type Transport]],'[1]Taux émission CO2e'!$A$5:$D$16,4,0),0)</f>
        <v>0.16</v>
      </c>
      <c r="Y403" s="24">
        <f>IFERROR(VLOOKUP(Data_Set[[#This Row],[Type Transport]],'[1]Taux émission CO2e'!$A$20:$B$31,2,0),0)</f>
        <v>0.7</v>
      </c>
      <c r="Z403" s="6">
        <f>IFERROR(VLOOKUP(Data_Set[[#This Row],[Type Transport]],'[1]Taux émission CO2e'!$A$20:$D$31,4,0),0)</f>
        <v>6.7400000000000002E-2</v>
      </c>
      <c r="AA403" s="30">
        <f>Data_Set[[#This Row],[Repartition Segment 1]]*Data_Set[[#This Row],[Coefficient CO2 Segment 1]]*Data_Set[[#This Row],[Poids OT (T)]]*Data_Set[[#This Row],[Distance (KM)]]</f>
        <v>7.4372256000000005</v>
      </c>
      <c r="AB403" s="30">
        <f>Data_Set[[#This Row],[Repartition Segment 2]]*Data_Set[[#This Row],[Coefficient CO2 Segment 2]]*Data_Set[[#This Row],[Poids OT (T)]]*Data_Set[[#This Row],[Distance (KM)]]</f>
        <v>7.3101729960000004</v>
      </c>
      <c r="AC403" s="30">
        <f>Data_Set[[#This Row],[Bilan CO2 Segment 1 (Kg CO2)]]+Data_Set[[#This Row],[Bilan CO2 Segment 2 (Kg CO2)]]</f>
        <v>14.747398596</v>
      </c>
      <c r="AD403" s="1"/>
    </row>
    <row r="404" spans="1:30" ht="12.5" x14ac:dyDescent="0.25">
      <c r="A404" s="7">
        <v>2022090069</v>
      </c>
      <c r="B404" s="18">
        <v>44809</v>
      </c>
      <c r="C404" s="18" t="str">
        <f>TEXT(B404, "mmmm")</f>
        <v>septembre</v>
      </c>
      <c r="D404" s="18" t="str">
        <f>TEXT(B404,"aaaa")</f>
        <v>2022</v>
      </c>
      <c r="E404" s="7">
        <v>1548332</v>
      </c>
      <c r="F404" s="17">
        <v>300</v>
      </c>
      <c r="G404" s="23">
        <f>Data_Set[[#This Row],[Poids OT (kg)]]/1000</f>
        <v>0.3</v>
      </c>
      <c r="H404" s="6" t="s">
        <v>0</v>
      </c>
      <c r="I404" s="7">
        <v>224</v>
      </c>
      <c r="J404" s="6">
        <v>67100</v>
      </c>
      <c r="K404" s="6" t="s">
        <v>23</v>
      </c>
      <c r="L404" s="6">
        <v>91100</v>
      </c>
      <c r="M404" s="6" t="s">
        <v>22</v>
      </c>
      <c r="N404" s="7">
        <v>516.47400000000005</v>
      </c>
      <c r="O404" s="6" t="s">
        <v>147</v>
      </c>
      <c r="P404" s="6" t="s">
        <v>148</v>
      </c>
      <c r="Q404" s="11">
        <v>1870767234345</v>
      </c>
      <c r="R404" s="12">
        <v>904322199</v>
      </c>
      <c r="S404" s="6" t="str">
        <f>LEFT(Q404,1)</f>
        <v>1</v>
      </c>
      <c r="T404" s="6" t="str">
        <f>IF(S404="1","Homme",IF(S404="0","Inconnu","Femme"))</f>
        <v>Homme</v>
      </c>
      <c r="U404" s="6" t="str">
        <f>"19"&amp;MID(Q404, SEARCH("", Q404) + 1,2)</f>
        <v>1987</v>
      </c>
      <c r="V404" s="6" t="str">
        <f>FLOOR(U404,5) &amp; "-" &amp; FLOOR(U404,5) + 5</f>
        <v>1985-1990</v>
      </c>
      <c r="W404" s="24">
        <f>IFERROR(VLOOKUP(Data_Set[[#This Row],[Type Transport]],'[1]Taux émission CO2e'!$A$5:$B$16,2,0),0)</f>
        <v>0.3</v>
      </c>
      <c r="X404" s="28">
        <f>IFERROR(VLOOKUP(Data_Set[[#This Row],[Type Transport]],'[1]Taux émission CO2e'!$A$5:$D$16,4,0),0)</f>
        <v>0.16</v>
      </c>
      <c r="Y404" s="24">
        <f>IFERROR(VLOOKUP(Data_Set[[#This Row],[Type Transport]],'[1]Taux émission CO2e'!$A$20:$B$31,2,0),0)</f>
        <v>0.7</v>
      </c>
      <c r="Z404" s="6">
        <f>IFERROR(VLOOKUP(Data_Set[[#This Row],[Type Transport]],'[1]Taux émission CO2e'!$A$20:$D$31,4,0),0)</f>
        <v>6.7400000000000002E-2</v>
      </c>
      <c r="AA404" s="30">
        <f>Data_Set[[#This Row],[Repartition Segment 1]]*Data_Set[[#This Row],[Coefficient CO2 Segment 1]]*Data_Set[[#This Row],[Poids OT (T)]]*Data_Set[[#This Row],[Distance (KM)]]</f>
        <v>7.4372256000000005</v>
      </c>
      <c r="AB404" s="30">
        <f>Data_Set[[#This Row],[Repartition Segment 2]]*Data_Set[[#This Row],[Coefficient CO2 Segment 2]]*Data_Set[[#This Row],[Poids OT (T)]]*Data_Set[[#This Row],[Distance (KM)]]</f>
        <v>7.3101729960000004</v>
      </c>
      <c r="AC404" s="30">
        <f>Data_Set[[#This Row],[Bilan CO2 Segment 1 (Kg CO2)]]+Data_Set[[#This Row],[Bilan CO2 Segment 2 (Kg CO2)]]</f>
        <v>14.747398596</v>
      </c>
      <c r="AD404" s="1"/>
    </row>
    <row r="405" spans="1:30" ht="12.5" x14ac:dyDescent="0.25">
      <c r="A405" s="7">
        <v>2022090069</v>
      </c>
      <c r="B405" s="18">
        <v>44816</v>
      </c>
      <c r="C405" s="18" t="str">
        <f>TEXT(B405, "mmmm")</f>
        <v>septembre</v>
      </c>
      <c r="D405" s="18" t="str">
        <f>TEXT(B405,"aaaa")</f>
        <v>2022</v>
      </c>
      <c r="E405" s="7">
        <v>1551986</v>
      </c>
      <c r="F405" s="17">
        <v>750</v>
      </c>
      <c r="G405" s="23">
        <f>Data_Set[[#This Row],[Poids OT (kg)]]/1000</f>
        <v>0.75</v>
      </c>
      <c r="H405" s="6" t="s">
        <v>0</v>
      </c>
      <c r="I405" s="7">
        <v>450</v>
      </c>
      <c r="J405" s="6">
        <v>67100</v>
      </c>
      <c r="K405" s="6" t="s">
        <v>23</v>
      </c>
      <c r="L405" s="6">
        <v>91100</v>
      </c>
      <c r="M405" s="6" t="s">
        <v>22</v>
      </c>
      <c r="N405" s="7">
        <v>516.47400000000005</v>
      </c>
      <c r="O405" s="6" t="s">
        <v>147</v>
      </c>
      <c r="P405" s="6" t="s">
        <v>148</v>
      </c>
      <c r="Q405" s="11">
        <v>1870767234345</v>
      </c>
      <c r="R405" s="12">
        <v>904322199</v>
      </c>
      <c r="S405" s="6" t="str">
        <f>LEFT(Q405,1)</f>
        <v>1</v>
      </c>
      <c r="T405" s="6" t="str">
        <f>IF(S405="1","Homme",IF(S405="0","Inconnu","Femme"))</f>
        <v>Homme</v>
      </c>
      <c r="U405" s="6" t="str">
        <f>"19"&amp;MID(Q405, SEARCH("", Q405) + 1,2)</f>
        <v>1987</v>
      </c>
      <c r="V405" s="6" t="str">
        <f>FLOOR(U405,5) &amp; "-" &amp; FLOOR(U405,5) + 5</f>
        <v>1985-1990</v>
      </c>
      <c r="W405" s="24">
        <f>IFERROR(VLOOKUP(Data_Set[[#This Row],[Type Transport]],'[1]Taux émission CO2e'!$A$5:$B$16,2,0),0)</f>
        <v>0.3</v>
      </c>
      <c r="X405" s="28">
        <f>IFERROR(VLOOKUP(Data_Set[[#This Row],[Type Transport]],'[1]Taux émission CO2e'!$A$5:$D$16,4,0),0)</f>
        <v>0.16</v>
      </c>
      <c r="Y405" s="24">
        <f>IFERROR(VLOOKUP(Data_Set[[#This Row],[Type Transport]],'[1]Taux émission CO2e'!$A$20:$B$31,2,0),0)</f>
        <v>0.7</v>
      </c>
      <c r="Z405" s="6">
        <f>IFERROR(VLOOKUP(Data_Set[[#This Row],[Type Transport]],'[1]Taux émission CO2e'!$A$20:$D$31,4,0),0)</f>
        <v>6.7400000000000002E-2</v>
      </c>
      <c r="AA405" s="30">
        <f>Data_Set[[#This Row],[Repartition Segment 1]]*Data_Set[[#This Row],[Coefficient CO2 Segment 1]]*Data_Set[[#This Row],[Poids OT (T)]]*Data_Set[[#This Row],[Distance (KM)]]</f>
        <v>18.593064000000005</v>
      </c>
      <c r="AB405" s="30">
        <f>Data_Set[[#This Row],[Repartition Segment 2]]*Data_Set[[#This Row],[Coefficient CO2 Segment 2]]*Data_Set[[#This Row],[Poids OT (T)]]*Data_Set[[#This Row],[Distance (KM)]]</f>
        <v>18.27543249</v>
      </c>
      <c r="AC405" s="30">
        <f>Data_Set[[#This Row],[Bilan CO2 Segment 1 (Kg CO2)]]+Data_Set[[#This Row],[Bilan CO2 Segment 2 (Kg CO2)]]</f>
        <v>36.868496490000005</v>
      </c>
      <c r="AD405" s="1"/>
    </row>
    <row r="406" spans="1:30" ht="12.5" x14ac:dyDescent="0.25">
      <c r="A406" s="7">
        <v>2022090069</v>
      </c>
      <c r="B406" s="18">
        <v>44823</v>
      </c>
      <c r="C406" s="18" t="str">
        <f>TEXT(B406, "mmmm")</f>
        <v>septembre</v>
      </c>
      <c r="D406" s="18" t="str">
        <f>TEXT(B406,"aaaa")</f>
        <v>2022</v>
      </c>
      <c r="E406" s="7">
        <v>1554977</v>
      </c>
      <c r="F406" s="17">
        <v>1500</v>
      </c>
      <c r="G406" s="23">
        <f>Data_Set[[#This Row],[Poids OT (kg)]]/1000</f>
        <v>1.5</v>
      </c>
      <c r="H406" s="6" t="s">
        <v>0</v>
      </c>
      <c r="I406" s="7">
        <v>770</v>
      </c>
      <c r="J406" s="6">
        <v>67100</v>
      </c>
      <c r="K406" s="6" t="s">
        <v>23</v>
      </c>
      <c r="L406" s="6">
        <v>91100</v>
      </c>
      <c r="M406" s="6" t="s">
        <v>22</v>
      </c>
      <c r="N406" s="7">
        <v>516.47400000000005</v>
      </c>
      <c r="O406" s="6" t="s">
        <v>147</v>
      </c>
      <c r="P406" s="6" t="s">
        <v>148</v>
      </c>
      <c r="Q406" s="11">
        <v>1870767234345</v>
      </c>
      <c r="R406" s="12">
        <v>904322199</v>
      </c>
      <c r="S406" s="6" t="str">
        <f>LEFT(Q406,1)</f>
        <v>1</v>
      </c>
      <c r="T406" s="6" t="str">
        <f>IF(S406="1","Homme",IF(S406="0","Inconnu","Femme"))</f>
        <v>Homme</v>
      </c>
      <c r="U406" s="6" t="str">
        <f>"19"&amp;MID(Q406, SEARCH("", Q406) + 1,2)</f>
        <v>1987</v>
      </c>
      <c r="V406" s="6" t="str">
        <f>FLOOR(U406,5) &amp; "-" &amp; FLOOR(U406,5) + 5</f>
        <v>1985-1990</v>
      </c>
      <c r="W406" s="24">
        <f>IFERROR(VLOOKUP(Data_Set[[#This Row],[Type Transport]],'[1]Taux émission CO2e'!$A$5:$B$16,2,0),0)</f>
        <v>0.3</v>
      </c>
      <c r="X406" s="28">
        <f>IFERROR(VLOOKUP(Data_Set[[#This Row],[Type Transport]],'[1]Taux émission CO2e'!$A$5:$D$16,4,0),0)</f>
        <v>0.16</v>
      </c>
      <c r="Y406" s="24">
        <f>IFERROR(VLOOKUP(Data_Set[[#This Row],[Type Transport]],'[1]Taux émission CO2e'!$A$20:$B$31,2,0),0)</f>
        <v>0.7</v>
      </c>
      <c r="Z406" s="6">
        <f>IFERROR(VLOOKUP(Data_Set[[#This Row],[Type Transport]],'[1]Taux émission CO2e'!$A$20:$D$31,4,0),0)</f>
        <v>6.7400000000000002E-2</v>
      </c>
      <c r="AA406" s="30">
        <f>Data_Set[[#This Row],[Repartition Segment 1]]*Data_Set[[#This Row],[Coefficient CO2 Segment 1]]*Data_Set[[#This Row],[Poids OT (T)]]*Data_Set[[#This Row],[Distance (KM)]]</f>
        <v>37.186128000000011</v>
      </c>
      <c r="AB406" s="30">
        <f>Data_Set[[#This Row],[Repartition Segment 2]]*Data_Set[[#This Row],[Coefficient CO2 Segment 2]]*Data_Set[[#This Row],[Poids OT (T)]]*Data_Set[[#This Row],[Distance (KM)]]</f>
        <v>36.55086498</v>
      </c>
      <c r="AC406" s="30">
        <f>Data_Set[[#This Row],[Bilan CO2 Segment 1 (Kg CO2)]]+Data_Set[[#This Row],[Bilan CO2 Segment 2 (Kg CO2)]]</f>
        <v>73.736992980000011</v>
      </c>
      <c r="AD406" s="1"/>
    </row>
    <row r="407" spans="1:30" ht="12.5" x14ac:dyDescent="0.25">
      <c r="A407" s="7">
        <v>2022090069</v>
      </c>
      <c r="B407" s="18">
        <v>44830</v>
      </c>
      <c r="C407" s="18" t="str">
        <f>TEXT(B407, "mmmm")</f>
        <v>septembre</v>
      </c>
      <c r="D407" s="18" t="str">
        <f>TEXT(B407,"aaaa")</f>
        <v>2022</v>
      </c>
      <c r="E407" s="7">
        <v>1557915</v>
      </c>
      <c r="F407" s="17">
        <v>450</v>
      </c>
      <c r="G407" s="23">
        <f>Data_Set[[#This Row],[Poids OT (kg)]]/1000</f>
        <v>0.45</v>
      </c>
      <c r="H407" s="6" t="s">
        <v>0</v>
      </c>
      <c r="I407" s="7">
        <v>260</v>
      </c>
      <c r="J407" s="6">
        <v>67100</v>
      </c>
      <c r="K407" s="6" t="s">
        <v>23</v>
      </c>
      <c r="L407" s="6">
        <v>91100</v>
      </c>
      <c r="M407" s="6" t="s">
        <v>22</v>
      </c>
      <c r="N407" s="7">
        <v>516.47400000000005</v>
      </c>
      <c r="O407" s="6" t="s">
        <v>147</v>
      </c>
      <c r="P407" s="6" t="s">
        <v>148</v>
      </c>
      <c r="Q407" s="11">
        <v>1870767234345</v>
      </c>
      <c r="R407" s="12">
        <v>904322199</v>
      </c>
      <c r="S407" s="6" t="str">
        <f>LEFT(Q407,1)</f>
        <v>1</v>
      </c>
      <c r="T407" s="6" t="str">
        <f>IF(S407="1","Homme",IF(S407="0","Inconnu","Femme"))</f>
        <v>Homme</v>
      </c>
      <c r="U407" s="6" t="str">
        <f>"19"&amp;MID(Q407, SEARCH("", Q407) + 1,2)</f>
        <v>1987</v>
      </c>
      <c r="V407" s="6" t="str">
        <f>FLOOR(U407,5) &amp; "-" &amp; FLOOR(U407,5) + 5</f>
        <v>1985-1990</v>
      </c>
      <c r="W407" s="24">
        <f>IFERROR(VLOOKUP(Data_Set[[#This Row],[Type Transport]],'[1]Taux émission CO2e'!$A$5:$B$16,2,0),0)</f>
        <v>0.3</v>
      </c>
      <c r="X407" s="28">
        <f>IFERROR(VLOOKUP(Data_Set[[#This Row],[Type Transport]],'[1]Taux émission CO2e'!$A$5:$D$16,4,0),0)</f>
        <v>0.16</v>
      </c>
      <c r="Y407" s="24">
        <f>IFERROR(VLOOKUP(Data_Set[[#This Row],[Type Transport]],'[1]Taux émission CO2e'!$A$20:$B$31,2,0),0)</f>
        <v>0.7</v>
      </c>
      <c r="Z407" s="6">
        <f>IFERROR(VLOOKUP(Data_Set[[#This Row],[Type Transport]],'[1]Taux émission CO2e'!$A$20:$D$31,4,0),0)</f>
        <v>6.7400000000000002E-2</v>
      </c>
      <c r="AA407" s="30">
        <f>Data_Set[[#This Row],[Repartition Segment 1]]*Data_Set[[#This Row],[Coefficient CO2 Segment 1]]*Data_Set[[#This Row],[Poids OT (T)]]*Data_Set[[#This Row],[Distance (KM)]]</f>
        <v>11.155838400000002</v>
      </c>
      <c r="AB407" s="30">
        <f>Data_Set[[#This Row],[Repartition Segment 2]]*Data_Set[[#This Row],[Coefficient CO2 Segment 2]]*Data_Set[[#This Row],[Poids OT (T)]]*Data_Set[[#This Row],[Distance (KM)]]</f>
        <v>10.965259494000001</v>
      </c>
      <c r="AC407" s="30">
        <f>Data_Set[[#This Row],[Bilan CO2 Segment 1 (Kg CO2)]]+Data_Set[[#This Row],[Bilan CO2 Segment 2 (Kg CO2)]]</f>
        <v>22.121097894000002</v>
      </c>
      <c r="AD407" s="1"/>
    </row>
    <row r="408" spans="1:30" ht="12.5" x14ac:dyDescent="0.25">
      <c r="A408" s="7">
        <v>20210100041</v>
      </c>
      <c r="B408" s="18">
        <v>44204</v>
      </c>
      <c r="C408" s="18" t="str">
        <f>TEXT(B408, "mmmm")</f>
        <v>janvier</v>
      </c>
      <c r="D408" s="18" t="str">
        <f>TEXT(B408,"aaaa")</f>
        <v>2021</v>
      </c>
      <c r="E408" s="7">
        <v>1310502</v>
      </c>
      <c r="F408" s="17">
        <v>40</v>
      </c>
      <c r="G408" s="23">
        <f>Data_Set[[#This Row],[Poids OT (kg)]]/1000</f>
        <v>0.04</v>
      </c>
      <c r="H408" s="6" t="s">
        <v>1</v>
      </c>
      <c r="I408" s="7">
        <v>140</v>
      </c>
      <c r="J408" s="6">
        <v>91100</v>
      </c>
      <c r="K408" s="6" t="s">
        <v>22</v>
      </c>
      <c r="L408" s="6">
        <v>67100</v>
      </c>
      <c r="M408" s="6" t="s">
        <v>23</v>
      </c>
      <c r="N408" s="7">
        <v>515.798</v>
      </c>
      <c r="O408" s="6" t="s">
        <v>145</v>
      </c>
      <c r="P408" s="6" t="s">
        <v>146</v>
      </c>
      <c r="Q408" s="11">
        <v>1690891543678</v>
      </c>
      <c r="R408" s="12">
        <v>154098765</v>
      </c>
      <c r="S408" s="6" t="str">
        <f>LEFT(Q408,1)</f>
        <v>1</v>
      </c>
      <c r="T408" s="6" t="str">
        <f>IF(S408="1","Homme",IF(S408="0","Inconnu","Femme"))</f>
        <v>Homme</v>
      </c>
      <c r="U408" s="6" t="str">
        <f>"19"&amp;MID(Q408, SEARCH("", Q408) + 1,2)</f>
        <v>1969</v>
      </c>
      <c r="V408" s="6" t="str">
        <f>FLOOR(U408,5) &amp; "-" &amp; FLOOR(U408,5) + 5</f>
        <v>1965-1970</v>
      </c>
      <c r="W408" s="24">
        <f>IFERROR(VLOOKUP(Data_Set[[#This Row],[Type Transport]],'[1]Taux émission CO2e'!$A$5:$B$16,2,0),0)</f>
        <v>0.3</v>
      </c>
      <c r="X408" s="28">
        <f>IFERROR(VLOOKUP(Data_Set[[#This Row],[Type Transport]],'[1]Taux émission CO2e'!$A$5:$D$16,4,0),0)</f>
        <v>0.16</v>
      </c>
      <c r="Y408" s="24">
        <f>IFERROR(VLOOKUP(Data_Set[[#This Row],[Type Transport]],'[1]Taux émission CO2e'!$A$20:$B$31,2,0),0)</f>
        <v>0.7</v>
      </c>
      <c r="Z408" s="6">
        <f>IFERROR(VLOOKUP(Data_Set[[#This Row],[Type Transport]],'[1]Taux émission CO2e'!$A$20:$D$31,4,0),0)</f>
        <v>6.7400000000000002E-2</v>
      </c>
      <c r="AA408" s="30">
        <f>Data_Set[[#This Row],[Repartition Segment 1]]*Data_Set[[#This Row],[Coefficient CO2 Segment 1]]*Data_Set[[#This Row],[Poids OT (T)]]*Data_Set[[#This Row],[Distance (KM)]]</f>
        <v>0.99033216000000002</v>
      </c>
      <c r="AB408" s="30">
        <f>Data_Set[[#This Row],[Repartition Segment 2]]*Data_Set[[#This Row],[Coefficient CO2 Segment 2]]*Data_Set[[#This Row],[Poids OT (T)]]*Data_Set[[#This Row],[Distance (KM)]]</f>
        <v>0.97341398560000003</v>
      </c>
      <c r="AC408" s="30">
        <f>Data_Set[[#This Row],[Bilan CO2 Segment 1 (Kg CO2)]]+Data_Set[[#This Row],[Bilan CO2 Segment 2 (Kg CO2)]]</f>
        <v>1.9637461456</v>
      </c>
      <c r="AD408" s="1"/>
    </row>
    <row r="409" spans="1:30" ht="12.5" x14ac:dyDescent="0.25">
      <c r="A409" s="7">
        <v>20210200044</v>
      </c>
      <c r="B409" s="18">
        <v>44235</v>
      </c>
      <c r="C409" s="18" t="str">
        <f>TEXT(B409, "mmmm")</f>
        <v>février</v>
      </c>
      <c r="D409" s="18" t="str">
        <f>TEXT(B409,"aaaa")</f>
        <v>2021</v>
      </c>
      <c r="E409" s="7">
        <v>1320281</v>
      </c>
      <c r="F409" s="17">
        <v>420</v>
      </c>
      <c r="G409" s="23">
        <f>Data_Set[[#This Row],[Poids OT (kg)]]/1000</f>
        <v>0.42</v>
      </c>
      <c r="H409" s="6" t="s">
        <v>1</v>
      </c>
      <c r="I409" s="7">
        <v>140</v>
      </c>
      <c r="J409" s="6">
        <v>91100</v>
      </c>
      <c r="K409" s="6" t="s">
        <v>22</v>
      </c>
      <c r="L409" s="6">
        <v>67100</v>
      </c>
      <c r="M409" s="6" t="s">
        <v>23</v>
      </c>
      <c r="N409" s="7">
        <v>515.798</v>
      </c>
      <c r="O409" s="6" t="s">
        <v>145</v>
      </c>
      <c r="P409" s="6" t="s">
        <v>146</v>
      </c>
      <c r="Q409" s="11">
        <v>1690891543678</v>
      </c>
      <c r="R409" s="12">
        <v>154098765</v>
      </c>
      <c r="S409" s="6" t="str">
        <f>LEFT(Q409,1)</f>
        <v>1</v>
      </c>
      <c r="T409" s="6" t="str">
        <f>IF(S409="1","Homme",IF(S409="0","Inconnu","Femme"))</f>
        <v>Homme</v>
      </c>
      <c r="U409" s="6" t="str">
        <f>"19"&amp;MID(Q409, SEARCH("", Q409) + 1,2)</f>
        <v>1969</v>
      </c>
      <c r="V409" s="6" t="str">
        <f>FLOOR(U409,5) &amp; "-" &amp; FLOOR(U409,5) + 5</f>
        <v>1965-1970</v>
      </c>
      <c r="W409" s="24">
        <f>IFERROR(VLOOKUP(Data_Set[[#This Row],[Type Transport]],'[1]Taux émission CO2e'!$A$5:$B$16,2,0),0)</f>
        <v>0.3</v>
      </c>
      <c r="X409" s="28">
        <f>IFERROR(VLOOKUP(Data_Set[[#This Row],[Type Transport]],'[1]Taux émission CO2e'!$A$5:$D$16,4,0),0)</f>
        <v>0.16</v>
      </c>
      <c r="Y409" s="24">
        <f>IFERROR(VLOOKUP(Data_Set[[#This Row],[Type Transport]],'[1]Taux émission CO2e'!$A$20:$B$31,2,0),0)</f>
        <v>0.7</v>
      </c>
      <c r="Z409" s="6">
        <f>IFERROR(VLOOKUP(Data_Set[[#This Row],[Type Transport]],'[1]Taux émission CO2e'!$A$20:$D$31,4,0),0)</f>
        <v>6.7400000000000002E-2</v>
      </c>
      <c r="AA409" s="30">
        <f>Data_Set[[#This Row],[Repartition Segment 1]]*Data_Set[[#This Row],[Coefficient CO2 Segment 1]]*Data_Set[[#This Row],[Poids OT (T)]]*Data_Set[[#This Row],[Distance (KM)]]</f>
        <v>10.398487680000001</v>
      </c>
      <c r="AB409" s="30">
        <f>Data_Set[[#This Row],[Repartition Segment 2]]*Data_Set[[#This Row],[Coefficient CO2 Segment 2]]*Data_Set[[#This Row],[Poids OT (T)]]*Data_Set[[#This Row],[Distance (KM)]]</f>
        <v>10.220846848799999</v>
      </c>
      <c r="AC409" s="30">
        <f>Data_Set[[#This Row],[Bilan CO2 Segment 1 (Kg CO2)]]+Data_Set[[#This Row],[Bilan CO2 Segment 2 (Kg CO2)]]</f>
        <v>20.6193345288</v>
      </c>
      <c r="AD409" s="1"/>
    </row>
    <row r="410" spans="1:30" ht="12.5" x14ac:dyDescent="0.25">
      <c r="A410" s="7">
        <v>20210200044</v>
      </c>
      <c r="B410" s="18">
        <v>44238</v>
      </c>
      <c r="C410" s="18" t="str">
        <f>TEXT(B410, "mmmm")</f>
        <v>février</v>
      </c>
      <c r="D410" s="18" t="str">
        <f>TEXT(B410,"aaaa")</f>
        <v>2021</v>
      </c>
      <c r="E410" s="7">
        <v>1322249</v>
      </c>
      <c r="F410" s="17">
        <v>40</v>
      </c>
      <c r="G410" s="23">
        <f>Data_Set[[#This Row],[Poids OT (kg)]]/1000</f>
        <v>0.04</v>
      </c>
      <c r="H410" s="6" t="s">
        <v>0</v>
      </c>
      <c r="I410" s="7">
        <v>140</v>
      </c>
      <c r="J410" s="6">
        <v>91100</v>
      </c>
      <c r="K410" s="6" t="s">
        <v>22</v>
      </c>
      <c r="L410" s="6">
        <v>67100</v>
      </c>
      <c r="M410" s="6" t="s">
        <v>23</v>
      </c>
      <c r="N410" s="7">
        <v>515.798</v>
      </c>
      <c r="O410" s="6" t="s">
        <v>145</v>
      </c>
      <c r="P410" s="6" t="s">
        <v>146</v>
      </c>
      <c r="Q410" s="11">
        <v>1690891543678</v>
      </c>
      <c r="R410" s="12">
        <v>154098765</v>
      </c>
      <c r="S410" s="6" t="str">
        <f>LEFT(Q410,1)</f>
        <v>1</v>
      </c>
      <c r="T410" s="6" t="str">
        <f>IF(S410="1","Homme",IF(S410="0","Inconnu","Femme"))</f>
        <v>Homme</v>
      </c>
      <c r="U410" s="6" t="str">
        <f>"19"&amp;MID(Q410, SEARCH("", Q410) + 1,2)</f>
        <v>1969</v>
      </c>
      <c r="V410" s="6" t="str">
        <f>FLOOR(U410,5) &amp; "-" &amp; FLOOR(U410,5) + 5</f>
        <v>1965-1970</v>
      </c>
      <c r="W410" s="24">
        <f>IFERROR(VLOOKUP(Data_Set[[#This Row],[Type Transport]],'[1]Taux émission CO2e'!$A$5:$B$16,2,0),0)</f>
        <v>0.3</v>
      </c>
      <c r="X410" s="28">
        <f>IFERROR(VLOOKUP(Data_Set[[#This Row],[Type Transport]],'[1]Taux émission CO2e'!$A$5:$D$16,4,0),0)</f>
        <v>0.16</v>
      </c>
      <c r="Y410" s="24">
        <f>IFERROR(VLOOKUP(Data_Set[[#This Row],[Type Transport]],'[1]Taux émission CO2e'!$A$20:$B$31,2,0),0)</f>
        <v>0.7</v>
      </c>
      <c r="Z410" s="6">
        <f>IFERROR(VLOOKUP(Data_Set[[#This Row],[Type Transport]],'[1]Taux émission CO2e'!$A$20:$D$31,4,0),0)</f>
        <v>6.7400000000000002E-2</v>
      </c>
      <c r="AA410" s="30">
        <f>Data_Set[[#This Row],[Repartition Segment 1]]*Data_Set[[#This Row],[Coefficient CO2 Segment 1]]*Data_Set[[#This Row],[Poids OT (T)]]*Data_Set[[#This Row],[Distance (KM)]]</f>
        <v>0.99033216000000002</v>
      </c>
      <c r="AB410" s="30">
        <f>Data_Set[[#This Row],[Repartition Segment 2]]*Data_Set[[#This Row],[Coefficient CO2 Segment 2]]*Data_Set[[#This Row],[Poids OT (T)]]*Data_Set[[#This Row],[Distance (KM)]]</f>
        <v>0.97341398560000003</v>
      </c>
      <c r="AC410" s="30">
        <f>Data_Set[[#This Row],[Bilan CO2 Segment 1 (Kg CO2)]]+Data_Set[[#This Row],[Bilan CO2 Segment 2 (Kg CO2)]]</f>
        <v>1.9637461456</v>
      </c>
      <c r="AD410" s="1"/>
    </row>
    <row r="411" spans="1:30" ht="12.5" x14ac:dyDescent="0.25">
      <c r="A411" s="7">
        <v>20210200044</v>
      </c>
      <c r="B411" s="18">
        <v>44249</v>
      </c>
      <c r="C411" s="18" t="str">
        <f>TEXT(B411, "mmmm")</f>
        <v>février</v>
      </c>
      <c r="D411" s="18" t="str">
        <f>TEXT(B411,"aaaa")</f>
        <v>2021</v>
      </c>
      <c r="E411" s="7">
        <v>1326892</v>
      </c>
      <c r="F411" s="17">
        <v>180</v>
      </c>
      <c r="G411" s="23">
        <f>Data_Set[[#This Row],[Poids OT (kg)]]/1000</f>
        <v>0.18</v>
      </c>
      <c r="H411" s="6" t="s">
        <v>0</v>
      </c>
      <c r="I411" s="7">
        <v>140</v>
      </c>
      <c r="J411" s="6">
        <v>91100</v>
      </c>
      <c r="K411" s="6" t="s">
        <v>22</v>
      </c>
      <c r="L411" s="6">
        <v>67100</v>
      </c>
      <c r="M411" s="6" t="s">
        <v>23</v>
      </c>
      <c r="N411" s="7">
        <v>515.798</v>
      </c>
      <c r="O411" s="6" t="s">
        <v>145</v>
      </c>
      <c r="P411" s="6" t="s">
        <v>146</v>
      </c>
      <c r="Q411" s="11">
        <v>1690891543678</v>
      </c>
      <c r="R411" s="12">
        <v>154098765</v>
      </c>
      <c r="S411" s="6" t="str">
        <f>LEFT(Q411,1)</f>
        <v>1</v>
      </c>
      <c r="T411" s="6" t="str">
        <f>IF(S411="1","Homme",IF(S411="0","Inconnu","Femme"))</f>
        <v>Homme</v>
      </c>
      <c r="U411" s="6" t="str">
        <f>"19"&amp;MID(Q411, SEARCH("", Q411) + 1,2)</f>
        <v>1969</v>
      </c>
      <c r="V411" s="6" t="str">
        <f>FLOOR(U411,5) &amp; "-" &amp; FLOOR(U411,5) + 5</f>
        <v>1965-1970</v>
      </c>
      <c r="W411" s="24">
        <f>IFERROR(VLOOKUP(Data_Set[[#This Row],[Type Transport]],'[1]Taux émission CO2e'!$A$5:$B$16,2,0),0)</f>
        <v>0.3</v>
      </c>
      <c r="X411" s="28">
        <f>IFERROR(VLOOKUP(Data_Set[[#This Row],[Type Transport]],'[1]Taux émission CO2e'!$A$5:$D$16,4,0),0)</f>
        <v>0.16</v>
      </c>
      <c r="Y411" s="24">
        <f>IFERROR(VLOOKUP(Data_Set[[#This Row],[Type Transport]],'[1]Taux émission CO2e'!$A$20:$B$31,2,0),0)</f>
        <v>0.7</v>
      </c>
      <c r="Z411" s="6">
        <f>IFERROR(VLOOKUP(Data_Set[[#This Row],[Type Transport]],'[1]Taux émission CO2e'!$A$20:$D$31,4,0),0)</f>
        <v>6.7400000000000002E-2</v>
      </c>
      <c r="AA411" s="30">
        <f>Data_Set[[#This Row],[Repartition Segment 1]]*Data_Set[[#This Row],[Coefficient CO2 Segment 1]]*Data_Set[[#This Row],[Poids OT (T)]]*Data_Set[[#This Row],[Distance (KM)]]</f>
        <v>4.4564947200000002</v>
      </c>
      <c r="AB411" s="30">
        <f>Data_Set[[#This Row],[Repartition Segment 2]]*Data_Set[[#This Row],[Coefficient CO2 Segment 2]]*Data_Set[[#This Row],[Poids OT (T)]]*Data_Set[[#This Row],[Distance (KM)]]</f>
        <v>4.3803629351999991</v>
      </c>
      <c r="AC411" s="30">
        <f>Data_Set[[#This Row],[Bilan CO2 Segment 1 (Kg CO2)]]+Data_Set[[#This Row],[Bilan CO2 Segment 2 (Kg CO2)]]</f>
        <v>8.8368576551999993</v>
      </c>
      <c r="AD411" s="1"/>
    </row>
    <row r="412" spans="1:30" ht="12.5" x14ac:dyDescent="0.25">
      <c r="A412" s="7">
        <v>20210300043</v>
      </c>
      <c r="B412" s="18">
        <v>44270</v>
      </c>
      <c r="C412" s="18" t="str">
        <f>TEXT(B412, "mmmm")</f>
        <v>mars</v>
      </c>
      <c r="D412" s="18" t="str">
        <f>TEXT(B412,"aaaa")</f>
        <v>2021</v>
      </c>
      <c r="E412" s="7">
        <v>1337321</v>
      </c>
      <c r="F412" s="17">
        <v>90</v>
      </c>
      <c r="G412" s="23">
        <f>Data_Set[[#This Row],[Poids OT (kg)]]/1000</f>
        <v>0.09</v>
      </c>
      <c r="H412" s="6" t="s">
        <v>0</v>
      </c>
      <c r="I412" s="7">
        <v>140</v>
      </c>
      <c r="J412" s="6">
        <v>91100</v>
      </c>
      <c r="K412" s="6" t="s">
        <v>22</v>
      </c>
      <c r="L412" s="6">
        <v>67100</v>
      </c>
      <c r="M412" s="6" t="s">
        <v>23</v>
      </c>
      <c r="N412" s="7">
        <v>515.798</v>
      </c>
      <c r="O412" s="6" t="s">
        <v>145</v>
      </c>
      <c r="P412" s="6" t="s">
        <v>146</v>
      </c>
      <c r="Q412" s="11">
        <v>1690891543678</v>
      </c>
      <c r="R412" s="12">
        <v>154098765</v>
      </c>
      <c r="S412" s="6" t="str">
        <f>LEFT(Q412,1)</f>
        <v>1</v>
      </c>
      <c r="T412" s="6" t="str">
        <f>IF(S412="1","Homme",IF(S412="0","Inconnu","Femme"))</f>
        <v>Homme</v>
      </c>
      <c r="U412" s="6" t="str">
        <f>"19"&amp;MID(Q412, SEARCH("", Q412) + 1,2)</f>
        <v>1969</v>
      </c>
      <c r="V412" s="6" t="str">
        <f>FLOOR(U412,5) &amp; "-" &amp; FLOOR(U412,5) + 5</f>
        <v>1965-1970</v>
      </c>
      <c r="W412" s="24">
        <f>IFERROR(VLOOKUP(Data_Set[[#This Row],[Type Transport]],'[1]Taux émission CO2e'!$A$5:$B$16,2,0),0)</f>
        <v>0.3</v>
      </c>
      <c r="X412" s="28">
        <f>IFERROR(VLOOKUP(Data_Set[[#This Row],[Type Transport]],'[1]Taux émission CO2e'!$A$5:$D$16,4,0),0)</f>
        <v>0.16</v>
      </c>
      <c r="Y412" s="24">
        <f>IFERROR(VLOOKUP(Data_Set[[#This Row],[Type Transport]],'[1]Taux émission CO2e'!$A$20:$B$31,2,0),0)</f>
        <v>0.7</v>
      </c>
      <c r="Z412" s="6">
        <f>IFERROR(VLOOKUP(Data_Set[[#This Row],[Type Transport]],'[1]Taux émission CO2e'!$A$20:$D$31,4,0),0)</f>
        <v>6.7400000000000002E-2</v>
      </c>
      <c r="AA412" s="30">
        <f>Data_Set[[#This Row],[Repartition Segment 1]]*Data_Set[[#This Row],[Coefficient CO2 Segment 1]]*Data_Set[[#This Row],[Poids OT (T)]]*Data_Set[[#This Row],[Distance (KM)]]</f>
        <v>2.2282473600000001</v>
      </c>
      <c r="AB412" s="30">
        <f>Data_Set[[#This Row],[Repartition Segment 2]]*Data_Set[[#This Row],[Coefficient CO2 Segment 2]]*Data_Set[[#This Row],[Poids OT (T)]]*Data_Set[[#This Row],[Distance (KM)]]</f>
        <v>2.1901814675999995</v>
      </c>
      <c r="AC412" s="30">
        <f>Data_Set[[#This Row],[Bilan CO2 Segment 1 (Kg CO2)]]+Data_Set[[#This Row],[Bilan CO2 Segment 2 (Kg CO2)]]</f>
        <v>4.4184288275999997</v>
      </c>
      <c r="AD412" s="1"/>
    </row>
    <row r="413" spans="1:30" ht="12.5" x14ac:dyDescent="0.25">
      <c r="A413" s="7">
        <v>20210400029</v>
      </c>
      <c r="B413" s="18">
        <v>44295</v>
      </c>
      <c r="C413" s="18" t="str">
        <f>TEXT(B413, "mmmm")</f>
        <v>avril</v>
      </c>
      <c r="D413" s="18" t="str">
        <f>TEXT(B413,"aaaa")</f>
        <v>2021</v>
      </c>
      <c r="E413" s="7">
        <v>1346501</v>
      </c>
      <c r="F413" s="17">
        <v>60</v>
      </c>
      <c r="G413" s="23">
        <f>Data_Set[[#This Row],[Poids OT (kg)]]/1000</f>
        <v>0.06</v>
      </c>
      <c r="H413" s="6" t="s">
        <v>0</v>
      </c>
      <c r="I413" s="7">
        <v>140</v>
      </c>
      <c r="J413" s="6">
        <v>91100</v>
      </c>
      <c r="K413" s="6" t="s">
        <v>22</v>
      </c>
      <c r="L413" s="6">
        <v>67100</v>
      </c>
      <c r="M413" s="6" t="s">
        <v>23</v>
      </c>
      <c r="N413" s="7">
        <v>515.798</v>
      </c>
      <c r="O413" s="6" t="s">
        <v>145</v>
      </c>
      <c r="P413" s="6" t="s">
        <v>146</v>
      </c>
      <c r="Q413" s="11">
        <v>1690891543678</v>
      </c>
      <c r="R413" s="12">
        <v>154098765</v>
      </c>
      <c r="S413" s="6" t="str">
        <f>LEFT(Q413,1)</f>
        <v>1</v>
      </c>
      <c r="T413" s="6" t="str">
        <f>IF(S413="1","Homme",IF(S413="0","Inconnu","Femme"))</f>
        <v>Homme</v>
      </c>
      <c r="U413" s="6" t="str">
        <f>"19"&amp;MID(Q413, SEARCH("", Q413) + 1,2)</f>
        <v>1969</v>
      </c>
      <c r="V413" s="6" t="str">
        <f>FLOOR(U413,5) &amp; "-" &amp; FLOOR(U413,5) + 5</f>
        <v>1965-1970</v>
      </c>
      <c r="W413" s="24">
        <f>IFERROR(VLOOKUP(Data_Set[[#This Row],[Type Transport]],'[1]Taux émission CO2e'!$A$5:$B$16,2,0),0)</f>
        <v>0.3</v>
      </c>
      <c r="X413" s="28">
        <f>IFERROR(VLOOKUP(Data_Set[[#This Row],[Type Transport]],'[1]Taux émission CO2e'!$A$5:$D$16,4,0),0)</f>
        <v>0.16</v>
      </c>
      <c r="Y413" s="24">
        <f>IFERROR(VLOOKUP(Data_Set[[#This Row],[Type Transport]],'[1]Taux émission CO2e'!$A$20:$B$31,2,0),0)</f>
        <v>0.7</v>
      </c>
      <c r="Z413" s="6">
        <f>IFERROR(VLOOKUP(Data_Set[[#This Row],[Type Transport]],'[1]Taux émission CO2e'!$A$20:$D$31,4,0),0)</f>
        <v>6.7400000000000002E-2</v>
      </c>
      <c r="AA413" s="30">
        <f>Data_Set[[#This Row],[Repartition Segment 1]]*Data_Set[[#This Row],[Coefficient CO2 Segment 1]]*Data_Set[[#This Row],[Poids OT (T)]]*Data_Set[[#This Row],[Distance (KM)]]</f>
        <v>1.4854982399999999</v>
      </c>
      <c r="AB413" s="30">
        <f>Data_Set[[#This Row],[Repartition Segment 2]]*Data_Set[[#This Row],[Coefficient CO2 Segment 2]]*Data_Set[[#This Row],[Poids OT (T)]]*Data_Set[[#This Row],[Distance (KM)]]</f>
        <v>1.4601209784</v>
      </c>
      <c r="AC413" s="30">
        <f>Data_Set[[#This Row],[Bilan CO2 Segment 1 (Kg CO2)]]+Data_Set[[#This Row],[Bilan CO2 Segment 2 (Kg CO2)]]</f>
        <v>2.9456192184000001</v>
      </c>
      <c r="AD413" s="1"/>
    </row>
    <row r="414" spans="1:30" ht="12.5" x14ac:dyDescent="0.25">
      <c r="A414" s="7">
        <v>20210400066</v>
      </c>
      <c r="B414" s="18">
        <v>44306</v>
      </c>
      <c r="C414" s="18" t="str">
        <f>TEXT(B414, "mmmm")</f>
        <v>avril</v>
      </c>
      <c r="D414" s="18" t="str">
        <f>TEXT(B414,"aaaa")</f>
        <v>2021</v>
      </c>
      <c r="E414" s="7">
        <v>1349841</v>
      </c>
      <c r="F414" s="17">
        <v>80</v>
      </c>
      <c r="G414" s="23">
        <f>Data_Set[[#This Row],[Poids OT (kg)]]/1000</f>
        <v>0.08</v>
      </c>
      <c r="H414" s="6" t="s">
        <v>0</v>
      </c>
      <c r="I414" s="7">
        <v>140</v>
      </c>
      <c r="J414" s="6">
        <v>91100</v>
      </c>
      <c r="K414" s="6" t="s">
        <v>22</v>
      </c>
      <c r="L414" s="6">
        <v>67100</v>
      </c>
      <c r="M414" s="6" t="s">
        <v>23</v>
      </c>
      <c r="N414" s="7">
        <v>515.798</v>
      </c>
      <c r="O414" s="6" t="s">
        <v>145</v>
      </c>
      <c r="P414" s="6" t="s">
        <v>146</v>
      </c>
      <c r="Q414" s="11">
        <v>1690891543678</v>
      </c>
      <c r="R414" s="12">
        <v>154098765</v>
      </c>
      <c r="S414" s="6" t="str">
        <f>LEFT(Q414,1)</f>
        <v>1</v>
      </c>
      <c r="T414" s="6" t="str">
        <f>IF(S414="1","Homme",IF(S414="0","Inconnu","Femme"))</f>
        <v>Homme</v>
      </c>
      <c r="U414" s="6" t="str">
        <f>"19"&amp;MID(Q414, SEARCH("", Q414) + 1,2)</f>
        <v>1969</v>
      </c>
      <c r="V414" s="6" t="str">
        <f>FLOOR(U414,5) &amp; "-" &amp; FLOOR(U414,5) + 5</f>
        <v>1965-1970</v>
      </c>
      <c r="W414" s="24">
        <f>IFERROR(VLOOKUP(Data_Set[[#This Row],[Type Transport]],'[1]Taux émission CO2e'!$A$5:$B$16,2,0),0)</f>
        <v>0.3</v>
      </c>
      <c r="X414" s="28">
        <f>IFERROR(VLOOKUP(Data_Set[[#This Row],[Type Transport]],'[1]Taux émission CO2e'!$A$5:$D$16,4,0),0)</f>
        <v>0.16</v>
      </c>
      <c r="Y414" s="24">
        <f>IFERROR(VLOOKUP(Data_Set[[#This Row],[Type Transport]],'[1]Taux émission CO2e'!$A$20:$B$31,2,0),0)</f>
        <v>0.7</v>
      </c>
      <c r="Z414" s="6">
        <f>IFERROR(VLOOKUP(Data_Set[[#This Row],[Type Transport]],'[1]Taux émission CO2e'!$A$20:$D$31,4,0),0)</f>
        <v>6.7400000000000002E-2</v>
      </c>
      <c r="AA414" s="30">
        <f>Data_Set[[#This Row],[Repartition Segment 1]]*Data_Set[[#This Row],[Coefficient CO2 Segment 1]]*Data_Set[[#This Row],[Poids OT (T)]]*Data_Set[[#This Row],[Distance (KM)]]</f>
        <v>1.98066432</v>
      </c>
      <c r="AB414" s="30">
        <f>Data_Set[[#This Row],[Repartition Segment 2]]*Data_Set[[#This Row],[Coefficient CO2 Segment 2]]*Data_Set[[#This Row],[Poids OT (T)]]*Data_Set[[#This Row],[Distance (KM)]]</f>
        <v>1.9468279712000001</v>
      </c>
      <c r="AC414" s="30">
        <f>Data_Set[[#This Row],[Bilan CO2 Segment 1 (Kg CO2)]]+Data_Set[[#This Row],[Bilan CO2 Segment 2 (Kg CO2)]]</f>
        <v>3.9274922912000001</v>
      </c>
      <c r="AD414" s="1"/>
    </row>
    <row r="415" spans="1:30" ht="12.5" x14ac:dyDescent="0.25">
      <c r="A415" s="7">
        <v>20210500070</v>
      </c>
      <c r="B415" s="18">
        <v>44333</v>
      </c>
      <c r="C415" s="18" t="str">
        <f>TEXT(B415, "mmmm")</f>
        <v>mai</v>
      </c>
      <c r="D415" s="18" t="str">
        <f>TEXT(B415,"aaaa")</f>
        <v>2021</v>
      </c>
      <c r="E415" s="7">
        <v>1364877</v>
      </c>
      <c r="F415" s="17">
        <v>90</v>
      </c>
      <c r="G415" s="23">
        <f>Data_Set[[#This Row],[Poids OT (kg)]]/1000</f>
        <v>0.09</v>
      </c>
      <c r="H415" s="6" t="s">
        <v>0</v>
      </c>
      <c r="I415" s="7">
        <v>140</v>
      </c>
      <c r="J415" s="6">
        <v>91100</v>
      </c>
      <c r="K415" s="6" t="s">
        <v>22</v>
      </c>
      <c r="L415" s="6">
        <v>67100</v>
      </c>
      <c r="M415" s="6" t="s">
        <v>23</v>
      </c>
      <c r="N415" s="7">
        <v>515.798</v>
      </c>
      <c r="O415" s="6" t="s">
        <v>145</v>
      </c>
      <c r="P415" s="6" t="s">
        <v>146</v>
      </c>
      <c r="Q415" s="11">
        <v>1690891543678</v>
      </c>
      <c r="R415" s="12">
        <v>154098765</v>
      </c>
      <c r="S415" s="6" t="str">
        <f>LEFT(Q415,1)</f>
        <v>1</v>
      </c>
      <c r="T415" s="6" t="str">
        <f>IF(S415="1","Homme",IF(S415="0","Inconnu","Femme"))</f>
        <v>Homme</v>
      </c>
      <c r="U415" s="6" t="str">
        <f>"19"&amp;MID(Q415, SEARCH("", Q415) + 1,2)</f>
        <v>1969</v>
      </c>
      <c r="V415" s="6" t="str">
        <f>FLOOR(U415,5) &amp; "-" &amp; FLOOR(U415,5) + 5</f>
        <v>1965-1970</v>
      </c>
      <c r="W415" s="24">
        <f>IFERROR(VLOOKUP(Data_Set[[#This Row],[Type Transport]],'[1]Taux émission CO2e'!$A$5:$B$16,2,0),0)</f>
        <v>0.3</v>
      </c>
      <c r="X415" s="28">
        <f>IFERROR(VLOOKUP(Data_Set[[#This Row],[Type Transport]],'[1]Taux émission CO2e'!$A$5:$D$16,4,0),0)</f>
        <v>0.16</v>
      </c>
      <c r="Y415" s="24">
        <f>IFERROR(VLOOKUP(Data_Set[[#This Row],[Type Transport]],'[1]Taux émission CO2e'!$A$20:$B$31,2,0),0)</f>
        <v>0.7</v>
      </c>
      <c r="Z415" s="6">
        <f>IFERROR(VLOOKUP(Data_Set[[#This Row],[Type Transport]],'[1]Taux émission CO2e'!$A$20:$D$31,4,0),0)</f>
        <v>6.7400000000000002E-2</v>
      </c>
      <c r="AA415" s="30">
        <f>Data_Set[[#This Row],[Repartition Segment 1]]*Data_Set[[#This Row],[Coefficient CO2 Segment 1]]*Data_Set[[#This Row],[Poids OT (T)]]*Data_Set[[#This Row],[Distance (KM)]]</f>
        <v>2.2282473600000001</v>
      </c>
      <c r="AB415" s="30">
        <f>Data_Set[[#This Row],[Repartition Segment 2]]*Data_Set[[#This Row],[Coefficient CO2 Segment 2]]*Data_Set[[#This Row],[Poids OT (T)]]*Data_Set[[#This Row],[Distance (KM)]]</f>
        <v>2.1901814675999995</v>
      </c>
      <c r="AC415" s="30">
        <f>Data_Set[[#This Row],[Bilan CO2 Segment 1 (Kg CO2)]]+Data_Set[[#This Row],[Bilan CO2 Segment 2 (Kg CO2)]]</f>
        <v>4.4184288275999997</v>
      </c>
      <c r="AD415" s="1"/>
    </row>
    <row r="416" spans="1:30" ht="12.5" x14ac:dyDescent="0.25">
      <c r="A416" s="7">
        <v>20210800045</v>
      </c>
      <c r="B416" s="18">
        <v>44419</v>
      </c>
      <c r="C416" s="18" t="str">
        <f>TEXT(B416, "mmmm")</f>
        <v>août</v>
      </c>
      <c r="D416" s="18" t="str">
        <f>TEXT(B416,"aaaa")</f>
        <v>2021</v>
      </c>
      <c r="E416" s="7">
        <v>1395637</v>
      </c>
      <c r="F416" s="17">
        <v>200</v>
      </c>
      <c r="G416" s="23">
        <f>Data_Set[[#This Row],[Poids OT (kg)]]/1000</f>
        <v>0.2</v>
      </c>
      <c r="H416" s="6" t="s">
        <v>0</v>
      </c>
      <c r="I416" s="7">
        <v>182</v>
      </c>
      <c r="J416" s="6">
        <v>91100</v>
      </c>
      <c r="K416" s="6" t="s">
        <v>22</v>
      </c>
      <c r="L416" s="6">
        <v>67100</v>
      </c>
      <c r="M416" s="6" t="s">
        <v>23</v>
      </c>
      <c r="N416" s="7">
        <v>515.798</v>
      </c>
      <c r="O416" s="6" t="s">
        <v>145</v>
      </c>
      <c r="P416" s="6" t="s">
        <v>146</v>
      </c>
      <c r="Q416" s="11">
        <v>1690891543678</v>
      </c>
      <c r="R416" s="12">
        <v>154098765</v>
      </c>
      <c r="S416" s="6" t="str">
        <f>LEFT(Q416,1)</f>
        <v>1</v>
      </c>
      <c r="T416" s="6" t="str">
        <f>IF(S416="1","Homme",IF(S416="0","Inconnu","Femme"))</f>
        <v>Homme</v>
      </c>
      <c r="U416" s="6" t="str">
        <f>"19"&amp;MID(Q416, SEARCH("", Q416) + 1,2)</f>
        <v>1969</v>
      </c>
      <c r="V416" s="6" t="str">
        <f>FLOOR(U416,5) &amp; "-" &amp; FLOOR(U416,5) + 5</f>
        <v>1965-1970</v>
      </c>
      <c r="W416" s="24">
        <f>IFERROR(VLOOKUP(Data_Set[[#This Row],[Type Transport]],'[1]Taux émission CO2e'!$A$5:$B$16,2,0),0)</f>
        <v>0.3</v>
      </c>
      <c r="X416" s="28">
        <f>IFERROR(VLOOKUP(Data_Set[[#This Row],[Type Transport]],'[1]Taux émission CO2e'!$A$5:$D$16,4,0),0)</f>
        <v>0.16</v>
      </c>
      <c r="Y416" s="24">
        <f>IFERROR(VLOOKUP(Data_Set[[#This Row],[Type Transport]],'[1]Taux émission CO2e'!$A$20:$B$31,2,0),0)</f>
        <v>0.7</v>
      </c>
      <c r="Z416" s="6">
        <f>IFERROR(VLOOKUP(Data_Set[[#This Row],[Type Transport]],'[1]Taux émission CO2e'!$A$20:$D$31,4,0),0)</f>
        <v>6.7400000000000002E-2</v>
      </c>
      <c r="AA416" s="30">
        <f>Data_Set[[#This Row],[Repartition Segment 1]]*Data_Set[[#This Row],[Coefficient CO2 Segment 1]]*Data_Set[[#This Row],[Poids OT (T)]]*Data_Set[[#This Row],[Distance (KM)]]</f>
        <v>4.9516608000000009</v>
      </c>
      <c r="AB416" s="30">
        <f>Data_Set[[#This Row],[Repartition Segment 2]]*Data_Set[[#This Row],[Coefficient CO2 Segment 2]]*Data_Set[[#This Row],[Poids OT (T)]]*Data_Set[[#This Row],[Distance (KM)]]</f>
        <v>4.8670699280000003</v>
      </c>
      <c r="AC416" s="30">
        <f>Data_Set[[#This Row],[Bilan CO2 Segment 1 (Kg CO2)]]+Data_Set[[#This Row],[Bilan CO2 Segment 2 (Kg CO2)]]</f>
        <v>9.818730728000002</v>
      </c>
      <c r="AD416" s="1"/>
    </row>
    <row r="417" spans="1:30" ht="12.5" x14ac:dyDescent="0.25">
      <c r="A417" s="7">
        <v>20210800045</v>
      </c>
      <c r="B417" s="18">
        <v>44428</v>
      </c>
      <c r="C417" s="18" t="str">
        <f>TEXT(B417, "mmmm")</f>
        <v>août</v>
      </c>
      <c r="D417" s="18" t="str">
        <f>TEXT(B417,"aaaa")</f>
        <v>2021</v>
      </c>
      <c r="E417" s="7">
        <v>1397665</v>
      </c>
      <c r="F417" s="17">
        <v>1170</v>
      </c>
      <c r="G417" s="23">
        <f>Data_Set[[#This Row],[Poids OT (kg)]]/1000</f>
        <v>1.17</v>
      </c>
      <c r="H417" s="6" t="s">
        <v>0</v>
      </c>
      <c r="I417" s="7">
        <v>287</v>
      </c>
      <c r="J417" s="6">
        <v>91100</v>
      </c>
      <c r="K417" s="6" t="s">
        <v>22</v>
      </c>
      <c r="L417" s="6">
        <v>67100</v>
      </c>
      <c r="M417" s="6" t="s">
        <v>23</v>
      </c>
      <c r="N417" s="7">
        <v>515.798</v>
      </c>
      <c r="O417" s="6" t="s">
        <v>145</v>
      </c>
      <c r="P417" s="6" t="s">
        <v>146</v>
      </c>
      <c r="Q417" s="11">
        <v>1690891543678</v>
      </c>
      <c r="R417" s="12">
        <v>154098765</v>
      </c>
      <c r="S417" s="6" t="str">
        <f>LEFT(Q417,1)</f>
        <v>1</v>
      </c>
      <c r="T417" s="6" t="str">
        <f>IF(S417="1","Homme",IF(S417="0","Inconnu","Femme"))</f>
        <v>Homme</v>
      </c>
      <c r="U417" s="6" t="str">
        <f>"19"&amp;MID(Q417, SEARCH("", Q417) + 1,2)</f>
        <v>1969</v>
      </c>
      <c r="V417" s="6" t="str">
        <f>FLOOR(U417,5) &amp; "-" &amp; FLOOR(U417,5) + 5</f>
        <v>1965-1970</v>
      </c>
      <c r="W417" s="24">
        <f>IFERROR(VLOOKUP(Data_Set[[#This Row],[Type Transport]],'[1]Taux émission CO2e'!$A$5:$B$16,2,0),0)</f>
        <v>0.3</v>
      </c>
      <c r="X417" s="28">
        <f>IFERROR(VLOOKUP(Data_Set[[#This Row],[Type Transport]],'[1]Taux émission CO2e'!$A$5:$D$16,4,0),0)</f>
        <v>0.16</v>
      </c>
      <c r="Y417" s="24">
        <f>IFERROR(VLOOKUP(Data_Set[[#This Row],[Type Transport]],'[1]Taux émission CO2e'!$A$20:$B$31,2,0),0)</f>
        <v>0.7</v>
      </c>
      <c r="Z417" s="6">
        <f>IFERROR(VLOOKUP(Data_Set[[#This Row],[Type Transport]],'[1]Taux émission CO2e'!$A$20:$D$31,4,0),0)</f>
        <v>6.7400000000000002E-2</v>
      </c>
      <c r="AA417" s="30">
        <f>Data_Set[[#This Row],[Repartition Segment 1]]*Data_Set[[#This Row],[Coefficient CO2 Segment 1]]*Data_Set[[#This Row],[Poids OT (T)]]*Data_Set[[#This Row],[Distance (KM)]]</f>
        <v>28.967215679999999</v>
      </c>
      <c r="AB417" s="30">
        <f>Data_Set[[#This Row],[Repartition Segment 2]]*Data_Set[[#This Row],[Coefficient CO2 Segment 2]]*Data_Set[[#This Row],[Poids OT (T)]]*Data_Set[[#This Row],[Distance (KM)]]</f>
        <v>28.472359078799997</v>
      </c>
      <c r="AC417" s="30">
        <f>Data_Set[[#This Row],[Bilan CO2 Segment 1 (Kg CO2)]]+Data_Set[[#This Row],[Bilan CO2 Segment 2 (Kg CO2)]]</f>
        <v>57.439574758799992</v>
      </c>
      <c r="AD417" s="1"/>
    </row>
    <row r="418" spans="1:30" ht="12.5" x14ac:dyDescent="0.25">
      <c r="A418" s="7">
        <v>20211200035</v>
      </c>
      <c r="B418" s="18">
        <v>44557</v>
      </c>
      <c r="C418" s="18" t="str">
        <f>TEXT(B418, "mmmm")</f>
        <v>décembre</v>
      </c>
      <c r="D418" s="18" t="str">
        <f>TEXT(B418,"aaaa")</f>
        <v>2021</v>
      </c>
      <c r="E418" s="7">
        <v>1449069</v>
      </c>
      <c r="F418" s="17">
        <v>300</v>
      </c>
      <c r="G418" s="23">
        <f>Data_Set[[#This Row],[Poids OT (kg)]]/1000</f>
        <v>0.3</v>
      </c>
      <c r="H418" s="6" t="s">
        <v>0</v>
      </c>
      <c r="I418" s="7">
        <v>234.4</v>
      </c>
      <c r="J418" s="6">
        <v>91100</v>
      </c>
      <c r="K418" s="6" t="s">
        <v>22</v>
      </c>
      <c r="L418" s="6">
        <v>67100</v>
      </c>
      <c r="M418" s="6" t="s">
        <v>23</v>
      </c>
      <c r="N418" s="7">
        <v>515.798</v>
      </c>
      <c r="O418" s="6" t="s">
        <v>145</v>
      </c>
      <c r="P418" s="6" t="s">
        <v>146</v>
      </c>
      <c r="Q418" s="11">
        <v>1690891543678</v>
      </c>
      <c r="R418" s="12">
        <v>154098765</v>
      </c>
      <c r="S418" s="6" t="str">
        <f>LEFT(Q418,1)</f>
        <v>1</v>
      </c>
      <c r="T418" s="6" t="str">
        <f>IF(S418="1","Homme",IF(S418="0","Inconnu","Femme"))</f>
        <v>Homme</v>
      </c>
      <c r="U418" s="6" t="str">
        <f>"19"&amp;MID(Q418, SEARCH("", Q418) + 1,2)</f>
        <v>1969</v>
      </c>
      <c r="V418" s="6" t="str">
        <f>FLOOR(U418,5) &amp; "-" &amp; FLOOR(U418,5) + 5</f>
        <v>1965-1970</v>
      </c>
      <c r="W418" s="24">
        <f>IFERROR(VLOOKUP(Data_Set[[#This Row],[Type Transport]],'[1]Taux émission CO2e'!$A$5:$B$16,2,0),0)</f>
        <v>0.3</v>
      </c>
      <c r="X418" s="28">
        <f>IFERROR(VLOOKUP(Data_Set[[#This Row],[Type Transport]],'[1]Taux émission CO2e'!$A$5:$D$16,4,0),0)</f>
        <v>0.16</v>
      </c>
      <c r="Y418" s="24">
        <f>IFERROR(VLOOKUP(Data_Set[[#This Row],[Type Transport]],'[1]Taux émission CO2e'!$A$20:$B$31,2,0),0)</f>
        <v>0.7</v>
      </c>
      <c r="Z418" s="6">
        <f>IFERROR(VLOOKUP(Data_Set[[#This Row],[Type Transport]],'[1]Taux émission CO2e'!$A$20:$D$31,4,0),0)</f>
        <v>6.7400000000000002E-2</v>
      </c>
      <c r="AA418" s="30">
        <f>Data_Set[[#This Row],[Repartition Segment 1]]*Data_Set[[#This Row],[Coefficient CO2 Segment 1]]*Data_Set[[#This Row],[Poids OT (T)]]*Data_Set[[#This Row],[Distance (KM)]]</f>
        <v>7.4274911999999995</v>
      </c>
      <c r="AB418" s="30">
        <f>Data_Set[[#This Row],[Repartition Segment 2]]*Data_Set[[#This Row],[Coefficient CO2 Segment 2]]*Data_Set[[#This Row],[Poids OT (T)]]*Data_Set[[#This Row],[Distance (KM)]]</f>
        <v>7.300604892</v>
      </c>
      <c r="AC418" s="30">
        <f>Data_Set[[#This Row],[Bilan CO2 Segment 1 (Kg CO2)]]+Data_Set[[#This Row],[Bilan CO2 Segment 2 (Kg CO2)]]</f>
        <v>14.728096091999999</v>
      </c>
      <c r="AD418" s="1"/>
    </row>
    <row r="419" spans="1:30" ht="12.5" x14ac:dyDescent="0.25">
      <c r="A419" s="7">
        <v>20220100037</v>
      </c>
      <c r="B419" s="18">
        <v>44572</v>
      </c>
      <c r="C419" s="18" t="str">
        <f>TEXT(B419, "mmmm")</f>
        <v>janvier</v>
      </c>
      <c r="D419" s="18" t="str">
        <f>TEXT(B419,"aaaa")</f>
        <v>2022</v>
      </c>
      <c r="E419" s="7">
        <v>1453723</v>
      </c>
      <c r="F419" s="17">
        <v>57</v>
      </c>
      <c r="G419" s="23">
        <f>Data_Set[[#This Row],[Poids OT (kg)]]/1000</f>
        <v>5.7000000000000002E-2</v>
      </c>
      <c r="H419" s="6" t="s">
        <v>0</v>
      </c>
      <c r="I419" s="7">
        <v>140</v>
      </c>
      <c r="J419" s="6">
        <v>91100</v>
      </c>
      <c r="K419" s="6" t="s">
        <v>22</v>
      </c>
      <c r="L419" s="6">
        <v>67100</v>
      </c>
      <c r="M419" s="6" t="s">
        <v>23</v>
      </c>
      <c r="N419" s="7">
        <v>515.798</v>
      </c>
      <c r="O419" s="6" t="s">
        <v>145</v>
      </c>
      <c r="P419" s="6" t="s">
        <v>146</v>
      </c>
      <c r="Q419" s="11">
        <v>1690891543678</v>
      </c>
      <c r="R419" s="12">
        <v>154098765</v>
      </c>
      <c r="S419" s="6" t="str">
        <f>LEFT(Q419,1)</f>
        <v>1</v>
      </c>
      <c r="T419" s="6" t="str">
        <f>IF(S419="1","Homme",IF(S419="0","Inconnu","Femme"))</f>
        <v>Homme</v>
      </c>
      <c r="U419" s="6" t="str">
        <f>"19"&amp;MID(Q419, SEARCH("", Q419) + 1,2)</f>
        <v>1969</v>
      </c>
      <c r="V419" s="6" t="str">
        <f>FLOOR(U419,5) &amp; "-" &amp; FLOOR(U419,5) + 5</f>
        <v>1965-1970</v>
      </c>
      <c r="W419" s="24">
        <f>IFERROR(VLOOKUP(Data_Set[[#This Row],[Type Transport]],'[1]Taux émission CO2e'!$A$5:$B$16,2,0),0)</f>
        <v>0.3</v>
      </c>
      <c r="X419" s="28">
        <f>IFERROR(VLOOKUP(Data_Set[[#This Row],[Type Transport]],'[1]Taux émission CO2e'!$A$5:$D$16,4,0),0)</f>
        <v>0.16</v>
      </c>
      <c r="Y419" s="24">
        <f>IFERROR(VLOOKUP(Data_Set[[#This Row],[Type Transport]],'[1]Taux émission CO2e'!$A$20:$B$31,2,0),0)</f>
        <v>0.7</v>
      </c>
      <c r="Z419" s="6">
        <f>IFERROR(VLOOKUP(Data_Set[[#This Row],[Type Transport]],'[1]Taux émission CO2e'!$A$20:$D$31,4,0),0)</f>
        <v>6.7400000000000002E-2</v>
      </c>
      <c r="AA419" s="30">
        <f>Data_Set[[#This Row],[Repartition Segment 1]]*Data_Set[[#This Row],[Coefficient CO2 Segment 1]]*Data_Set[[#This Row],[Poids OT (T)]]*Data_Set[[#This Row],[Distance (KM)]]</f>
        <v>1.4112233280000002</v>
      </c>
      <c r="AB419" s="30">
        <f>Data_Set[[#This Row],[Repartition Segment 2]]*Data_Set[[#This Row],[Coefficient CO2 Segment 2]]*Data_Set[[#This Row],[Poids OT (T)]]*Data_Set[[#This Row],[Distance (KM)]]</f>
        <v>1.38711492948</v>
      </c>
      <c r="AC419" s="30">
        <f>Data_Set[[#This Row],[Bilan CO2 Segment 1 (Kg CO2)]]+Data_Set[[#This Row],[Bilan CO2 Segment 2 (Kg CO2)]]</f>
        <v>2.7983382574800002</v>
      </c>
      <c r="AD419" s="1"/>
    </row>
    <row r="420" spans="1:30" ht="12.5" x14ac:dyDescent="0.25">
      <c r="A420" s="7">
        <v>20220200006</v>
      </c>
      <c r="B420" s="18">
        <v>44600</v>
      </c>
      <c r="C420" s="18" t="str">
        <f>TEXT(B420, "mmmm")</f>
        <v>février</v>
      </c>
      <c r="D420" s="18" t="str">
        <f>TEXT(B420,"aaaa")</f>
        <v>2022</v>
      </c>
      <c r="E420" s="7">
        <v>1464678</v>
      </c>
      <c r="F420" s="17">
        <v>80</v>
      </c>
      <c r="G420" s="23">
        <f>Data_Set[[#This Row],[Poids OT (kg)]]/1000</f>
        <v>0.08</v>
      </c>
      <c r="H420" s="6" t="s">
        <v>0</v>
      </c>
      <c r="I420" s="7">
        <v>140</v>
      </c>
      <c r="J420" s="6">
        <v>91100</v>
      </c>
      <c r="K420" s="6" t="s">
        <v>22</v>
      </c>
      <c r="L420" s="6">
        <v>67100</v>
      </c>
      <c r="M420" s="6" t="s">
        <v>23</v>
      </c>
      <c r="N420" s="7">
        <v>515.798</v>
      </c>
      <c r="O420" s="6" t="s">
        <v>145</v>
      </c>
      <c r="P420" s="6" t="s">
        <v>146</v>
      </c>
      <c r="Q420" s="11">
        <v>1690891543678</v>
      </c>
      <c r="R420" s="12">
        <v>154098765</v>
      </c>
      <c r="S420" s="6" t="str">
        <f>LEFT(Q420,1)</f>
        <v>1</v>
      </c>
      <c r="T420" s="6" t="str">
        <f>IF(S420="1","Homme",IF(S420="0","Inconnu","Femme"))</f>
        <v>Homme</v>
      </c>
      <c r="U420" s="6" t="str">
        <f>"19"&amp;MID(Q420, SEARCH("", Q420) + 1,2)</f>
        <v>1969</v>
      </c>
      <c r="V420" s="6" t="str">
        <f>FLOOR(U420,5) &amp; "-" &amp; FLOOR(U420,5) + 5</f>
        <v>1965-1970</v>
      </c>
      <c r="W420" s="24">
        <f>IFERROR(VLOOKUP(Data_Set[[#This Row],[Type Transport]],'[1]Taux émission CO2e'!$A$5:$B$16,2,0),0)</f>
        <v>0.3</v>
      </c>
      <c r="X420" s="28">
        <f>IFERROR(VLOOKUP(Data_Set[[#This Row],[Type Transport]],'[1]Taux émission CO2e'!$A$5:$D$16,4,0),0)</f>
        <v>0.16</v>
      </c>
      <c r="Y420" s="24">
        <f>IFERROR(VLOOKUP(Data_Set[[#This Row],[Type Transport]],'[1]Taux émission CO2e'!$A$20:$B$31,2,0),0)</f>
        <v>0.7</v>
      </c>
      <c r="Z420" s="6">
        <f>IFERROR(VLOOKUP(Data_Set[[#This Row],[Type Transport]],'[1]Taux émission CO2e'!$A$20:$D$31,4,0),0)</f>
        <v>6.7400000000000002E-2</v>
      </c>
      <c r="AA420" s="30">
        <f>Data_Set[[#This Row],[Repartition Segment 1]]*Data_Set[[#This Row],[Coefficient CO2 Segment 1]]*Data_Set[[#This Row],[Poids OT (T)]]*Data_Set[[#This Row],[Distance (KM)]]</f>
        <v>1.98066432</v>
      </c>
      <c r="AB420" s="30">
        <f>Data_Set[[#This Row],[Repartition Segment 2]]*Data_Set[[#This Row],[Coefficient CO2 Segment 2]]*Data_Set[[#This Row],[Poids OT (T)]]*Data_Set[[#This Row],[Distance (KM)]]</f>
        <v>1.9468279712000001</v>
      </c>
      <c r="AC420" s="30">
        <f>Data_Set[[#This Row],[Bilan CO2 Segment 1 (Kg CO2)]]+Data_Set[[#This Row],[Bilan CO2 Segment 2 (Kg CO2)]]</f>
        <v>3.9274922912000001</v>
      </c>
      <c r="AD420" s="1"/>
    </row>
    <row r="421" spans="1:30" ht="12.5" x14ac:dyDescent="0.25">
      <c r="A421" s="7">
        <v>20220300036</v>
      </c>
      <c r="B421" s="18">
        <v>44606</v>
      </c>
      <c r="C421" s="18" t="str">
        <f>TEXT(B421, "mmmm")</f>
        <v>février</v>
      </c>
      <c r="D421" s="18" t="str">
        <f>TEXT(B421,"aaaa")</f>
        <v>2022</v>
      </c>
      <c r="E421" s="7">
        <v>1467156</v>
      </c>
      <c r="F421" s="17">
        <v>160</v>
      </c>
      <c r="G421" s="23">
        <f>Data_Set[[#This Row],[Poids OT (kg)]]/1000</f>
        <v>0.16</v>
      </c>
      <c r="H421" s="6" t="s">
        <v>0</v>
      </c>
      <c r="I421" s="7">
        <v>182</v>
      </c>
      <c r="J421" s="6">
        <v>91100</v>
      </c>
      <c r="K421" s="6" t="s">
        <v>22</v>
      </c>
      <c r="L421" s="6">
        <v>67100</v>
      </c>
      <c r="M421" s="6" t="s">
        <v>23</v>
      </c>
      <c r="N421" s="7">
        <v>515.798</v>
      </c>
      <c r="O421" s="6" t="s">
        <v>145</v>
      </c>
      <c r="P421" s="6" t="s">
        <v>146</v>
      </c>
      <c r="Q421" s="11">
        <v>1690891543678</v>
      </c>
      <c r="R421" s="12">
        <v>154098765</v>
      </c>
      <c r="S421" s="6" t="str">
        <f>LEFT(Q421,1)</f>
        <v>1</v>
      </c>
      <c r="T421" s="6" t="str">
        <f>IF(S421="1","Homme",IF(S421="0","Inconnu","Femme"))</f>
        <v>Homme</v>
      </c>
      <c r="U421" s="6" t="str">
        <f>"19"&amp;MID(Q421, SEARCH("", Q421) + 1,2)</f>
        <v>1969</v>
      </c>
      <c r="V421" s="6" t="str">
        <f>FLOOR(U421,5) &amp; "-" &amp; FLOOR(U421,5) + 5</f>
        <v>1965-1970</v>
      </c>
      <c r="W421" s="24">
        <f>IFERROR(VLOOKUP(Data_Set[[#This Row],[Type Transport]],'[1]Taux émission CO2e'!$A$5:$B$16,2,0),0)</f>
        <v>0.3</v>
      </c>
      <c r="X421" s="28">
        <f>IFERROR(VLOOKUP(Data_Set[[#This Row],[Type Transport]],'[1]Taux émission CO2e'!$A$5:$D$16,4,0),0)</f>
        <v>0.16</v>
      </c>
      <c r="Y421" s="24">
        <f>IFERROR(VLOOKUP(Data_Set[[#This Row],[Type Transport]],'[1]Taux émission CO2e'!$A$20:$B$31,2,0),0)</f>
        <v>0.7</v>
      </c>
      <c r="Z421" s="6">
        <f>IFERROR(VLOOKUP(Data_Set[[#This Row],[Type Transport]],'[1]Taux émission CO2e'!$A$20:$D$31,4,0),0)</f>
        <v>6.7400000000000002E-2</v>
      </c>
      <c r="AA421" s="30">
        <f>Data_Set[[#This Row],[Repartition Segment 1]]*Data_Set[[#This Row],[Coefficient CO2 Segment 1]]*Data_Set[[#This Row],[Poids OT (T)]]*Data_Set[[#This Row],[Distance (KM)]]</f>
        <v>3.9613286400000001</v>
      </c>
      <c r="AB421" s="30">
        <f>Data_Set[[#This Row],[Repartition Segment 2]]*Data_Set[[#This Row],[Coefficient CO2 Segment 2]]*Data_Set[[#This Row],[Poids OT (T)]]*Data_Set[[#This Row],[Distance (KM)]]</f>
        <v>3.8936559424000001</v>
      </c>
      <c r="AC421" s="30">
        <f>Data_Set[[#This Row],[Bilan CO2 Segment 1 (Kg CO2)]]+Data_Set[[#This Row],[Bilan CO2 Segment 2 (Kg CO2)]]</f>
        <v>7.8549845824000002</v>
      </c>
      <c r="AD421" s="1"/>
    </row>
    <row r="422" spans="1:30" ht="12.5" x14ac:dyDescent="0.25">
      <c r="A422" s="7">
        <v>20220300036</v>
      </c>
      <c r="B422" s="18">
        <v>44607</v>
      </c>
      <c r="C422" s="18" t="str">
        <f>TEXT(B422, "mmmm")</f>
        <v>février</v>
      </c>
      <c r="D422" s="18" t="str">
        <f>TEXT(B422,"aaaa")</f>
        <v>2022</v>
      </c>
      <c r="E422" s="7">
        <v>1467970</v>
      </c>
      <c r="F422" s="17">
        <v>90</v>
      </c>
      <c r="G422" s="23">
        <f>Data_Set[[#This Row],[Poids OT (kg)]]/1000</f>
        <v>0.09</v>
      </c>
      <c r="H422" s="6" t="s">
        <v>0</v>
      </c>
      <c r="I422" s="7">
        <v>140</v>
      </c>
      <c r="J422" s="6">
        <v>91100</v>
      </c>
      <c r="K422" s="6" t="s">
        <v>22</v>
      </c>
      <c r="L422" s="6">
        <v>67100</v>
      </c>
      <c r="M422" s="6" t="s">
        <v>23</v>
      </c>
      <c r="N422" s="7">
        <v>515.798</v>
      </c>
      <c r="O422" s="6" t="s">
        <v>145</v>
      </c>
      <c r="P422" s="6" t="s">
        <v>146</v>
      </c>
      <c r="Q422" s="11">
        <v>1690891543678</v>
      </c>
      <c r="R422" s="12">
        <v>154098765</v>
      </c>
      <c r="S422" s="6" t="str">
        <f>LEFT(Q422,1)</f>
        <v>1</v>
      </c>
      <c r="T422" s="6" t="str">
        <f>IF(S422="1","Homme",IF(S422="0","Inconnu","Femme"))</f>
        <v>Homme</v>
      </c>
      <c r="U422" s="6" t="str">
        <f>"19"&amp;MID(Q422, SEARCH("", Q422) + 1,2)</f>
        <v>1969</v>
      </c>
      <c r="V422" s="6" t="str">
        <f>FLOOR(U422,5) &amp; "-" &amp; FLOOR(U422,5) + 5</f>
        <v>1965-1970</v>
      </c>
      <c r="W422" s="24">
        <f>IFERROR(VLOOKUP(Data_Set[[#This Row],[Type Transport]],'[1]Taux émission CO2e'!$A$5:$B$16,2,0),0)</f>
        <v>0.3</v>
      </c>
      <c r="X422" s="28">
        <f>IFERROR(VLOOKUP(Data_Set[[#This Row],[Type Transport]],'[1]Taux émission CO2e'!$A$5:$D$16,4,0),0)</f>
        <v>0.16</v>
      </c>
      <c r="Y422" s="24">
        <f>IFERROR(VLOOKUP(Data_Set[[#This Row],[Type Transport]],'[1]Taux émission CO2e'!$A$20:$B$31,2,0),0)</f>
        <v>0.7</v>
      </c>
      <c r="Z422" s="6">
        <f>IFERROR(VLOOKUP(Data_Set[[#This Row],[Type Transport]],'[1]Taux émission CO2e'!$A$20:$D$31,4,0),0)</f>
        <v>6.7400000000000002E-2</v>
      </c>
      <c r="AA422" s="30">
        <f>Data_Set[[#This Row],[Repartition Segment 1]]*Data_Set[[#This Row],[Coefficient CO2 Segment 1]]*Data_Set[[#This Row],[Poids OT (T)]]*Data_Set[[#This Row],[Distance (KM)]]</f>
        <v>2.2282473600000001</v>
      </c>
      <c r="AB422" s="30">
        <f>Data_Set[[#This Row],[Repartition Segment 2]]*Data_Set[[#This Row],[Coefficient CO2 Segment 2]]*Data_Set[[#This Row],[Poids OT (T)]]*Data_Set[[#This Row],[Distance (KM)]]</f>
        <v>2.1901814675999995</v>
      </c>
      <c r="AC422" s="30">
        <f>Data_Set[[#This Row],[Bilan CO2 Segment 1 (Kg CO2)]]+Data_Set[[#This Row],[Bilan CO2 Segment 2 (Kg CO2)]]</f>
        <v>4.4184288275999997</v>
      </c>
      <c r="AD422" s="1"/>
    </row>
    <row r="423" spans="1:30" ht="12.5" x14ac:dyDescent="0.25">
      <c r="A423" s="7">
        <v>20220300036</v>
      </c>
      <c r="B423" s="18">
        <v>44610</v>
      </c>
      <c r="C423" s="18" t="str">
        <f>TEXT(B423, "mmmm")</f>
        <v>février</v>
      </c>
      <c r="D423" s="18" t="str">
        <f>TEXT(B423,"aaaa")</f>
        <v>2022</v>
      </c>
      <c r="E423" s="7">
        <v>1469678</v>
      </c>
      <c r="F423" s="17">
        <v>120</v>
      </c>
      <c r="G423" s="23">
        <f>Data_Set[[#This Row],[Poids OT (kg)]]/1000</f>
        <v>0.12</v>
      </c>
      <c r="H423" s="6" t="s">
        <v>0</v>
      </c>
      <c r="I423" s="7">
        <v>140</v>
      </c>
      <c r="J423" s="6">
        <v>91100</v>
      </c>
      <c r="K423" s="6" t="s">
        <v>22</v>
      </c>
      <c r="L423" s="6">
        <v>67100</v>
      </c>
      <c r="M423" s="6" t="s">
        <v>23</v>
      </c>
      <c r="N423" s="7">
        <v>515.798</v>
      </c>
      <c r="O423" s="6" t="s">
        <v>145</v>
      </c>
      <c r="P423" s="6" t="s">
        <v>146</v>
      </c>
      <c r="Q423" s="11">
        <v>1690891543678</v>
      </c>
      <c r="R423" s="12">
        <v>154098765</v>
      </c>
      <c r="S423" s="6" t="str">
        <f>LEFT(Q423,1)</f>
        <v>1</v>
      </c>
      <c r="T423" s="6" t="str">
        <f>IF(S423="1","Homme",IF(S423="0","Inconnu","Femme"))</f>
        <v>Homme</v>
      </c>
      <c r="U423" s="6" t="str">
        <f>"19"&amp;MID(Q423, SEARCH("", Q423) + 1,2)</f>
        <v>1969</v>
      </c>
      <c r="V423" s="6" t="str">
        <f>FLOOR(U423,5) &amp; "-" &amp; FLOOR(U423,5) + 5</f>
        <v>1965-1970</v>
      </c>
      <c r="W423" s="24">
        <f>IFERROR(VLOOKUP(Data_Set[[#This Row],[Type Transport]],'[1]Taux émission CO2e'!$A$5:$B$16,2,0),0)</f>
        <v>0.3</v>
      </c>
      <c r="X423" s="28">
        <f>IFERROR(VLOOKUP(Data_Set[[#This Row],[Type Transport]],'[1]Taux émission CO2e'!$A$5:$D$16,4,0),0)</f>
        <v>0.16</v>
      </c>
      <c r="Y423" s="24">
        <f>IFERROR(VLOOKUP(Data_Set[[#This Row],[Type Transport]],'[1]Taux émission CO2e'!$A$20:$B$31,2,0),0)</f>
        <v>0.7</v>
      </c>
      <c r="Z423" s="6">
        <f>IFERROR(VLOOKUP(Data_Set[[#This Row],[Type Transport]],'[1]Taux émission CO2e'!$A$20:$D$31,4,0),0)</f>
        <v>6.7400000000000002E-2</v>
      </c>
      <c r="AA423" s="30">
        <f>Data_Set[[#This Row],[Repartition Segment 1]]*Data_Set[[#This Row],[Coefficient CO2 Segment 1]]*Data_Set[[#This Row],[Poids OT (T)]]*Data_Set[[#This Row],[Distance (KM)]]</f>
        <v>2.9709964799999997</v>
      </c>
      <c r="AB423" s="30">
        <f>Data_Set[[#This Row],[Repartition Segment 2]]*Data_Set[[#This Row],[Coefficient CO2 Segment 2]]*Data_Set[[#This Row],[Poids OT (T)]]*Data_Set[[#This Row],[Distance (KM)]]</f>
        <v>2.9202419568</v>
      </c>
      <c r="AC423" s="30">
        <f>Data_Set[[#This Row],[Bilan CO2 Segment 1 (Kg CO2)]]+Data_Set[[#This Row],[Bilan CO2 Segment 2 (Kg CO2)]]</f>
        <v>5.8912384368000001</v>
      </c>
      <c r="AD423" s="1"/>
    </row>
    <row r="424" spans="1:30" ht="12.5" x14ac:dyDescent="0.25">
      <c r="A424" s="7">
        <v>20220300036</v>
      </c>
      <c r="B424" s="18">
        <v>44610</v>
      </c>
      <c r="C424" s="18" t="str">
        <f>TEXT(B424, "mmmm")</f>
        <v>février</v>
      </c>
      <c r="D424" s="18" t="str">
        <f>TEXT(B424,"aaaa")</f>
        <v>2022</v>
      </c>
      <c r="E424" s="7">
        <v>1469760</v>
      </c>
      <c r="F424" s="17">
        <v>180</v>
      </c>
      <c r="G424" s="23">
        <f>Data_Set[[#This Row],[Poids OT (kg)]]/1000</f>
        <v>0.18</v>
      </c>
      <c r="H424" s="6" t="s">
        <v>0</v>
      </c>
      <c r="I424" s="7">
        <v>140</v>
      </c>
      <c r="J424" s="6">
        <v>91100</v>
      </c>
      <c r="K424" s="6" t="s">
        <v>22</v>
      </c>
      <c r="L424" s="6">
        <v>67100</v>
      </c>
      <c r="M424" s="6" t="s">
        <v>23</v>
      </c>
      <c r="N424" s="7">
        <v>515.798</v>
      </c>
      <c r="O424" s="6" t="s">
        <v>145</v>
      </c>
      <c r="P424" s="6" t="s">
        <v>146</v>
      </c>
      <c r="Q424" s="11">
        <v>1690891543678</v>
      </c>
      <c r="R424" s="12">
        <v>154098765</v>
      </c>
      <c r="S424" s="6" t="str">
        <f>LEFT(Q424,1)</f>
        <v>1</v>
      </c>
      <c r="T424" s="6" t="str">
        <f>IF(S424="1","Homme",IF(S424="0","Inconnu","Femme"))</f>
        <v>Homme</v>
      </c>
      <c r="U424" s="6" t="str">
        <f>"19"&amp;MID(Q424, SEARCH("", Q424) + 1,2)</f>
        <v>1969</v>
      </c>
      <c r="V424" s="6" t="str">
        <f>FLOOR(U424,5) &amp; "-" &amp; FLOOR(U424,5) + 5</f>
        <v>1965-1970</v>
      </c>
      <c r="W424" s="24">
        <f>IFERROR(VLOOKUP(Data_Set[[#This Row],[Type Transport]],'[1]Taux émission CO2e'!$A$5:$B$16,2,0),0)</f>
        <v>0.3</v>
      </c>
      <c r="X424" s="28">
        <f>IFERROR(VLOOKUP(Data_Set[[#This Row],[Type Transport]],'[1]Taux émission CO2e'!$A$5:$D$16,4,0),0)</f>
        <v>0.16</v>
      </c>
      <c r="Y424" s="24">
        <f>IFERROR(VLOOKUP(Data_Set[[#This Row],[Type Transport]],'[1]Taux émission CO2e'!$A$20:$B$31,2,0),0)</f>
        <v>0.7</v>
      </c>
      <c r="Z424" s="6">
        <f>IFERROR(VLOOKUP(Data_Set[[#This Row],[Type Transport]],'[1]Taux émission CO2e'!$A$20:$D$31,4,0),0)</f>
        <v>6.7400000000000002E-2</v>
      </c>
      <c r="AA424" s="30">
        <f>Data_Set[[#This Row],[Repartition Segment 1]]*Data_Set[[#This Row],[Coefficient CO2 Segment 1]]*Data_Set[[#This Row],[Poids OT (T)]]*Data_Set[[#This Row],[Distance (KM)]]</f>
        <v>4.4564947200000002</v>
      </c>
      <c r="AB424" s="30">
        <f>Data_Set[[#This Row],[Repartition Segment 2]]*Data_Set[[#This Row],[Coefficient CO2 Segment 2]]*Data_Set[[#This Row],[Poids OT (T)]]*Data_Set[[#This Row],[Distance (KM)]]</f>
        <v>4.3803629351999991</v>
      </c>
      <c r="AC424" s="30">
        <f>Data_Set[[#This Row],[Bilan CO2 Segment 1 (Kg CO2)]]+Data_Set[[#This Row],[Bilan CO2 Segment 2 (Kg CO2)]]</f>
        <v>8.8368576551999993</v>
      </c>
      <c r="AD424" s="1"/>
    </row>
    <row r="425" spans="1:30" ht="12.5" x14ac:dyDescent="0.25">
      <c r="A425" s="7">
        <v>20220300036</v>
      </c>
      <c r="B425" s="18">
        <v>44613</v>
      </c>
      <c r="C425" s="18" t="str">
        <f>TEXT(B425, "mmmm")</f>
        <v>février</v>
      </c>
      <c r="D425" s="18" t="str">
        <f>TEXT(B425,"aaaa")</f>
        <v>2022</v>
      </c>
      <c r="E425" s="7">
        <v>1470074</v>
      </c>
      <c r="F425" s="17">
        <v>170</v>
      </c>
      <c r="G425" s="23">
        <f>Data_Set[[#This Row],[Poids OT (kg)]]/1000</f>
        <v>0.17</v>
      </c>
      <c r="H425" s="6" t="s">
        <v>0</v>
      </c>
      <c r="I425" s="7">
        <v>182</v>
      </c>
      <c r="J425" s="6">
        <v>91100</v>
      </c>
      <c r="K425" s="6" t="s">
        <v>22</v>
      </c>
      <c r="L425" s="6">
        <v>67100</v>
      </c>
      <c r="M425" s="6" t="s">
        <v>23</v>
      </c>
      <c r="N425" s="7">
        <v>515.798</v>
      </c>
      <c r="O425" s="6" t="s">
        <v>145</v>
      </c>
      <c r="P425" s="6" t="s">
        <v>146</v>
      </c>
      <c r="Q425" s="11">
        <v>1690891543678</v>
      </c>
      <c r="R425" s="12">
        <v>154098765</v>
      </c>
      <c r="S425" s="6" t="str">
        <f>LEFT(Q425,1)</f>
        <v>1</v>
      </c>
      <c r="T425" s="6" t="str">
        <f>IF(S425="1","Homme",IF(S425="0","Inconnu","Femme"))</f>
        <v>Homme</v>
      </c>
      <c r="U425" s="6" t="str">
        <f>"19"&amp;MID(Q425, SEARCH("", Q425) + 1,2)</f>
        <v>1969</v>
      </c>
      <c r="V425" s="6" t="str">
        <f>FLOOR(U425,5) &amp; "-" &amp; FLOOR(U425,5) + 5</f>
        <v>1965-1970</v>
      </c>
      <c r="W425" s="24">
        <f>IFERROR(VLOOKUP(Data_Set[[#This Row],[Type Transport]],'[1]Taux émission CO2e'!$A$5:$B$16,2,0),0)</f>
        <v>0.3</v>
      </c>
      <c r="X425" s="28">
        <f>IFERROR(VLOOKUP(Data_Set[[#This Row],[Type Transport]],'[1]Taux émission CO2e'!$A$5:$D$16,4,0),0)</f>
        <v>0.16</v>
      </c>
      <c r="Y425" s="24">
        <f>IFERROR(VLOOKUP(Data_Set[[#This Row],[Type Transport]],'[1]Taux émission CO2e'!$A$20:$B$31,2,0),0)</f>
        <v>0.7</v>
      </c>
      <c r="Z425" s="6">
        <f>IFERROR(VLOOKUP(Data_Set[[#This Row],[Type Transport]],'[1]Taux émission CO2e'!$A$20:$D$31,4,0),0)</f>
        <v>6.7400000000000002E-2</v>
      </c>
      <c r="AA425" s="30">
        <f>Data_Set[[#This Row],[Repartition Segment 1]]*Data_Set[[#This Row],[Coefficient CO2 Segment 1]]*Data_Set[[#This Row],[Poids OT (T)]]*Data_Set[[#This Row],[Distance (KM)]]</f>
        <v>4.2089116799999999</v>
      </c>
      <c r="AB425" s="30">
        <f>Data_Set[[#This Row],[Repartition Segment 2]]*Data_Set[[#This Row],[Coefficient CO2 Segment 2]]*Data_Set[[#This Row],[Poids OT (T)]]*Data_Set[[#This Row],[Distance (KM)]]</f>
        <v>4.1370094388000007</v>
      </c>
      <c r="AC425" s="30">
        <f>Data_Set[[#This Row],[Bilan CO2 Segment 1 (Kg CO2)]]+Data_Set[[#This Row],[Bilan CO2 Segment 2 (Kg CO2)]]</f>
        <v>8.3459211187999998</v>
      </c>
      <c r="AD425" s="1"/>
    </row>
    <row r="426" spans="1:30" ht="12.5" x14ac:dyDescent="0.25">
      <c r="A426" s="7">
        <v>20220300099</v>
      </c>
      <c r="B426" s="18">
        <v>44620</v>
      </c>
      <c r="C426" s="18" t="str">
        <f>TEXT(B426, "mmmm")</f>
        <v>février</v>
      </c>
      <c r="D426" s="18" t="str">
        <f>TEXT(B426,"aaaa")</f>
        <v>2022</v>
      </c>
      <c r="E426" s="7">
        <v>1473153</v>
      </c>
      <c r="F426" s="17">
        <v>180</v>
      </c>
      <c r="G426" s="23">
        <f>Data_Set[[#This Row],[Poids OT (kg)]]/1000</f>
        <v>0.18</v>
      </c>
      <c r="H426" s="6" t="s">
        <v>1</v>
      </c>
      <c r="I426" s="7">
        <v>140</v>
      </c>
      <c r="J426" s="6">
        <v>91100</v>
      </c>
      <c r="K426" s="6" t="s">
        <v>22</v>
      </c>
      <c r="L426" s="6">
        <v>67100</v>
      </c>
      <c r="M426" s="6" t="s">
        <v>23</v>
      </c>
      <c r="N426" s="7">
        <v>515.798</v>
      </c>
      <c r="O426" s="6" t="s">
        <v>145</v>
      </c>
      <c r="P426" s="6" t="s">
        <v>146</v>
      </c>
      <c r="Q426" s="11">
        <v>1690891543678</v>
      </c>
      <c r="R426" s="12">
        <v>154098765</v>
      </c>
      <c r="S426" s="6" t="str">
        <f>LEFT(Q426,1)</f>
        <v>1</v>
      </c>
      <c r="T426" s="6" t="str">
        <f>IF(S426="1","Homme",IF(S426="0","Inconnu","Femme"))</f>
        <v>Homme</v>
      </c>
      <c r="U426" s="6" t="str">
        <f>"19"&amp;MID(Q426, SEARCH("", Q426) + 1,2)</f>
        <v>1969</v>
      </c>
      <c r="V426" s="6" t="str">
        <f>FLOOR(U426,5) &amp; "-" &amp; FLOOR(U426,5) + 5</f>
        <v>1965-1970</v>
      </c>
      <c r="W426" s="24">
        <f>IFERROR(VLOOKUP(Data_Set[[#This Row],[Type Transport]],'[1]Taux émission CO2e'!$A$5:$B$16,2,0),0)</f>
        <v>0.3</v>
      </c>
      <c r="X426" s="28">
        <f>IFERROR(VLOOKUP(Data_Set[[#This Row],[Type Transport]],'[1]Taux émission CO2e'!$A$5:$D$16,4,0),0)</f>
        <v>0.16</v>
      </c>
      <c r="Y426" s="24">
        <f>IFERROR(VLOOKUP(Data_Set[[#This Row],[Type Transport]],'[1]Taux émission CO2e'!$A$20:$B$31,2,0),0)</f>
        <v>0.7</v>
      </c>
      <c r="Z426" s="6">
        <f>IFERROR(VLOOKUP(Data_Set[[#This Row],[Type Transport]],'[1]Taux émission CO2e'!$A$20:$D$31,4,0),0)</f>
        <v>6.7400000000000002E-2</v>
      </c>
      <c r="AA426" s="30">
        <f>Data_Set[[#This Row],[Repartition Segment 1]]*Data_Set[[#This Row],[Coefficient CO2 Segment 1]]*Data_Set[[#This Row],[Poids OT (T)]]*Data_Set[[#This Row],[Distance (KM)]]</f>
        <v>4.4564947200000002</v>
      </c>
      <c r="AB426" s="30">
        <f>Data_Set[[#This Row],[Repartition Segment 2]]*Data_Set[[#This Row],[Coefficient CO2 Segment 2]]*Data_Set[[#This Row],[Poids OT (T)]]*Data_Set[[#This Row],[Distance (KM)]]</f>
        <v>4.3803629351999991</v>
      </c>
      <c r="AC426" s="30">
        <f>Data_Set[[#This Row],[Bilan CO2 Segment 1 (Kg CO2)]]+Data_Set[[#This Row],[Bilan CO2 Segment 2 (Kg CO2)]]</f>
        <v>8.8368576551999993</v>
      </c>
      <c r="AD426" s="1"/>
    </row>
    <row r="427" spans="1:30" ht="12.5" x14ac:dyDescent="0.25">
      <c r="A427" s="7">
        <v>202203000165</v>
      </c>
      <c r="B427" s="18">
        <v>44635</v>
      </c>
      <c r="C427" s="18" t="str">
        <f>TEXT(B427, "mmmm")</f>
        <v>mars</v>
      </c>
      <c r="D427" s="18" t="str">
        <f>TEXT(B427,"aaaa")</f>
        <v>2022</v>
      </c>
      <c r="E427" s="7">
        <v>1479658</v>
      </c>
      <c r="F427" s="17">
        <v>100</v>
      </c>
      <c r="G427" s="23">
        <f>Data_Set[[#This Row],[Poids OT (kg)]]/1000</f>
        <v>0.1</v>
      </c>
      <c r="H427" s="6" t="s">
        <v>1</v>
      </c>
      <c r="I427" s="7">
        <v>140</v>
      </c>
      <c r="J427" s="6">
        <v>91100</v>
      </c>
      <c r="K427" s="6" t="s">
        <v>22</v>
      </c>
      <c r="L427" s="6">
        <v>67100</v>
      </c>
      <c r="M427" s="6" t="s">
        <v>23</v>
      </c>
      <c r="N427" s="7">
        <v>515.798</v>
      </c>
      <c r="O427" s="6" t="s">
        <v>145</v>
      </c>
      <c r="P427" s="6" t="s">
        <v>146</v>
      </c>
      <c r="Q427" s="11">
        <v>1690891543678</v>
      </c>
      <c r="R427" s="12">
        <v>154098765</v>
      </c>
      <c r="S427" s="6" t="str">
        <f>LEFT(Q427,1)</f>
        <v>1</v>
      </c>
      <c r="T427" s="6" t="str">
        <f>IF(S427="1","Homme",IF(S427="0","Inconnu","Femme"))</f>
        <v>Homme</v>
      </c>
      <c r="U427" s="6" t="str">
        <f>"19"&amp;MID(Q427, SEARCH("", Q427) + 1,2)</f>
        <v>1969</v>
      </c>
      <c r="V427" s="6" t="str">
        <f>FLOOR(U427,5) &amp; "-" &amp; FLOOR(U427,5) + 5</f>
        <v>1965-1970</v>
      </c>
      <c r="W427" s="24">
        <f>IFERROR(VLOOKUP(Data_Set[[#This Row],[Type Transport]],'[1]Taux émission CO2e'!$A$5:$B$16,2,0),0)</f>
        <v>0.3</v>
      </c>
      <c r="X427" s="28">
        <f>IFERROR(VLOOKUP(Data_Set[[#This Row],[Type Transport]],'[1]Taux émission CO2e'!$A$5:$D$16,4,0),0)</f>
        <v>0.16</v>
      </c>
      <c r="Y427" s="24">
        <f>IFERROR(VLOOKUP(Data_Set[[#This Row],[Type Transport]],'[1]Taux émission CO2e'!$A$20:$B$31,2,0),0)</f>
        <v>0.7</v>
      </c>
      <c r="Z427" s="6">
        <f>IFERROR(VLOOKUP(Data_Set[[#This Row],[Type Transport]],'[1]Taux émission CO2e'!$A$20:$D$31,4,0),0)</f>
        <v>6.7400000000000002E-2</v>
      </c>
      <c r="AA427" s="30">
        <f>Data_Set[[#This Row],[Repartition Segment 1]]*Data_Set[[#This Row],[Coefficient CO2 Segment 1]]*Data_Set[[#This Row],[Poids OT (T)]]*Data_Set[[#This Row],[Distance (KM)]]</f>
        <v>2.4758304000000004</v>
      </c>
      <c r="AB427" s="30">
        <f>Data_Set[[#This Row],[Repartition Segment 2]]*Data_Set[[#This Row],[Coefficient CO2 Segment 2]]*Data_Set[[#This Row],[Poids OT (T)]]*Data_Set[[#This Row],[Distance (KM)]]</f>
        <v>2.4335349640000001</v>
      </c>
      <c r="AC427" s="30">
        <f>Data_Set[[#This Row],[Bilan CO2 Segment 1 (Kg CO2)]]+Data_Set[[#This Row],[Bilan CO2 Segment 2 (Kg CO2)]]</f>
        <v>4.909365364000001</v>
      </c>
      <c r="AD427" s="1"/>
    </row>
    <row r="428" spans="1:30" ht="12.5" x14ac:dyDescent="0.25">
      <c r="A428" s="7">
        <v>202203000165</v>
      </c>
      <c r="B428" s="18">
        <v>44636</v>
      </c>
      <c r="C428" s="18" t="str">
        <f>TEXT(B428, "mmmm")</f>
        <v>mars</v>
      </c>
      <c r="D428" s="18" t="str">
        <f>TEXT(B428,"aaaa")</f>
        <v>2022</v>
      </c>
      <c r="E428" s="7">
        <v>1480278</v>
      </c>
      <c r="F428" s="17">
        <v>436</v>
      </c>
      <c r="G428" s="23">
        <f>Data_Set[[#This Row],[Poids OT (kg)]]/1000</f>
        <v>0.436</v>
      </c>
      <c r="H428" s="6" t="s">
        <v>1</v>
      </c>
      <c r="I428" s="7">
        <v>330</v>
      </c>
      <c r="J428" s="6">
        <v>91100</v>
      </c>
      <c r="K428" s="6" t="s">
        <v>22</v>
      </c>
      <c r="L428" s="6">
        <v>67100</v>
      </c>
      <c r="M428" s="6" t="s">
        <v>23</v>
      </c>
      <c r="N428" s="7">
        <v>515.798</v>
      </c>
      <c r="O428" s="6" t="s">
        <v>145</v>
      </c>
      <c r="P428" s="6" t="s">
        <v>146</v>
      </c>
      <c r="Q428" s="11">
        <v>1690891543678</v>
      </c>
      <c r="R428" s="12">
        <v>154098765</v>
      </c>
      <c r="S428" s="6" t="str">
        <f>LEFT(Q428,1)</f>
        <v>1</v>
      </c>
      <c r="T428" s="6" t="str">
        <f>IF(S428="1","Homme",IF(S428="0","Inconnu","Femme"))</f>
        <v>Homme</v>
      </c>
      <c r="U428" s="6" t="str">
        <f>"19"&amp;MID(Q428, SEARCH("", Q428) + 1,2)</f>
        <v>1969</v>
      </c>
      <c r="V428" s="6" t="str">
        <f>FLOOR(U428,5) &amp; "-" &amp; FLOOR(U428,5) + 5</f>
        <v>1965-1970</v>
      </c>
      <c r="W428" s="24">
        <f>IFERROR(VLOOKUP(Data_Set[[#This Row],[Type Transport]],'[1]Taux émission CO2e'!$A$5:$B$16,2,0),0)</f>
        <v>0.3</v>
      </c>
      <c r="X428" s="28">
        <f>IFERROR(VLOOKUP(Data_Set[[#This Row],[Type Transport]],'[1]Taux émission CO2e'!$A$5:$D$16,4,0),0)</f>
        <v>0.16</v>
      </c>
      <c r="Y428" s="24">
        <f>IFERROR(VLOOKUP(Data_Set[[#This Row],[Type Transport]],'[1]Taux émission CO2e'!$A$20:$B$31,2,0),0)</f>
        <v>0.7</v>
      </c>
      <c r="Z428" s="6">
        <f>IFERROR(VLOOKUP(Data_Set[[#This Row],[Type Transport]],'[1]Taux émission CO2e'!$A$20:$D$31,4,0),0)</f>
        <v>6.7400000000000002E-2</v>
      </c>
      <c r="AA428" s="30">
        <f>Data_Set[[#This Row],[Repartition Segment 1]]*Data_Set[[#This Row],[Coefficient CO2 Segment 1]]*Data_Set[[#This Row],[Poids OT (T)]]*Data_Set[[#This Row],[Distance (KM)]]</f>
        <v>10.794620543999999</v>
      </c>
      <c r="AB428" s="30">
        <f>Data_Set[[#This Row],[Repartition Segment 2]]*Data_Set[[#This Row],[Coefficient CO2 Segment 2]]*Data_Set[[#This Row],[Poids OT (T)]]*Data_Set[[#This Row],[Distance (KM)]]</f>
        <v>10.61021244304</v>
      </c>
      <c r="AC428" s="30">
        <f>Data_Set[[#This Row],[Bilan CO2 Segment 1 (Kg CO2)]]+Data_Set[[#This Row],[Bilan CO2 Segment 2 (Kg CO2)]]</f>
        <v>21.404832987039999</v>
      </c>
      <c r="AD428" s="1"/>
    </row>
    <row r="429" spans="1:30" ht="12.5" x14ac:dyDescent="0.25">
      <c r="A429" s="7">
        <v>202203000165</v>
      </c>
      <c r="B429" s="18">
        <v>44638</v>
      </c>
      <c r="C429" s="18" t="str">
        <f>TEXT(B429, "mmmm")</f>
        <v>mars</v>
      </c>
      <c r="D429" s="18" t="str">
        <f>TEXT(B429,"aaaa")</f>
        <v>2022</v>
      </c>
      <c r="E429" s="7">
        <v>1481372</v>
      </c>
      <c r="F429" s="17">
        <v>100</v>
      </c>
      <c r="G429" s="23">
        <f>Data_Set[[#This Row],[Poids OT (kg)]]/1000</f>
        <v>0.1</v>
      </c>
      <c r="H429" s="6" t="s">
        <v>1</v>
      </c>
      <c r="I429" s="7">
        <v>140</v>
      </c>
      <c r="J429" s="6">
        <v>91100</v>
      </c>
      <c r="K429" s="6" t="s">
        <v>22</v>
      </c>
      <c r="L429" s="6">
        <v>67100</v>
      </c>
      <c r="M429" s="6" t="s">
        <v>23</v>
      </c>
      <c r="N429" s="7">
        <v>515.798</v>
      </c>
      <c r="O429" s="6" t="s">
        <v>145</v>
      </c>
      <c r="P429" s="6" t="s">
        <v>146</v>
      </c>
      <c r="Q429" s="11">
        <v>1690891543678</v>
      </c>
      <c r="R429" s="12">
        <v>154098765</v>
      </c>
      <c r="S429" s="6" t="str">
        <f>LEFT(Q429,1)</f>
        <v>1</v>
      </c>
      <c r="T429" s="6" t="str">
        <f>IF(S429="1","Homme",IF(S429="0","Inconnu","Femme"))</f>
        <v>Homme</v>
      </c>
      <c r="U429" s="6" t="str">
        <f>"19"&amp;MID(Q429, SEARCH("", Q429) + 1,2)</f>
        <v>1969</v>
      </c>
      <c r="V429" s="6" t="str">
        <f>FLOOR(U429,5) &amp; "-" &amp; FLOOR(U429,5) + 5</f>
        <v>1965-1970</v>
      </c>
      <c r="W429" s="24">
        <f>IFERROR(VLOOKUP(Data_Set[[#This Row],[Type Transport]],'[1]Taux émission CO2e'!$A$5:$B$16,2,0),0)</f>
        <v>0.3</v>
      </c>
      <c r="X429" s="28">
        <f>IFERROR(VLOOKUP(Data_Set[[#This Row],[Type Transport]],'[1]Taux émission CO2e'!$A$5:$D$16,4,0),0)</f>
        <v>0.16</v>
      </c>
      <c r="Y429" s="24">
        <f>IFERROR(VLOOKUP(Data_Set[[#This Row],[Type Transport]],'[1]Taux émission CO2e'!$A$20:$B$31,2,0),0)</f>
        <v>0.7</v>
      </c>
      <c r="Z429" s="6">
        <f>IFERROR(VLOOKUP(Data_Set[[#This Row],[Type Transport]],'[1]Taux émission CO2e'!$A$20:$D$31,4,0),0)</f>
        <v>6.7400000000000002E-2</v>
      </c>
      <c r="AA429" s="30">
        <f>Data_Set[[#This Row],[Repartition Segment 1]]*Data_Set[[#This Row],[Coefficient CO2 Segment 1]]*Data_Set[[#This Row],[Poids OT (T)]]*Data_Set[[#This Row],[Distance (KM)]]</f>
        <v>2.4758304000000004</v>
      </c>
      <c r="AB429" s="30">
        <f>Data_Set[[#This Row],[Repartition Segment 2]]*Data_Set[[#This Row],[Coefficient CO2 Segment 2]]*Data_Set[[#This Row],[Poids OT (T)]]*Data_Set[[#This Row],[Distance (KM)]]</f>
        <v>2.4335349640000001</v>
      </c>
      <c r="AC429" s="30">
        <f>Data_Set[[#This Row],[Bilan CO2 Segment 1 (Kg CO2)]]+Data_Set[[#This Row],[Bilan CO2 Segment 2 (Kg CO2)]]</f>
        <v>4.909365364000001</v>
      </c>
      <c r="AD429" s="1"/>
    </row>
    <row r="430" spans="1:30" ht="12.5" x14ac:dyDescent="0.25">
      <c r="A430" s="7">
        <v>202203000165</v>
      </c>
      <c r="B430" s="18">
        <v>44644</v>
      </c>
      <c r="C430" s="18" t="str">
        <f>TEXT(B430, "mmmm")</f>
        <v>mars</v>
      </c>
      <c r="D430" s="18" t="str">
        <f>TEXT(B430,"aaaa")</f>
        <v>2022</v>
      </c>
      <c r="E430" s="7">
        <v>1483767</v>
      </c>
      <c r="F430" s="17">
        <v>432</v>
      </c>
      <c r="G430" s="23">
        <f>Data_Set[[#This Row],[Poids OT (kg)]]/1000</f>
        <v>0.432</v>
      </c>
      <c r="H430" s="6" t="s">
        <v>1</v>
      </c>
      <c r="I430" s="7">
        <v>330</v>
      </c>
      <c r="J430" s="6">
        <v>91100</v>
      </c>
      <c r="K430" s="6" t="s">
        <v>22</v>
      </c>
      <c r="L430" s="6">
        <v>67100</v>
      </c>
      <c r="M430" s="6" t="s">
        <v>23</v>
      </c>
      <c r="N430" s="7">
        <v>515.798</v>
      </c>
      <c r="O430" s="6" t="s">
        <v>145</v>
      </c>
      <c r="P430" s="6" t="s">
        <v>146</v>
      </c>
      <c r="Q430" s="11">
        <v>1690891543678</v>
      </c>
      <c r="R430" s="12">
        <v>154098765</v>
      </c>
      <c r="S430" s="6" t="str">
        <f>LEFT(Q430,1)</f>
        <v>1</v>
      </c>
      <c r="T430" s="6" t="str">
        <f>IF(S430="1","Homme",IF(S430="0","Inconnu","Femme"))</f>
        <v>Homme</v>
      </c>
      <c r="U430" s="6" t="str">
        <f>"19"&amp;MID(Q430, SEARCH("", Q430) + 1,2)</f>
        <v>1969</v>
      </c>
      <c r="V430" s="6" t="str">
        <f>FLOOR(U430,5) &amp; "-" &amp; FLOOR(U430,5) + 5</f>
        <v>1965-1970</v>
      </c>
      <c r="W430" s="24">
        <f>IFERROR(VLOOKUP(Data_Set[[#This Row],[Type Transport]],'[1]Taux émission CO2e'!$A$5:$B$16,2,0),0)</f>
        <v>0.3</v>
      </c>
      <c r="X430" s="28">
        <f>IFERROR(VLOOKUP(Data_Set[[#This Row],[Type Transport]],'[1]Taux émission CO2e'!$A$5:$D$16,4,0),0)</f>
        <v>0.16</v>
      </c>
      <c r="Y430" s="24">
        <f>IFERROR(VLOOKUP(Data_Set[[#This Row],[Type Transport]],'[1]Taux émission CO2e'!$A$20:$B$31,2,0),0)</f>
        <v>0.7</v>
      </c>
      <c r="Z430" s="6">
        <f>IFERROR(VLOOKUP(Data_Set[[#This Row],[Type Transport]],'[1]Taux émission CO2e'!$A$20:$D$31,4,0),0)</f>
        <v>6.7400000000000002E-2</v>
      </c>
      <c r="AA430" s="30">
        <f>Data_Set[[#This Row],[Repartition Segment 1]]*Data_Set[[#This Row],[Coefficient CO2 Segment 1]]*Data_Set[[#This Row],[Poids OT (T)]]*Data_Set[[#This Row],[Distance (KM)]]</f>
        <v>10.695587328</v>
      </c>
      <c r="AB430" s="30">
        <f>Data_Set[[#This Row],[Repartition Segment 2]]*Data_Set[[#This Row],[Coefficient CO2 Segment 2]]*Data_Set[[#This Row],[Poids OT (T)]]*Data_Set[[#This Row],[Distance (KM)]]</f>
        <v>10.512871044479999</v>
      </c>
      <c r="AC430" s="30">
        <f>Data_Set[[#This Row],[Bilan CO2 Segment 1 (Kg CO2)]]+Data_Set[[#This Row],[Bilan CO2 Segment 2 (Kg CO2)]]</f>
        <v>21.208458372479999</v>
      </c>
      <c r="AD430" s="1"/>
    </row>
    <row r="431" spans="1:30" ht="12.5" x14ac:dyDescent="0.25">
      <c r="A431" s="7">
        <v>202203000165</v>
      </c>
      <c r="B431" s="18">
        <v>44648</v>
      </c>
      <c r="C431" s="18" t="str">
        <f>TEXT(B431, "mmmm")</f>
        <v>mars</v>
      </c>
      <c r="D431" s="18" t="str">
        <f>TEXT(B431,"aaaa")</f>
        <v>2022</v>
      </c>
      <c r="E431" s="7">
        <v>1484867</v>
      </c>
      <c r="F431" s="17">
        <v>204</v>
      </c>
      <c r="G431" s="23">
        <f>Data_Set[[#This Row],[Poids OT (kg)]]/1000</f>
        <v>0.20399999999999999</v>
      </c>
      <c r="H431" s="6" t="s">
        <v>1</v>
      </c>
      <c r="I431" s="7">
        <v>140</v>
      </c>
      <c r="J431" s="6">
        <v>91100</v>
      </c>
      <c r="K431" s="6" t="s">
        <v>22</v>
      </c>
      <c r="L431" s="6">
        <v>67100</v>
      </c>
      <c r="M431" s="6" t="s">
        <v>23</v>
      </c>
      <c r="N431" s="7">
        <v>515.798</v>
      </c>
      <c r="O431" s="6" t="s">
        <v>145</v>
      </c>
      <c r="P431" s="6" t="s">
        <v>146</v>
      </c>
      <c r="Q431" s="11">
        <v>1690891543678</v>
      </c>
      <c r="R431" s="12">
        <v>154098765</v>
      </c>
      <c r="S431" s="6" t="str">
        <f>LEFT(Q431,1)</f>
        <v>1</v>
      </c>
      <c r="T431" s="6" t="str">
        <f>IF(S431="1","Homme",IF(S431="0","Inconnu","Femme"))</f>
        <v>Homme</v>
      </c>
      <c r="U431" s="6" t="str">
        <f>"19"&amp;MID(Q431, SEARCH("", Q431) + 1,2)</f>
        <v>1969</v>
      </c>
      <c r="V431" s="6" t="str">
        <f>FLOOR(U431,5) &amp; "-" &amp; FLOOR(U431,5) + 5</f>
        <v>1965-1970</v>
      </c>
      <c r="W431" s="24">
        <f>IFERROR(VLOOKUP(Data_Set[[#This Row],[Type Transport]],'[1]Taux émission CO2e'!$A$5:$B$16,2,0),0)</f>
        <v>0.3</v>
      </c>
      <c r="X431" s="28">
        <f>IFERROR(VLOOKUP(Data_Set[[#This Row],[Type Transport]],'[1]Taux émission CO2e'!$A$5:$D$16,4,0),0)</f>
        <v>0.16</v>
      </c>
      <c r="Y431" s="24">
        <f>IFERROR(VLOOKUP(Data_Set[[#This Row],[Type Transport]],'[1]Taux émission CO2e'!$A$20:$B$31,2,0),0)</f>
        <v>0.7</v>
      </c>
      <c r="Z431" s="6">
        <f>IFERROR(VLOOKUP(Data_Set[[#This Row],[Type Transport]],'[1]Taux émission CO2e'!$A$20:$D$31,4,0),0)</f>
        <v>6.7400000000000002E-2</v>
      </c>
      <c r="AA431" s="30">
        <f>Data_Set[[#This Row],[Repartition Segment 1]]*Data_Set[[#This Row],[Coefficient CO2 Segment 1]]*Data_Set[[#This Row],[Poids OT (T)]]*Data_Set[[#This Row],[Distance (KM)]]</f>
        <v>5.0506940160000005</v>
      </c>
      <c r="AB431" s="30">
        <f>Data_Set[[#This Row],[Repartition Segment 2]]*Data_Set[[#This Row],[Coefficient CO2 Segment 2]]*Data_Set[[#This Row],[Poids OT (T)]]*Data_Set[[#This Row],[Distance (KM)]]</f>
        <v>4.9644113265599996</v>
      </c>
      <c r="AC431" s="30">
        <f>Data_Set[[#This Row],[Bilan CO2 Segment 1 (Kg CO2)]]+Data_Set[[#This Row],[Bilan CO2 Segment 2 (Kg CO2)]]</f>
        <v>10.01510534256</v>
      </c>
      <c r="AD431" s="1"/>
    </row>
    <row r="432" spans="1:30" ht="12.5" x14ac:dyDescent="0.25">
      <c r="A432" s="7">
        <v>20220400055</v>
      </c>
      <c r="B432" s="18">
        <v>44656</v>
      </c>
      <c r="C432" s="18" t="str">
        <f>TEXT(B432, "mmmm")</f>
        <v>avril</v>
      </c>
      <c r="D432" s="18" t="str">
        <f>TEXT(B432,"aaaa")</f>
        <v>2022</v>
      </c>
      <c r="E432" s="7">
        <v>1488466</v>
      </c>
      <c r="F432" s="17">
        <v>519</v>
      </c>
      <c r="G432" s="23">
        <f>Data_Set[[#This Row],[Poids OT (kg)]]/1000</f>
        <v>0.51900000000000002</v>
      </c>
      <c r="H432" s="6" t="s">
        <v>1</v>
      </c>
      <c r="I432" s="7">
        <v>360</v>
      </c>
      <c r="J432" s="6">
        <v>91100</v>
      </c>
      <c r="K432" s="6" t="s">
        <v>22</v>
      </c>
      <c r="L432" s="6">
        <v>67100</v>
      </c>
      <c r="M432" s="6" t="s">
        <v>23</v>
      </c>
      <c r="N432" s="7">
        <v>515.798</v>
      </c>
      <c r="O432" s="6" t="s">
        <v>145</v>
      </c>
      <c r="P432" s="6" t="s">
        <v>146</v>
      </c>
      <c r="Q432" s="11">
        <v>1690891543678</v>
      </c>
      <c r="R432" s="12">
        <v>154098765</v>
      </c>
      <c r="S432" s="6" t="str">
        <f>LEFT(Q432,1)</f>
        <v>1</v>
      </c>
      <c r="T432" s="6" t="str">
        <f>IF(S432="1","Homme",IF(S432="0","Inconnu","Femme"))</f>
        <v>Homme</v>
      </c>
      <c r="U432" s="6" t="str">
        <f>"19"&amp;MID(Q432, SEARCH("", Q432) + 1,2)</f>
        <v>1969</v>
      </c>
      <c r="V432" s="6" t="str">
        <f>FLOOR(U432,5) &amp; "-" &amp; FLOOR(U432,5) + 5</f>
        <v>1965-1970</v>
      </c>
      <c r="W432" s="24">
        <f>IFERROR(VLOOKUP(Data_Set[[#This Row],[Type Transport]],'[1]Taux émission CO2e'!$A$5:$B$16,2,0),0)</f>
        <v>0.3</v>
      </c>
      <c r="X432" s="28">
        <f>IFERROR(VLOOKUP(Data_Set[[#This Row],[Type Transport]],'[1]Taux émission CO2e'!$A$5:$D$16,4,0),0)</f>
        <v>0.16</v>
      </c>
      <c r="Y432" s="24">
        <f>IFERROR(VLOOKUP(Data_Set[[#This Row],[Type Transport]],'[1]Taux émission CO2e'!$A$20:$B$31,2,0),0)</f>
        <v>0.7</v>
      </c>
      <c r="Z432" s="6">
        <f>IFERROR(VLOOKUP(Data_Set[[#This Row],[Type Transport]],'[1]Taux émission CO2e'!$A$20:$D$31,4,0),0)</f>
        <v>6.7400000000000002E-2</v>
      </c>
      <c r="AA432" s="30">
        <f>Data_Set[[#This Row],[Repartition Segment 1]]*Data_Set[[#This Row],[Coefficient CO2 Segment 1]]*Data_Set[[#This Row],[Poids OT (T)]]*Data_Set[[#This Row],[Distance (KM)]]</f>
        <v>12.849559776</v>
      </c>
      <c r="AB432" s="30">
        <f>Data_Set[[#This Row],[Repartition Segment 2]]*Data_Set[[#This Row],[Coefficient CO2 Segment 2]]*Data_Set[[#This Row],[Poids OT (T)]]*Data_Set[[#This Row],[Distance (KM)]]</f>
        <v>12.630046463160001</v>
      </c>
      <c r="AC432" s="30">
        <f>Data_Set[[#This Row],[Bilan CO2 Segment 1 (Kg CO2)]]+Data_Set[[#This Row],[Bilan CO2 Segment 2 (Kg CO2)]]</f>
        <v>25.479606239159999</v>
      </c>
      <c r="AD432" s="1"/>
    </row>
    <row r="433" spans="1:30" ht="12.5" x14ac:dyDescent="0.25">
      <c r="A433" s="7">
        <v>20220400055</v>
      </c>
      <c r="B433" s="18">
        <v>44663</v>
      </c>
      <c r="C433" s="18" t="str">
        <f>TEXT(B433, "mmmm")</f>
        <v>avril</v>
      </c>
      <c r="D433" s="18" t="str">
        <f>TEXT(B433,"aaaa")</f>
        <v>2022</v>
      </c>
      <c r="E433" s="7">
        <v>1492578</v>
      </c>
      <c r="F433" s="17">
        <v>25</v>
      </c>
      <c r="G433" s="23">
        <f>Data_Set[[#This Row],[Poids OT (kg)]]/1000</f>
        <v>2.5000000000000001E-2</v>
      </c>
      <c r="H433" s="6" t="s">
        <v>1</v>
      </c>
      <c r="I433" s="7">
        <v>140</v>
      </c>
      <c r="J433" s="6">
        <v>91100</v>
      </c>
      <c r="K433" s="6" t="s">
        <v>22</v>
      </c>
      <c r="L433" s="6">
        <v>67100</v>
      </c>
      <c r="M433" s="6" t="s">
        <v>23</v>
      </c>
      <c r="N433" s="7">
        <v>515.798</v>
      </c>
      <c r="O433" s="6" t="s">
        <v>145</v>
      </c>
      <c r="P433" s="6" t="s">
        <v>146</v>
      </c>
      <c r="Q433" s="11">
        <v>1690891543678</v>
      </c>
      <c r="R433" s="12">
        <v>154098765</v>
      </c>
      <c r="S433" s="6" t="str">
        <f>LEFT(Q433,1)</f>
        <v>1</v>
      </c>
      <c r="T433" s="6" t="str">
        <f>IF(S433="1","Homme",IF(S433="0","Inconnu","Femme"))</f>
        <v>Homme</v>
      </c>
      <c r="U433" s="6" t="str">
        <f>"19"&amp;MID(Q433, SEARCH("", Q433) + 1,2)</f>
        <v>1969</v>
      </c>
      <c r="V433" s="6" t="str">
        <f>FLOOR(U433,5) &amp; "-" &amp; FLOOR(U433,5) + 5</f>
        <v>1965-1970</v>
      </c>
      <c r="W433" s="24">
        <f>IFERROR(VLOOKUP(Data_Set[[#This Row],[Type Transport]],'[1]Taux émission CO2e'!$A$5:$B$16,2,0),0)</f>
        <v>0.3</v>
      </c>
      <c r="X433" s="28">
        <f>IFERROR(VLOOKUP(Data_Set[[#This Row],[Type Transport]],'[1]Taux émission CO2e'!$A$5:$D$16,4,0),0)</f>
        <v>0.16</v>
      </c>
      <c r="Y433" s="24">
        <f>IFERROR(VLOOKUP(Data_Set[[#This Row],[Type Transport]],'[1]Taux émission CO2e'!$A$20:$B$31,2,0),0)</f>
        <v>0.7</v>
      </c>
      <c r="Z433" s="6">
        <f>IFERROR(VLOOKUP(Data_Set[[#This Row],[Type Transport]],'[1]Taux émission CO2e'!$A$20:$D$31,4,0),0)</f>
        <v>6.7400000000000002E-2</v>
      </c>
      <c r="AA433" s="30">
        <f>Data_Set[[#This Row],[Repartition Segment 1]]*Data_Set[[#This Row],[Coefficient CO2 Segment 1]]*Data_Set[[#This Row],[Poids OT (T)]]*Data_Set[[#This Row],[Distance (KM)]]</f>
        <v>0.61895760000000011</v>
      </c>
      <c r="AB433" s="30">
        <f>Data_Set[[#This Row],[Repartition Segment 2]]*Data_Set[[#This Row],[Coefficient CO2 Segment 2]]*Data_Set[[#This Row],[Poids OT (T)]]*Data_Set[[#This Row],[Distance (KM)]]</f>
        <v>0.60838374100000003</v>
      </c>
      <c r="AC433" s="30">
        <f>Data_Set[[#This Row],[Bilan CO2 Segment 1 (Kg CO2)]]+Data_Set[[#This Row],[Bilan CO2 Segment 2 (Kg CO2)]]</f>
        <v>1.2273413410000003</v>
      </c>
      <c r="AD433" s="1"/>
    </row>
    <row r="434" spans="1:30" ht="12.5" x14ac:dyDescent="0.25">
      <c r="A434" s="7">
        <v>20220400055</v>
      </c>
      <c r="B434" s="18">
        <v>44673</v>
      </c>
      <c r="C434" s="18" t="str">
        <f>TEXT(B434, "mmmm")</f>
        <v>avril</v>
      </c>
      <c r="D434" s="18" t="str">
        <f>TEXT(B434,"aaaa")</f>
        <v>2022</v>
      </c>
      <c r="E434" s="7">
        <v>1496537</v>
      </c>
      <c r="F434" s="17">
        <v>300</v>
      </c>
      <c r="G434" s="23">
        <f>Data_Set[[#This Row],[Poids OT (kg)]]/1000</f>
        <v>0.3</v>
      </c>
      <c r="H434" s="6" t="s">
        <v>1</v>
      </c>
      <c r="I434" s="7">
        <v>225</v>
      </c>
      <c r="J434" s="6">
        <v>91100</v>
      </c>
      <c r="K434" s="6" t="s">
        <v>22</v>
      </c>
      <c r="L434" s="6">
        <v>67100</v>
      </c>
      <c r="M434" s="6" t="s">
        <v>23</v>
      </c>
      <c r="N434" s="7">
        <v>515.798</v>
      </c>
      <c r="O434" s="6" t="s">
        <v>145</v>
      </c>
      <c r="P434" s="6" t="s">
        <v>146</v>
      </c>
      <c r="Q434" s="11">
        <v>1690891543678</v>
      </c>
      <c r="R434" s="12">
        <v>154098765</v>
      </c>
      <c r="S434" s="6" t="str">
        <f>LEFT(Q434,1)</f>
        <v>1</v>
      </c>
      <c r="T434" s="6" t="str">
        <f>IF(S434="1","Homme",IF(S434="0","Inconnu","Femme"))</f>
        <v>Homme</v>
      </c>
      <c r="U434" s="6" t="str">
        <f>"19"&amp;MID(Q434, SEARCH("", Q434) + 1,2)</f>
        <v>1969</v>
      </c>
      <c r="V434" s="6" t="str">
        <f>FLOOR(U434,5) &amp; "-" &amp; FLOOR(U434,5) + 5</f>
        <v>1965-1970</v>
      </c>
      <c r="W434" s="24">
        <f>IFERROR(VLOOKUP(Data_Set[[#This Row],[Type Transport]],'[1]Taux émission CO2e'!$A$5:$B$16,2,0),0)</f>
        <v>0.3</v>
      </c>
      <c r="X434" s="28">
        <f>IFERROR(VLOOKUP(Data_Set[[#This Row],[Type Transport]],'[1]Taux émission CO2e'!$A$5:$D$16,4,0),0)</f>
        <v>0.16</v>
      </c>
      <c r="Y434" s="24">
        <f>IFERROR(VLOOKUP(Data_Set[[#This Row],[Type Transport]],'[1]Taux émission CO2e'!$A$20:$B$31,2,0),0)</f>
        <v>0.7</v>
      </c>
      <c r="Z434" s="6">
        <f>IFERROR(VLOOKUP(Data_Set[[#This Row],[Type Transport]],'[1]Taux émission CO2e'!$A$20:$D$31,4,0),0)</f>
        <v>6.7400000000000002E-2</v>
      </c>
      <c r="AA434" s="30">
        <f>Data_Set[[#This Row],[Repartition Segment 1]]*Data_Set[[#This Row],[Coefficient CO2 Segment 1]]*Data_Set[[#This Row],[Poids OT (T)]]*Data_Set[[#This Row],[Distance (KM)]]</f>
        <v>7.4274911999999995</v>
      </c>
      <c r="AB434" s="30">
        <f>Data_Set[[#This Row],[Repartition Segment 2]]*Data_Set[[#This Row],[Coefficient CO2 Segment 2]]*Data_Set[[#This Row],[Poids OT (T)]]*Data_Set[[#This Row],[Distance (KM)]]</f>
        <v>7.300604892</v>
      </c>
      <c r="AC434" s="30">
        <f>Data_Set[[#This Row],[Bilan CO2 Segment 1 (Kg CO2)]]+Data_Set[[#This Row],[Bilan CO2 Segment 2 (Kg CO2)]]</f>
        <v>14.728096091999999</v>
      </c>
      <c r="AD434" s="1"/>
    </row>
    <row r="435" spans="1:30" ht="12.5" x14ac:dyDescent="0.25">
      <c r="A435" s="7">
        <v>2022050075</v>
      </c>
      <c r="B435" s="18">
        <v>44692</v>
      </c>
      <c r="C435" s="18" t="str">
        <f>TEXT(B435, "mmmm")</f>
        <v>mai</v>
      </c>
      <c r="D435" s="18" t="str">
        <f>TEXT(B435,"aaaa")</f>
        <v>2022</v>
      </c>
      <c r="E435" s="7">
        <v>1503922</v>
      </c>
      <c r="F435" s="17">
        <v>450</v>
      </c>
      <c r="G435" s="23">
        <f>Data_Set[[#This Row],[Poids OT (kg)]]/1000</f>
        <v>0.45</v>
      </c>
      <c r="H435" s="6" t="s">
        <v>1</v>
      </c>
      <c r="I435" s="7">
        <v>360</v>
      </c>
      <c r="J435" s="6">
        <v>91100</v>
      </c>
      <c r="K435" s="6" t="s">
        <v>22</v>
      </c>
      <c r="L435" s="6">
        <v>67100</v>
      </c>
      <c r="M435" s="6" t="s">
        <v>23</v>
      </c>
      <c r="N435" s="7">
        <v>515.798</v>
      </c>
      <c r="O435" s="6" t="s">
        <v>145</v>
      </c>
      <c r="P435" s="6" t="s">
        <v>146</v>
      </c>
      <c r="Q435" s="11">
        <v>1690891543678</v>
      </c>
      <c r="R435" s="12">
        <v>154098765</v>
      </c>
      <c r="S435" s="6" t="str">
        <f>LEFT(Q435,1)</f>
        <v>1</v>
      </c>
      <c r="T435" s="6" t="str">
        <f>IF(S435="1","Homme",IF(S435="0","Inconnu","Femme"))</f>
        <v>Homme</v>
      </c>
      <c r="U435" s="6" t="str">
        <f>"19"&amp;MID(Q435, SEARCH("", Q435) + 1,2)</f>
        <v>1969</v>
      </c>
      <c r="V435" s="6" t="str">
        <f>FLOOR(U435,5) &amp; "-" &amp; FLOOR(U435,5) + 5</f>
        <v>1965-1970</v>
      </c>
      <c r="W435" s="24">
        <f>IFERROR(VLOOKUP(Data_Set[[#This Row],[Type Transport]],'[1]Taux émission CO2e'!$A$5:$B$16,2,0),0)</f>
        <v>0.3</v>
      </c>
      <c r="X435" s="28">
        <f>IFERROR(VLOOKUP(Data_Set[[#This Row],[Type Transport]],'[1]Taux émission CO2e'!$A$5:$D$16,4,0),0)</f>
        <v>0.16</v>
      </c>
      <c r="Y435" s="24">
        <f>IFERROR(VLOOKUP(Data_Set[[#This Row],[Type Transport]],'[1]Taux émission CO2e'!$A$20:$B$31,2,0),0)</f>
        <v>0.7</v>
      </c>
      <c r="Z435" s="6">
        <f>IFERROR(VLOOKUP(Data_Set[[#This Row],[Type Transport]],'[1]Taux émission CO2e'!$A$20:$D$31,4,0),0)</f>
        <v>6.7400000000000002E-2</v>
      </c>
      <c r="AA435" s="30">
        <f>Data_Set[[#This Row],[Repartition Segment 1]]*Data_Set[[#This Row],[Coefficient CO2 Segment 1]]*Data_Set[[#This Row],[Poids OT (T)]]*Data_Set[[#This Row],[Distance (KM)]]</f>
        <v>11.141236800000001</v>
      </c>
      <c r="AB435" s="30">
        <f>Data_Set[[#This Row],[Repartition Segment 2]]*Data_Set[[#This Row],[Coefficient CO2 Segment 2]]*Data_Set[[#This Row],[Poids OT (T)]]*Data_Set[[#This Row],[Distance (KM)]]</f>
        <v>10.950907338</v>
      </c>
      <c r="AC435" s="30">
        <f>Data_Set[[#This Row],[Bilan CO2 Segment 1 (Kg CO2)]]+Data_Set[[#This Row],[Bilan CO2 Segment 2 (Kg CO2)]]</f>
        <v>22.092144138000002</v>
      </c>
      <c r="AD435" s="1"/>
    </row>
    <row r="436" spans="1:30" ht="12.5" x14ac:dyDescent="0.25">
      <c r="A436" s="7">
        <v>2022050075</v>
      </c>
      <c r="B436" s="18">
        <v>44705</v>
      </c>
      <c r="C436" s="18" t="str">
        <f>TEXT(B436, "mmmm")</f>
        <v>mai</v>
      </c>
      <c r="D436" s="18" t="str">
        <f>TEXT(B436,"aaaa")</f>
        <v>2022</v>
      </c>
      <c r="E436" s="7">
        <v>1510238</v>
      </c>
      <c r="F436" s="17">
        <v>212</v>
      </c>
      <c r="G436" s="23">
        <f>Data_Set[[#This Row],[Poids OT (kg)]]/1000</f>
        <v>0.21199999999999999</v>
      </c>
      <c r="H436" s="6" t="s">
        <v>1</v>
      </c>
      <c r="I436" s="7">
        <v>225</v>
      </c>
      <c r="J436" s="6">
        <v>91100</v>
      </c>
      <c r="K436" s="6" t="s">
        <v>22</v>
      </c>
      <c r="L436" s="6">
        <v>67100</v>
      </c>
      <c r="M436" s="6" t="s">
        <v>23</v>
      </c>
      <c r="N436" s="7">
        <v>515.798</v>
      </c>
      <c r="O436" s="6" t="s">
        <v>145</v>
      </c>
      <c r="P436" s="6" t="s">
        <v>146</v>
      </c>
      <c r="Q436" s="11">
        <v>1690891543678</v>
      </c>
      <c r="R436" s="12">
        <v>154098765</v>
      </c>
      <c r="S436" s="6" t="str">
        <f>LEFT(Q436,1)</f>
        <v>1</v>
      </c>
      <c r="T436" s="6" t="str">
        <f>IF(S436="1","Homme",IF(S436="0","Inconnu","Femme"))</f>
        <v>Homme</v>
      </c>
      <c r="U436" s="6" t="str">
        <f>"19"&amp;MID(Q436, SEARCH("", Q436) + 1,2)</f>
        <v>1969</v>
      </c>
      <c r="V436" s="6" t="str">
        <f>FLOOR(U436,5) &amp; "-" &amp; FLOOR(U436,5) + 5</f>
        <v>1965-1970</v>
      </c>
      <c r="W436" s="24">
        <f>IFERROR(VLOOKUP(Data_Set[[#This Row],[Type Transport]],'[1]Taux émission CO2e'!$A$5:$B$16,2,0),0)</f>
        <v>0.3</v>
      </c>
      <c r="X436" s="28">
        <f>IFERROR(VLOOKUP(Data_Set[[#This Row],[Type Transport]],'[1]Taux émission CO2e'!$A$5:$D$16,4,0),0)</f>
        <v>0.16</v>
      </c>
      <c r="Y436" s="24">
        <f>IFERROR(VLOOKUP(Data_Set[[#This Row],[Type Transport]],'[1]Taux émission CO2e'!$A$20:$B$31,2,0),0)</f>
        <v>0.7</v>
      </c>
      <c r="Z436" s="6">
        <f>IFERROR(VLOOKUP(Data_Set[[#This Row],[Type Transport]],'[1]Taux émission CO2e'!$A$20:$D$31,4,0),0)</f>
        <v>6.7400000000000002E-2</v>
      </c>
      <c r="AA436" s="30">
        <f>Data_Set[[#This Row],[Repartition Segment 1]]*Data_Set[[#This Row],[Coefficient CO2 Segment 1]]*Data_Set[[#This Row],[Poids OT (T)]]*Data_Set[[#This Row],[Distance (KM)]]</f>
        <v>5.2487604479999996</v>
      </c>
      <c r="AB436" s="30">
        <f>Data_Set[[#This Row],[Repartition Segment 2]]*Data_Set[[#This Row],[Coefficient CO2 Segment 2]]*Data_Set[[#This Row],[Poids OT (T)]]*Data_Set[[#This Row],[Distance (KM)]]</f>
        <v>5.1590941236800001</v>
      </c>
      <c r="AC436" s="30">
        <f>Data_Set[[#This Row],[Bilan CO2 Segment 1 (Kg CO2)]]+Data_Set[[#This Row],[Bilan CO2 Segment 2 (Kg CO2)]]</f>
        <v>10.40785457168</v>
      </c>
      <c r="AD436" s="1"/>
    </row>
    <row r="437" spans="1:30" ht="12.5" x14ac:dyDescent="0.25">
      <c r="A437" s="7">
        <v>20220600077</v>
      </c>
      <c r="B437" s="18">
        <v>44725</v>
      </c>
      <c r="C437" s="18" t="str">
        <f>TEXT(B437, "mmmm")</f>
        <v>juin</v>
      </c>
      <c r="D437" s="18" t="str">
        <f>TEXT(B437,"aaaa")</f>
        <v>2022</v>
      </c>
      <c r="E437" s="7">
        <v>1517692</v>
      </c>
      <c r="F437" s="17">
        <v>450</v>
      </c>
      <c r="G437" s="23">
        <f>Data_Set[[#This Row],[Poids OT (kg)]]/1000</f>
        <v>0.45</v>
      </c>
      <c r="H437" s="6" t="s">
        <v>1</v>
      </c>
      <c r="I437" s="7">
        <v>306</v>
      </c>
      <c r="J437" s="6">
        <v>91100</v>
      </c>
      <c r="K437" s="6" t="s">
        <v>22</v>
      </c>
      <c r="L437" s="6">
        <v>67100</v>
      </c>
      <c r="M437" s="6" t="s">
        <v>23</v>
      </c>
      <c r="N437" s="7">
        <v>515.798</v>
      </c>
      <c r="O437" s="6" t="s">
        <v>145</v>
      </c>
      <c r="P437" s="6" t="s">
        <v>146</v>
      </c>
      <c r="Q437" s="11">
        <v>1690891543678</v>
      </c>
      <c r="R437" s="12">
        <v>154098765</v>
      </c>
      <c r="S437" s="6" t="str">
        <f>LEFT(Q437,1)</f>
        <v>1</v>
      </c>
      <c r="T437" s="6" t="str">
        <f>IF(S437="1","Homme",IF(S437="0","Inconnu","Femme"))</f>
        <v>Homme</v>
      </c>
      <c r="U437" s="6" t="str">
        <f>"19"&amp;MID(Q437, SEARCH("", Q437) + 1,2)</f>
        <v>1969</v>
      </c>
      <c r="V437" s="6" t="str">
        <f>FLOOR(U437,5) &amp; "-" &amp; FLOOR(U437,5) + 5</f>
        <v>1965-1970</v>
      </c>
      <c r="W437" s="24">
        <f>IFERROR(VLOOKUP(Data_Set[[#This Row],[Type Transport]],'[1]Taux émission CO2e'!$A$5:$B$16,2,0),0)</f>
        <v>0.3</v>
      </c>
      <c r="X437" s="28">
        <f>IFERROR(VLOOKUP(Data_Set[[#This Row],[Type Transport]],'[1]Taux émission CO2e'!$A$5:$D$16,4,0),0)</f>
        <v>0.16</v>
      </c>
      <c r="Y437" s="24">
        <f>IFERROR(VLOOKUP(Data_Set[[#This Row],[Type Transport]],'[1]Taux émission CO2e'!$A$20:$B$31,2,0),0)</f>
        <v>0.7</v>
      </c>
      <c r="Z437" s="6">
        <f>IFERROR(VLOOKUP(Data_Set[[#This Row],[Type Transport]],'[1]Taux émission CO2e'!$A$20:$D$31,4,0),0)</f>
        <v>6.7400000000000002E-2</v>
      </c>
      <c r="AA437" s="30">
        <f>Data_Set[[#This Row],[Repartition Segment 1]]*Data_Set[[#This Row],[Coefficient CO2 Segment 1]]*Data_Set[[#This Row],[Poids OT (T)]]*Data_Set[[#This Row],[Distance (KM)]]</f>
        <v>11.141236800000001</v>
      </c>
      <c r="AB437" s="30">
        <f>Data_Set[[#This Row],[Repartition Segment 2]]*Data_Set[[#This Row],[Coefficient CO2 Segment 2]]*Data_Set[[#This Row],[Poids OT (T)]]*Data_Set[[#This Row],[Distance (KM)]]</f>
        <v>10.950907338</v>
      </c>
      <c r="AC437" s="30">
        <f>Data_Set[[#This Row],[Bilan CO2 Segment 1 (Kg CO2)]]+Data_Set[[#This Row],[Bilan CO2 Segment 2 (Kg CO2)]]</f>
        <v>22.092144138000002</v>
      </c>
      <c r="AD437" s="1"/>
    </row>
    <row r="438" spans="1:30" ht="12.5" x14ac:dyDescent="0.25">
      <c r="A438" s="7">
        <v>20220600077</v>
      </c>
      <c r="B438" s="18">
        <v>44736</v>
      </c>
      <c r="C438" s="18" t="str">
        <f>TEXT(B438, "mmmm")</f>
        <v>juin</v>
      </c>
      <c r="D438" s="18" t="str">
        <f>TEXT(B438,"aaaa")</f>
        <v>2022</v>
      </c>
      <c r="E438" s="7">
        <v>1523655</v>
      </c>
      <c r="F438" s="17">
        <v>550</v>
      </c>
      <c r="G438" s="23">
        <f>Data_Set[[#This Row],[Poids OT (kg)]]/1000</f>
        <v>0.55000000000000004</v>
      </c>
      <c r="H438" s="6" t="s">
        <v>1</v>
      </c>
      <c r="I438" s="7">
        <v>450</v>
      </c>
      <c r="J438" s="6">
        <v>91100</v>
      </c>
      <c r="K438" s="6" t="s">
        <v>22</v>
      </c>
      <c r="L438" s="6">
        <v>67100</v>
      </c>
      <c r="M438" s="6" t="s">
        <v>23</v>
      </c>
      <c r="N438" s="7">
        <v>515.798</v>
      </c>
      <c r="O438" s="6" t="s">
        <v>145</v>
      </c>
      <c r="P438" s="6" t="s">
        <v>146</v>
      </c>
      <c r="Q438" s="11">
        <v>1690891543678</v>
      </c>
      <c r="R438" s="12">
        <v>154098765</v>
      </c>
      <c r="S438" s="6" t="str">
        <f>LEFT(Q438,1)</f>
        <v>1</v>
      </c>
      <c r="T438" s="6" t="str">
        <f>IF(S438="1","Homme",IF(S438="0","Inconnu","Femme"))</f>
        <v>Homme</v>
      </c>
      <c r="U438" s="6" t="str">
        <f>"19"&amp;MID(Q438, SEARCH("", Q438) + 1,2)</f>
        <v>1969</v>
      </c>
      <c r="V438" s="6" t="str">
        <f>FLOOR(U438,5) &amp; "-" &amp; FLOOR(U438,5) + 5</f>
        <v>1965-1970</v>
      </c>
      <c r="W438" s="24">
        <f>IFERROR(VLOOKUP(Data_Set[[#This Row],[Type Transport]],'[1]Taux émission CO2e'!$A$5:$B$16,2,0),0)</f>
        <v>0.3</v>
      </c>
      <c r="X438" s="28">
        <f>IFERROR(VLOOKUP(Data_Set[[#This Row],[Type Transport]],'[1]Taux émission CO2e'!$A$5:$D$16,4,0),0)</f>
        <v>0.16</v>
      </c>
      <c r="Y438" s="24">
        <f>IFERROR(VLOOKUP(Data_Set[[#This Row],[Type Transport]],'[1]Taux émission CO2e'!$A$20:$B$31,2,0),0)</f>
        <v>0.7</v>
      </c>
      <c r="Z438" s="6">
        <f>IFERROR(VLOOKUP(Data_Set[[#This Row],[Type Transport]],'[1]Taux émission CO2e'!$A$20:$D$31,4,0),0)</f>
        <v>6.7400000000000002E-2</v>
      </c>
      <c r="AA438" s="30">
        <f>Data_Set[[#This Row],[Repartition Segment 1]]*Data_Set[[#This Row],[Coefficient CO2 Segment 1]]*Data_Set[[#This Row],[Poids OT (T)]]*Data_Set[[#This Row],[Distance (KM)]]</f>
        <v>13.617067200000001</v>
      </c>
      <c r="AB438" s="30">
        <f>Data_Set[[#This Row],[Repartition Segment 2]]*Data_Set[[#This Row],[Coefficient CO2 Segment 2]]*Data_Set[[#This Row],[Poids OT (T)]]*Data_Set[[#This Row],[Distance (KM)]]</f>
        <v>13.384442302000002</v>
      </c>
      <c r="AC438" s="30">
        <f>Data_Set[[#This Row],[Bilan CO2 Segment 1 (Kg CO2)]]+Data_Set[[#This Row],[Bilan CO2 Segment 2 (Kg CO2)]]</f>
        <v>27.001509502000005</v>
      </c>
      <c r="AD438" s="1"/>
    </row>
    <row r="439" spans="1:30" ht="12.5" x14ac:dyDescent="0.25">
      <c r="A439" s="7">
        <v>2022070063</v>
      </c>
      <c r="B439" s="18">
        <v>44746</v>
      </c>
      <c r="C439" s="18" t="str">
        <f>TEXT(B439, "mmmm")</f>
        <v>juillet</v>
      </c>
      <c r="D439" s="18" t="str">
        <f>TEXT(B439,"aaaa")</f>
        <v>2022</v>
      </c>
      <c r="E439" s="7">
        <v>1527088</v>
      </c>
      <c r="F439" s="17">
        <v>439</v>
      </c>
      <c r="G439" s="23">
        <f>Data_Set[[#This Row],[Poids OT (kg)]]/1000</f>
        <v>0.439</v>
      </c>
      <c r="H439" s="6" t="s">
        <v>1</v>
      </c>
      <c r="I439" s="7">
        <v>360</v>
      </c>
      <c r="J439" s="6">
        <v>91100</v>
      </c>
      <c r="K439" s="6" t="s">
        <v>22</v>
      </c>
      <c r="L439" s="6">
        <v>67100</v>
      </c>
      <c r="M439" s="6" t="s">
        <v>23</v>
      </c>
      <c r="N439" s="7">
        <v>515.798</v>
      </c>
      <c r="O439" s="6" t="s">
        <v>145</v>
      </c>
      <c r="P439" s="6" t="s">
        <v>146</v>
      </c>
      <c r="Q439" s="11">
        <v>1690891543678</v>
      </c>
      <c r="R439" s="12">
        <v>154098765</v>
      </c>
      <c r="S439" s="6" t="str">
        <f>LEFT(Q439,1)</f>
        <v>1</v>
      </c>
      <c r="T439" s="6" t="str">
        <f>IF(S439="1","Homme",IF(S439="0","Inconnu","Femme"))</f>
        <v>Homme</v>
      </c>
      <c r="U439" s="6" t="str">
        <f>"19"&amp;MID(Q439, SEARCH("", Q439) + 1,2)</f>
        <v>1969</v>
      </c>
      <c r="V439" s="6" t="str">
        <f>FLOOR(U439,5) &amp; "-" &amp; FLOOR(U439,5) + 5</f>
        <v>1965-1970</v>
      </c>
      <c r="W439" s="24">
        <f>IFERROR(VLOOKUP(Data_Set[[#This Row],[Type Transport]],'[1]Taux émission CO2e'!$A$5:$B$16,2,0),0)</f>
        <v>0.3</v>
      </c>
      <c r="X439" s="28">
        <f>IFERROR(VLOOKUP(Data_Set[[#This Row],[Type Transport]],'[1]Taux émission CO2e'!$A$5:$D$16,4,0),0)</f>
        <v>0.16</v>
      </c>
      <c r="Y439" s="24">
        <f>IFERROR(VLOOKUP(Data_Set[[#This Row],[Type Transport]],'[1]Taux émission CO2e'!$A$20:$B$31,2,0),0)</f>
        <v>0.7</v>
      </c>
      <c r="Z439" s="6">
        <f>IFERROR(VLOOKUP(Data_Set[[#This Row],[Type Transport]],'[1]Taux émission CO2e'!$A$20:$D$31,4,0),0)</f>
        <v>6.7400000000000002E-2</v>
      </c>
      <c r="AA439" s="30">
        <f>Data_Set[[#This Row],[Repartition Segment 1]]*Data_Set[[#This Row],[Coefficient CO2 Segment 1]]*Data_Set[[#This Row],[Poids OT (T)]]*Data_Set[[#This Row],[Distance (KM)]]</f>
        <v>10.868895456000001</v>
      </c>
      <c r="AB439" s="30">
        <f>Data_Set[[#This Row],[Repartition Segment 2]]*Data_Set[[#This Row],[Coefficient CO2 Segment 2]]*Data_Set[[#This Row],[Poids OT (T)]]*Data_Set[[#This Row],[Distance (KM)]]</f>
        <v>10.68321849196</v>
      </c>
      <c r="AC439" s="30">
        <f>Data_Set[[#This Row],[Bilan CO2 Segment 1 (Kg CO2)]]+Data_Set[[#This Row],[Bilan CO2 Segment 2 (Kg CO2)]]</f>
        <v>21.552113947960002</v>
      </c>
      <c r="AD439" s="1"/>
    </row>
    <row r="440" spans="1:30" ht="12.5" x14ac:dyDescent="0.25">
      <c r="A440" s="7">
        <v>2022070063</v>
      </c>
      <c r="B440" s="18">
        <v>44760</v>
      </c>
      <c r="C440" s="18" t="str">
        <f>TEXT(B440, "mmmm")</f>
        <v>juillet</v>
      </c>
      <c r="D440" s="18" t="str">
        <f>TEXT(B440,"aaaa")</f>
        <v>2022</v>
      </c>
      <c r="E440" s="7">
        <v>1532917</v>
      </c>
      <c r="F440" s="17">
        <v>100</v>
      </c>
      <c r="G440" s="23">
        <f>Data_Set[[#This Row],[Poids OT (kg)]]/1000</f>
        <v>0.1</v>
      </c>
      <c r="H440" s="6" t="s">
        <v>1</v>
      </c>
      <c r="I440" s="7">
        <v>185</v>
      </c>
      <c r="J440" s="6">
        <v>91100</v>
      </c>
      <c r="K440" s="6" t="s">
        <v>22</v>
      </c>
      <c r="L440" s="6">
        <v>67100</v>
      </c>
      <c r="M440" s="6" t="s">
        <v>23</v>
      </c>
      <c r="N440" s="7">
        <v>515.798</v>
      </c>
      <c r="O440" s="6" t="s">
        <v>145</v>
      </c>
      <c r="P440" s="6" t="s">
        <v>146</v>
      </c>
      <c r="Q440" s="11">
        <v>1690891543678</v>
      </c>
      <c r="R440" s="12">
        <v>154098765</v>
      </c>
      <c r="S440" s="6" t="str">
        <f>LEFT(Q440,1)</f>
        <v>1</v>
      </c>
      <c r="T440" s="6" t="str">
        <f>IF(S440="1","Homme",IF(S440="0","Inconnu","Femme"))</f>
        <v>Homme</v>
      </c>
      <c r="U440" s="6" t="str">
        <f>"19"&amp;MID(Q440, SEARCH("", Q440) + 1,2)</f>
        <v>1969</v>
      </c>
      <c r="V440" s="6" t="str">
        <f>FLOOR(U440,5) &amp; "-" &amp; FLOOR(U440,5) + 5</f>
        <v>1965-1970</v>
      </c>
      <c r="W440" s="24">
        <f>IFERROR(VLOOKUP(Data_Set[[#This Row],[Type Transport]],'[1]Taux émission CO2e'!$A$5:$B$16,2,0),0)</f>
        <v>0.3</v>
      </c>
      <c r="X440" s="28">
        <f>IFERROR(VLOOKUP(Data_Set[[#This Row],[Type Transport]],'[1]Taux émission CO2e'!$A$5:$D$16,4,0),0)</f>
        <v>0.16</v>
      </c>
      <c r="Y440" s="24">
        <f>IFERROR(VLOOKUP(Data_Set[[#This Row],[Type Transport]],'[1]Taux émission CO2e'!$A$20:$B$31,2,0),0)</f>
        <v>0.7</v>
      </c>
      <c r="Z440" s="6">
        <f>IFERROR(VLOOKUP(Data_Set[[#This Row],[Type Transport]],'[1]Taux émission CO2e'!$A$20:$D$31,4,0),0)</f>
        <v>6.7400000000000002E-2</v>
      </c>
      <c r="AA440" s="30">
        <f>Data_Set[[#This Row],[Repartition Segment 1]]*Data_Set[[#This Row],[Coefficient CO2 Segment 1]]*Data_Set[[#This Row],[Poids OT (T)]]*Data_Set[[#This Row],[Distance (KM)]]</f>
        <v>2.4758304000000004</v>
      </c>
      <c r="AB440" s="30">
        <f>Data_Set[[#This Row],[Repartition Segment 2]]*Data_Set[[#This Row],[Coefficient CO2 Segment 2]]*Data_Set[[#This Row],[Poids OT (T)]]*Data_Set[[#This Row],[Distance (KM)]]</f>
        <v>2.4335349640000001</v>
      </c>
      <c r="AC440" s="30">
        <f>Data_Set[[#This Row],[Bilan CO2 Segment 1 (Kg CO2)]]+Data_Set[[#This Row],[Bilan CO2 Segment 2 (Kg CO2)]]</f>
        <v>4.909365364000001</v>
      </c>
      <c r="AD440" s="1"/>
    </row>
    <row r="441" spans="1:30" ht="12.5" x14ac:dyDescent="0.25">
      <c r="A441" s="7">
        <v>2022070063</v>
      </c>
      <c r="B441" s="18">
        <v>44763</v>
      </c>
      <c r="C441" s="18" t="str">
        <f>TEXT(B441, "mmmm")</f>
        <v>juillet</v>
      </c>
      <c r="D441" s="18" t="str">
        <f>TEXT(B441,"aaaa")</f>
        <v>2022</v>
      </c>
      <c r="E441" s="7">
        <v>1534665</v>
      </c>
      <c r="F441" s="17">
        <v>482</v>
      </c>
      <c r="G441" s="23">
        <f>Data_Set[[#This Row],[Poids OT (kg)]]/1000</f>
        <v>0.48199999999999998</v>
      </c>
      <c r="H441" s="6" t="s">
        <v>1</v>
      </c>
      <c r="I441" s="7">
        <v>341</v>
      </c>
      <c r="J441" s="6">
        <v>91100</v>
      </c>
      <c r="K441" s="6" t="s">
        <v>22</v>
      </c>
      <c r="L441" s="6">
        <v>67100</v>
      </c>
      <c r="M441" s="6" t="s">
        <v>23</v>
      </c>
      <c r="N441" s="7">
        <v>515.798</v>
      </c>
      <c r="O441" s="6" t="s">
        <v>145</v>
      </c>
      <c r="P441" s="6" t="s">
        <v>146</v>
      </c>
      <c r="Q441" s="11">
        <v>1690891543678</v>
      </c>
      <c r="R441" s="12">
        <v>154098765</v>
      </c>
      <c r="S441" s="6" t="str">
        <f>LEFT(Q441,1)</f>
        <v>1</v>
      </c>
      <c r="T441" s="6" t="str">
        <f>IF(S441="1","Homme",IF(S441="0","Inconnu","Femme"))</f>
        <v>Homme</v>
      </c>
      <c r="U441" s="6" t="str">
        <f>"19"&amp;MID(Q441, SEARCH("", Q441) + 1,2)</f>
        <v>1969</v>
      </c>
      <c r="V441" s="6" t="str">
        <f>FLOOR(U441,5) &amp; "-" &amp; FLOOR(U441,5) + 5</f>
        <v>1965-1970</v>
      </c>
      <c r="W441" s="24">
        <f>IFERROR(VLOOKUP(Data_Set[[#This Row],[Type Transport]],'[1]Taux émission CO2e'!$A$5:$B$16,2,0),0)</f>
        <v>0.3</v>
      </c>
      <c r="X441" s="28">
        <f>IFERROR(VLOOKUP(Data_Set[[#This Row],[Type Transport]],'[1]Taux émission CO2e'!$A$5:$D$16,4,0),0)</f>
        <v>0.16</v>
      </c>
      <c r="Y441" s="24">
        <f>IFERROR(VLOOKUP(Data_Set[[#This Row],[Type Transport]],'[1]Taux émission CO2e'!$A$20:$B$31,2,0),0)</f>
        <v>0.7</v>
      </c>
      <c r="Z441" s="6">
        <f>IFERROR(VLOOKUP(Data_Set[[#This Row],[Type Transport]],'[1]Taux émission CO2e'!$A$20:$D$31,4,0),0)</f>
        <v>6.7400000000000002E-2</v>
      </c>
      <c r="AA441" s="30">
        <f>Data_Set[[#This Row],[Repartition Segment 1]]*Data_Set[[#This Row],[Coefficient CO2 Segment 1]]*Data_Set[[#This Row],[Poids OT (T)]]*Data_Set[[#This Row],[Distance (KM)]]</f>
        <v>11.933502528</v>
      </c>
      <c r="AB441" s="30">
        <f>Data_Set[[#This Row],[Repartition Segment 2]]*Data_Set[[#This Row],[Coefficient CO2 Segment 2]]*Data_Set[[#This Row],[Poids OT (T)]]*Data_Set[[#This Row],[Distance (KM)]]</f>
        <v>11.729638526479999</v>
      </c>
      <c r="AC441" s="30">
        <f>Data_Set[[#This Row],[Bilan CO2 Segment 1 (Kg CO2)]]+Data_Set[[#This Row],[Bilan CO2 Segment 2 (Kg CO2)]]</f>
        <v>23.66314105448</v>
      </c>
      <c r="AD441" s="1"/>
    </row>
    <row r="442" spans="1:30" ht="12.5" x14ac:dyDescent="0.25">
      <c r="A442" s="7">
        <v>20220800118</v>
      </c>
      <c r="B442" s="18">
        <v>44769</v>
      </c>
      <c r="C442" s="18" t="str">
        <f>TEXT(B442, "mmmm")</f>
        <v>juillet</v>
      </c>
      <c r="D442" s="18" t="str">
        <f>TEXT(B442,"aaaa")</f>
        <v>2022</v>
      </c>
      <c r="E442" s="7">
        <v>1537261</v>
      </c>
      <c r="F442" s="17">
        <v>1055</v>
      </c>
      <c r="G442" s="23">
        <f>Data_Set[[#This Row],[Poids OT (kg)]]/1000</f>
        <v>1.0549999999999999</v>
      </c>
      <c r="H442" s="6" t="s">
        <v>5</v>
      </c>
      <c r="I442" s="7">
        <v>485</v>
      </c>
      <c r="J442" s="6">
        <v>91100</v>
      </c>
      <c r="K442" s="6" t="s">
        <v>22</v>
      </c>
      <c r="L442" s="6">
        <v>67100</v>
      </c>
      <c r="M442" s="6" t="s">
        <v>23</v>
      </c>
      <c r="N442" s="7">
        <v>515.798</v>
      </c>
      <c r="O442" s="6" t="s">
        <v>145</v>
      </c>
      <c r="P442" s="6" t="s">
        <v>146</v>
      </c>
      <c r="Q442" s="11">
        <v>1690891543678</v>
      </c>
      <c r="R442" s="12">
        <v>154098765</v>
      </c>
      <c r="S442" s="6" t="str">
        <f>LEFT(Q442,1)</f>
        <v>1</v>
      </c>
      <c r="T442" s="6" t="str">
        <f>IF(S442="1","Homme",IF(S442="0","Inconnu","Femme"))</f>
        <v>Homme</v>
      </c>
      <c r="U442" s="6" t="str">
        <f>"19"&amp;MID(Q442, SEARCH("", Q442) + 1,2)</f>
        <v>1969</v>
      </c>
      <c r="V442" s="6" t="str">
        <f>FLOOR(U442,5) &amp; "-" &amp; FLOOR(U442,5) + 5</f>
        <v>1965-1970</v>
      </c>
      <c r="W442" s="24">
        <f>IFERROR(VLOOKUP(Data_Set[[#This Row],[Type Transport]],'[1]Taux émission CO2e'!$A$5:$B$16,2,0),0)</f>
        <v>1</v>
      </c>
      <c r="X442" s="28">
        <f>IFERROR(VLOOKUP(Data_Set[[#This Row],[Type Transport]],'[1]Taux émission CO2e'!$A$5:$D$16,4,0),0)</f>
        <v>0.16</v>
      </c>
      <c r="Y442" s="24">
        <f>IFERROR(VLOOKUP(Data_Set[[#This Row],[Type Transport]],'[1]Taux émission CO2e'!$A$20:$B$31,2,0),0)</f>
        <v>0</v>
      </c>
      <c r="Z442" s="6">
        <f>IFERROR(VLOOKUP(Data_Set[[#This Row],[Type Transport]],'[1]Taux émission CO2e'!$A$20:$D$31,4,0),0)</f>
        <v>0</v>
      </c>
      <c r="AA442" s="30">
        <f>Data_Set[[#This Row],[Repartition Segment 1]]*Data_Set[[#This Row],[Coefficient CO2 Segment 1]]*Data_Set[[#This Row],[Poids OT (T)]]*Data_Set[[#This Row],[Distance (KM)]]</f>
        <v>87.066702399999997</v>
      </c>
      <c r="AB442" s="30">
        <f>Data_Set[[#This Row],[Repartition Segment 2]]*Data_Set[[#This Row],[Coefficient CO2 Segment 2]]*Data_Set[[#This Row],[Poids OT (T)]]*Data_Set[[#This Row],[Distance (KM)]]</f>
        <v>0</v>
      </c>
      <c r="AC442" s="30">
        <f>Data_Set[[#This Row],[Bilan CO2 Segment 1 (Kg CO2)]]+Data_Set[[#This Row],[Bilan CO2 Segment 2 (Kg CO2)]]</f>
        <v>87.066702399999997</v>
      </c>
      <c r="AD442" s="1"/>
    </row>
    <row r="443" spans="1:30" ht="12.5" x14ac:dyDescent="0.25">
      <c r="A443" s="7">
        <v>20220800118</v>
      </c>
      <c r="B443" s="18">
        <v>44771</v>
      </c>
      <c r="C443" s="18" t="str">
        <f>TEXT(B443, "mmmm")</f>
        <v>juillet</v>
      </c>
      <c r="D443" s="18" t="str">
        <f>TEXT(B443,"aaaa")</f>
        <v>2022</v>
      </c>
      <c r="E443" s="7">
        <v>1538620</v>
      </c>
      <c r="F443" s="17">
        <v>78</v>
      </c>
      <c r="G443" s="23">
        <f>Data_Set[[#This Row],[Poids OT (kg)]]/1000</f>
        <v>7.8E-2</v>
      </c>
      <c r="H443" s="6" t="s">
        <v>1</v>
      </c>
      <c r="I443" s="7">
        <v>185</v>
      </c>
      <c r="J443" s="6">
        <v>91100</v>
      </c>
      <c r="K443" s="6" t="s">
        <v>22</v>
      </c>
      <c r="L443" s="6">
        <v>67100</v>
      </c>
      <c r="M443" s="6" t="s">
        <v>23</v>
      </c>
      <c r="N443" s="7">
        <v>515.798</v>
      </c>
      <c r="O443" s="6" t="s">
        <v>145</v>
      </c>
      <c r="P443" s="6" t="s">
        <v>146</v>
      </c>
      <c r="Q443" s="11">
        <v>1690891543678</v>
      </c>
      <c r="R443" s="12">
        <v>154098765</v>
      </c>
      <c r="S443" s="6" t="str">
        <f>LEFT(Q443,1)</f>
        <v>1</v>
      </c>
      <c r="T443" s="6" t="str">
        <f>IF(S443="1","Homme",IF(S443="0","Inconnu","Femme"))</f>
        <v>Homme</v>
      </c>
      <c r="U443" s="6" t="str">
        <f>"19"&amp;MID(Q443, SEARCH("", Q443) + 1,2)</f>
        <v>1969</v>
      </c>
      <c r="V443" s="6" t="str">
        <f>FLOOR(U443,5) &amp; "-" &amp; FLOOR(U443,5) + 5</f>
        <v>1965-1970</v>
      </c>
      <c r="W443" s="24">
        <f>IFERROR(VLOOKUP(Data_Set[[#This Row],[Type Transport]],'[1]Taux émission CO2e'!$A$5:$B$16,2,0),0)</f>
        <v>0.3</v>
      </c>
      <c r="X443" s="28">
        <f>IFERROR(VLOOKUP(Data_Set[[#This Row],[Type Transport]],'[1]Taux émission CO2e'!$A$5:$D$16,4,0),0)</f>
        <v>0.16</v>
      </c>
      <c r="Y443" s="24">
        <f>IFERROR(VLOOKUP(Data_Set[[#This Row],[Type Transport]],'[1]Taux émission CO2e'!$A$20:$B$31,2,0),0)</f>
        <v>0.7</v>
      </c>
      <c r="Z443" s="6">
        <f>IFERROR(VLOOKUP(Data_Set[[#This Row],[Type Transport]],'[1]Taux émission CO2e'!$A$20:$D$31,4,0),0)</f>
        <v>6.7400000000000002E-2</v>
      </c>
      <c r="AA443" s="30">
        <f>Data_Set[[#This Row],[Repartition Segment 1]]*Data_Set[[#This Row],[Coefficient CO2 Segment 1]]*Data_Set[[#This Row],[Poids OT (T)]]*Data_Set[[#This Row],[Distance (KM)]]</f>
        <v>1.931147712</v>
      </c>
      <c r="AB443" s="30">
        <f>Data_Set[[#This Row],[Repartition Segment 2]]*Data_Set[[#This Row],[Coefficient CO2 Segment 2]]*Data_Set[[#This Row],[Poids OT (T)]]*Data_Set[[#This Row],[Distance (KM)]]</f>
        <v>1.8981572719199999</v>
      </c>
      <c r="AC443" s="30">
        <f>Data_Set[[#This Row],[Bilan CO2 Segment 1 (Kg CO2)]]+Data_Set[[#This Row],[Bilan CO2 Segment 2 (Kg CO2)]]</f>
        <v>3.8293049839200002</v>
      </c>
      <c r="AD443" s="1"/>
    </row>
    <row r="444" spans="1:30" ht="12.5" x14ac:dyDescent="0.25">
      <c r="A444" s="7">
        <v>20220600077</v>
      </c>
      <c r="B444" s="18">
        <v>44727</v>
      </c>
      <c r="C444" s="18" t="str">
        <f>TEXT(B444, "mmmm")</f>
        <v>juin</v>
      </c>
      <c r="D444" s="18" t="str">
        <f>TEXT(B444,"aaaa")</f>
        <v>2022</v>
      </c>
      <c r="E444" s="7">
        <v>1518090</v>
      </c>
      <c r="F444" s="17">
        <v>150</v>
      </c>
      <c r="G444" s="23">
        <f>Data_Set[[#This Row],[Poids OT (kg)]]/1000</f>
        <v>0.15</v>
      </c>
      <c r="H444" s="6" t="s">
        <v>0</v>
      </c>
      <c r="I444" s="7">
        <v>165</v>
      </c>
      <c r="J444" s="6">
        <v>67400</v>
      </c>
      <c r="K444" s="6" t="s">
        <v>61</v>
      </c>
      <c r="L444" s="6">
        <v>91100</v>
      </c>
      <c r="M444" s="6" t="s">
        <v>22</v>
      </c>
      <c r="N444" s="7">
        <v>514.08299999999997</v>
      </c>
      <c r="O444" s="6" t="s">
        <v>226</v>
      </c>
      <c r="P444" s="6" t="s">
        <v>227</v>
      </c>
      <c r="Q444" s="11">
        <v>1900867456543</v>
      </c>
      <c r="R444" s="12">
        <v>904021244</v>
      </c>
      <c r="S444" s="6" t="str">
        <f>LEFT(Q444,1)</f>
        <v>1</v>
      </c>
      <c r="T444" s="6" t="str">
        <f>IF(S444="1","Homme",IF(S444="0","Inconnu","Femme"))</f>
        <v>Homme</v>
      </c>
      <c r="U444" s="6" t="str">
        <f>"19"&amp;MID(Q444, SEARCH("", Q444) + 1,2)</f>
        <v>1990</v>
      </c>
      <c r="V444" s="6" t="str">
        <f>FLOOR(U444,5) &amp; "-" &amp; FLOOR(U444,5) + 5</f>
        <v>1990-1995</v>
      </c>
      <c r="W444" s="24">
        <f>IFERROR(VLOOKUP(Data_Set[[#This Row],[Type Transport]],'[1]Taux émission CO2e'!$A$5:$B$16,2,0),0)</f>
        <v>0.3</v>
      </c>
      <c r="X444" s="28">
        <f>IFERROR(VLOOKUP(Data_Set[[#This Row],[Type Transport]],'[1]Taux émission CO2e'!$A$5:$D$16,4,0),0)</f>
        <v>0.16</v>
      </c>
      <c r="Y444" s="24">
        <f>IFERROR(VLOOKUP(Data_Set[[#This Row],[Type Transport]],'[1]Taux émission CO2e'!$A$20:$B$31,2,0),0)</f>
        <v>0.7</v>
      </c>
      <c r="Z444" s="6">
        <f>IFERROR(VLOOKUP(Data_Set[[#This Row],[Type Transport]],'[1]Taux émission CO2e'!$A$20:$D$31,4,0),0)</f>
        <v>6.7400000000000002E-2</v>
      </c>
      <c r="AA444" s="30">
        <f>Data_Set[[#This Row],[Repartition Segment 1]]*Data_Set[[#This Row],[Coefficient CO2 Segment 1]]*Data_Set[[#This Row],[Poids OT (T)]]*Data_Set[[#This Row],[Distance (KM)]]</f>
        <v>3.7013975999999995</v>
      </c>
      <c r="AB444" s="30">
        <f>Data_Set[[#This Row],[Repartition Segment 2]]*Data_Set[[#This Row],[Coefficient CO2 Segment 2]]*Data_Set[[#This Row],[Poids OT (T)]]*Data_Set[[#This Row],[Distance (KM)]]</f>
        <v>3.6381653909999998</v>
      </c>
      <c r="AC444" s="30">
        <f>Data_Set[[#This Row],[Bilan CO2 Segment 1 (Kg CO2)]]+Data_Set[[#This Row],[Bilan CO2 Segment 2 (Kg CO2)]]</f>
        <v>7.3395629909999993</v>
      </c>
      <c r="AD444" s="1"/>
    </row>
    <row r="445" spans="1:30" ht="12.5" x14ac:dyDescent="0.25">
      <c r="A445" s="7">
        <v>2022070063</v>
      </c>
      <c r="B445" s="18">
        <v>44749</v>
      </c>
      <c r="C445" s="18" t="str">
        <f>TEXT(B445, "mmmm")</f>
        <v>juillet</v>
      </c>
      <c r="D445" s="18" t="str">
        <f>TEXT(B445,"aaaa")</f>
        <v>2022</v>
      </c>
      <c r="E445" s="7">
        <v>1528261</v>
      </c>
      <c r="F445" s="17">
        <v>300</v>
      </c>
      <c r="G445" s="23">
        <f>Data_Set[[#This Row],[Poids OT (kg)]]/1000</f>
        <v>0.3</v>
      </c>
      <c r="H445" s="6" t="s">
        <v>0</v>
      </c>
      <c r="I445" s="7">
        <v>165</v>
      </c>
      <c r="J445" s="6">
        <v>67400</v>
      </c>
      <c r="K445" s="6" t="s">
        <v>61</v>
      </c>
      <c r="L445" s="6">
        <v>91100</v>
      </c>
      <c r="M445" s="6" t="s">
        <v>22</v>
      </c>
      <c r="N445" s="7">
        <v>514.08299999999997</v>
      </c>
      <c r="O445" s="6" t="s">
        <v>226</v>
      </c>
      <c r="P445" s="6" t="s">
        <v>227</v>
      </c>
      <c r="Q445" s="11">
        <v>1900867456543</v>
      </c>
      <c r="R445" s="12">
        <v>904021244</v>
      </c>
      <c r="S445" s="6" t="str">
        <f>LEFT(Q445,1)</f>
        <v>1</v>
      </c>
      <c r="T445" s="6" t="str">
        <f>IF(S445="1","Homme",IF(S445="0","Inconnu","Femme"))</f>
        <v>Homme</v>
      </c>
      <c r="U445" s="6" t="str">
        <f>"19"&amp;MID(Q445, SEARCH("", Q445) + 1,2)</f>
        <v>1990</v>
      </c>
      <c r="V445" s="6" t="str">
        <f>FLOOR(U445,5) &amp; "-" &amp; FLOOR(U445,5) + 5</f>
        <v>1990-1995</v>
      </c>
      <c r="W445" s="24">
        <f>IFERROR(VLOOKUP(Data_Set[[#This Row],[Type Transport]],'[1]Taux émission CO2e'!$A$5:$B$16,2,0),0)</f>
        <v>0.3</v>
      </c>
      <c r="X445" s="28">
        <f>IFERROR(VLOOKUP(Data_Set[[#This Row],[Type Transport]],'[1]Taux émission CO2e'!$A$5:$D$16,4,0),0)</f>
        <v>0.16</v>
      </c>
      <c r="Y445" s="24">
        <f>IFERROR(VLOOKUP(Data_Set[[#This Row],[Type Transport]],'[1]Taux émission CO2e'!$A$20:$B$31,2,0),0)</f>
        <v>0.7</v>
      </c>
      <c r="Z445" s="6">
        <f>IFERROR(VLOOKUP(Data_Set[[#This Row],[Type Transport]],'[1]Taux émission CO2e'!$A$20:$D$31,4,0),0)</f>
        <v>6.7400000000000002E-2</v>
      </c>
      <c r="AA445" s="30">
        <f>Data_Set[[#This Row],[Repartition Segment 1]]*Data_Set[[#This Row],[Coefficient CO2 Segment 1]]*Data_Set[[#This Row],[Poids OT (T)]]*Data_Set[[#This Row],[Distance (KM)]]</f>
        <v>7.402795199999999</v>
      </c>
      <c r="AB445" s="30">
        <f>Data_Set[[#This Row],[Repartition Segment 2]]*Data_Set[[#This Row],[Coefficient CO2 Segment 2]]*Data_Set[[#This Row],[Poids OT (T)]]*Data_Set[[#This Row],[Distance (KM)]]</f>
        <v>7.2763307819999996</v>
      </c>
      <c r="AC445" s="30">
        <f>Data_Set[[#This Row],[Bilan CO2 Segment 1 (Kg CO2)]]+Data_Set[[#This Row],[Bilan CO2 Segment 2 (Kg CO2)]]</f>
        <v>14.679125981999999</v>
      </c>
      <c r="AD445" s="1"/>
    </row>
    <row r="446" spans="1:30" ht="12.5" x14ac:dyDescent="0.25">
      <c r="A446" s="7">
        <v>2022070063</v>
      </c>
      <c r="B446" s="18">
        <v>44764</v>
      </c>
      <c r="C446" s="18" t="str">
        <f>TEXT(B446, "mmmm")</f>
        <v>juillet</v>
      </c>
      <c r="D446" s="18" t="str">
        <f>TEXT(B446,"aaaa")</f>
        <v>2022</v>
      </c>
      <c r="E446" s="7">
        <v>1534463</v>
      </c>
      <c r="F446" s="17">
        <v>150</v>
      </c>
      <c r="G446" s="23">
        <f>Data_Set[[#This Row],[Poids OT (kg)]]/1000</f>
        <v>0.15</v>
      </c>
      <c r="H446" s="6" t="s">
        <v>0</v>
      </c>
      <c r="I446" s="7">
        <v>165</v>
      </c>
      <c r="J446" s="6">
        <v>67400</v>
      </c>
      <c r="K446" s="6" t="s">
        <v>61</v>
      </c>
      <c r="L446" s="6">
        <v>91100</v>
      </c>
      <c r="M446" s="6" t="s">
        <v>22</v>
      </c>
      <c r="N446" s="7">
        <v>514.08299999999997</v>
      </c>
      <c r="O446" s="6" t="s">
        <v>226</v>
      </c>
      <c r="P446" s="6" t="s">
        <v>227</v>
      </c>
      <c r="Q446" s="11">
        <v>1900867456543</v>
      </c>
      <c r="R446" s="12">
        <v>904021244</v>
      </c>
      <c r="S446" s="6" t="str">
        <f>LEFT(Q446,1)</f>
        <v>1</v>
      </c>
      <c r="T446" s="6" t="str">
        <f>IF(S446="1","Homme",IF(S446="0","Inconnu","Femme"))</f>
        <v>Homme</v>
      </c>
      <c r="U446" s="6" t="str">
        <f>"19"&amp;MID(Q446, SEARCH("", Q446) + 1,2)</f>
        <v>1990</v>
      </c>
      <c r="V446" s="6" t="str">
        <f>FLOOR(U446,5) &amp; "-" &amp; FLOOR(U446,5) + 5</f>
        <v>1990-1995</v>
      </c>
      <c r="W446" s="24">
        <f>IFERROR(VLOOKUP(Data_Set[[#This Row],[Type Transport]],'[1]Taux émission CO2e'!$A$5:$B$16,2,0),0)</f>
        <v>0.3</v>
      </c>
      <c r="X446" s="28">
        <f>IFERROR(VLOOKUP(Data_Set[[#This Row],[Type Transport]],'[1]Taux émission CO2e'!$A$5:$D$16,4,0),0)</f>
        <v>0.16</v>
      </c>
      <c r="Y446" s="24">
        <f>IFERROR(VLOOKUP(Data_Set[[#This Row],[Type Transport]],'[1]Taux émission CO2e'!$A$20:$B$31,2,0),0)</f>
        <v>0.7</v>
      </c>
      <c r="Z446" s="6">
        <f>IFERROR(VLOOKUP(Data_Set[[#This Row],[Type Transport]],'[1]Taux émission CO2e'!$A$20:$D$31,4,0),0)</f>
        <v>6.7400000000000002E-2</v>
      </c>
      <c r="AA446" s="30">
        <f>Data_Set[[#This Row],[Repartition Segment 1]]*Data_Set[[#This Row],[Coefficient CO2 Segment 1]]*Data_Set[[#This Row],[Poids OT (T)]]*Data_Set[[#This Row],[Distance (KM)]]</f>
        <v>3.7013975999999995</v>
      </c>
      <c r="AB446" s="30">
        <f>Data_Set[[#This Row],[Repartition Segment 2]]*Data_Set[[#This Row],[Coefficient CO2 Segment 2]]*Data_Set[[#This Row],[Poids OT (T)]]*Data_Set[[#This Row],[Distance (KM)]]</f>
        <v>3.6381653909999998</v>
      </c>
      <c r="AC446" s="30">
        <f>Data_Set[[#This Row],[Bilan CO2 Segment 1 (Kg CO2)]]+Data_Set[[#This Row],[Bilan CO2 Segment 2 (Kg CO2)]]</f>
        <v>7.3395629909999993</v>
      </c>
      <c r="AD446" s="1"/>
    </row>
    <row r="447" spans="1:30" ht="12.5" x14ac:dyDescent="0.25">
      <c r="A447" s="7">
        <v>20220800118</v>
      </c>
      <c r="B447" s="18">
        <v>44790</v>
      </c>
      <c r="C447" s="18" t="str">
        <f>TEXT(B447, "mmmm")</f>
        <v>août</v>
      </c>
      <c r="D447" s="18" t="str">
        <f>TEXT(B447,"aaaa")</f>
        <v>2022</v>
      </c>
      <c r="E447" s="7">
        <v>1541813</v>
      </c>
      <c r="F447" s="17">
        <v>150</v>
      </c>
      <c r="G447" s="23">
        <f>Data_Set[[#This Row],[Poids OT (kg)]]/1000</f>
        <v>0.15</v>
      </c>
      <c r="H447" s="6" t="s">
        <v>0</v>
      </c>
      <c r="I447" s="7">
        <v>165</v>
      </c>
      <c r="J447" s="6">
        <v>67400</v>
      </c>
      <c r="K447" s="6" t="s">
        <v>61</v>
      </c>
      <c r="L447" s="6">
        <v>91100</v>
      </c>
      <c r="M447" s="6" t="s">
        <v>22</v>
      </c>
      <c r="N447" s="7">
        <v>514.08299999999997</v>
      </c>
      <c r="O447" s="6" t="s">
        <v>226</v>
      </c>
      <c r="P447" s="6" t="s">
        <v>227</v>
      </c>
      <c r="Q447" s="11">
        <v>1900867456543</v>
      </c>
      <c r="R447" s="12">
        <v>904021244</v>
      </c>
      <c r="S447" s="6" t="str">
        <f>LEFT(Q447,1)</f>
        <v>1</v>
      </c>
      <c r="T447" s="6" t="str">
        <f>IF(S447="1","Homme",IF(S447="0","Inconnu","Femme"))</f>
        <v>Homme</v>
      </c>
      <c r="U447" s="6" t="str">
        <f>"19"&amp;MID(Q447, SEARCH("", Q447) + 1,2)</f>
        <v>1990</v>
      </c>
      <c r="V447" s="6" t="str">
        <f>FLOOR(U447,5) &amp; "-" &amp; FLOOR(U447,5) + 5</f>
        <v>1990-1995</v>
      </c>
      <c r="W447" s="24">
        <f>IFERROR(VLOOKUP(Data_Set[[#This Row],[Type Transport]],'[1]Taux émission CO2e'!$A$5:$B$16,2,0),0)</f>
        <v>0.3</v>
      </c>
      <c r="X447" s="28">
        <f>IFERROR(VLOOKUP(Data_Set[[#This Row],[Type Transport]],'[1]Taux émission CO2e'!$A$5:$D$16,4,0),0)</f>
        <v>0.16</v>
      </c>
      <c r="Y447" s="24">
        <f>IFERROR(VLOOKUP(Data_Set[[#This Row],[Type Transport]],'[1]Taux émission CO2e'!$A$20:$B$31,2,0),0)</f>
        <v>0.7</v>
      </c>
      <c r="Z447" s="6">
        <f>IFERROR(VLOOKUP(Data_Set[[#This Row],[Type Transport]],'[1]Taux émission CO2e'!$A$20:$D$31,4,0),0)</f>
        <v>6.7400000000000002E-2</v>
      </c>
      <c r="AA447" s="30">
        <f>Data_Set[[#This Row],[Repartition Segment 1]]*Data_Set[[#This Row],[Coefficient CO2 Segment 1]]*Data_Set[[#This Row],[Poids OT (T)]]*Data_Set[[#This Row],[Distance (KM)]]</f>
        <v>3.7013975999999995</v>
      </c>
      <c r="AB447" s="30">
        <f>Data_Set[[#This Row],[Repartition Segment 2]]*Data_Set[[#This Row],[Coefficient CO2 Segment 2]]*Data_Set[[#This Row],[Poids OT (T)]]*Data_Set[[#This Row],[Distance (KM)]]</f>
        <v>3.6381653909999998</v>
      </c>
      <c r="AC447" s="30">
        <f>Data_Set[[#This Row],[Bilan CO2 Segment 1 (Kg CO2)]]+Data_Set[[#This Row],[Bilan CO2 Segment 2 (Kg CO2)]]</f>
        <v>7.3395629909999993</v>
      </c>
      <c r="AD447" s="1"/>
    </row>
    <row r="448" spans="1:30" ht="12.5" x14ac:dyDescent="0.25">
      <c r="A448" s="7">
        <v>2022090069</v>
      </c>
      <c r="B448" s="18">
        <v>44809</v>
      </c>
      <c r="C448" s="18" t="str">
        <f>TEXT(B448, "mmmm")</f>
        <v>septembre</v>
      </c>
      <c r="D448" s="18" t="str">
        <f>TEXT(B448,"aaaa")</f>
        <v>2022</v>
      </c>
      <c r="E448" s="7">
        <v>1548087</v>
      </c>
      <c r="F448" s="17">
        <v>140</v>
      </c>
      <c r="G448" s="23">
        <f>Data_Set[[#This Row],[Poids OT (kg)]]/1000</f>
        <v>0.14000000000000001</v>
      </c>
      <c r="H448" s="6" t="s">
        <v>0</v>
      </c>
      <c r="I448" s="7">
        <v>165</v>
      </c>
      <c r="J448" s="6">
        <v>67400</v>
      </c>
      <c r="K448" s="6" t="s">
        <v>61</v>
      </c>
      <c r="L448" s="6">
        <v>91100</v>
      </c>
      <c r="M448" s="6" t="s">
        <v>22</v>
      </c>
      <c r="N448" s="7">
        <v>514.08299999999997</v>
      </c>
      <c r="O448" s="6" t="s">
        <v>226</v>
      </c>
      <c r="P448" s="6" t="s">
        <v>227</v>
      </c>
      <c r="Q448" s="11">
        <v>1900867456543</v>
      </c>
      <c r="R448" s="12">
        <v>904021244</v>
      </c>
      <c r="S448" s="6" t="str">
        <f>LEFT(Q448,1)</f>
        <v>1</v>
      </c>
      <c r="T448" s="6" t="str">
        <f>IF(S448="1","Homme",IF(S448="0","Inconnu","Femme"))</f>
        <v>Homme</v>
      </c>
      <c r="U448" s="6" t="str">
        <f>"19"&amp;MID(Q448, SEARCH("", Q448) + 1,2)</f>
        <v>1990</v>
      </c>
      <c r="V448" s="6" t="str">
        <f>FLOOR(U448,5) &amp; "-" &amp; FLOOR(U448,5) + 5</f>
        <v>1990-1995</v>
      </c>
      <c r="W448" s="24">
        <f>IFERROR(VLOOKUP(Data_Set[[#This Row],[Type Transport]],'[1]Taux émission CO2e'!$A$5:$B$16,2,0),0)</f>
        <v>0.3</v>
      </c>
      <c r="X448" s="28">
        <f>IFERROR(VLOOKUP(Data_Set[[#This Row],[Type Transport]],'[1]Taux émission CO2e'!$A$5:$D$16,4,0),0)</f>
        <v>0.16</v>
      </c>
      <c r="Y448" s="24">
        <f>IFERROR(VLOOKUP(Data_Set[[#This Row],[Type Transport]],'[1]Taux émission CO2e'!$A$20:$B$31,2,0),0)</f>
        <v>0.7</v>
      </c>
      <c r="Z448" s="6">
        <f>IFERROR(VLOOKUP(Data_Set[[#This Row],[Type Transport]],'[1]Taux émission CO2e'!$A$20:$D$31,4,0),0)</f>
        <v>6.7400000000000002E-2</v>
      </c>
      <c r="AA448" s="30">
        <f>Data_Set[[#This Row],[Repartition Segment 1]]*Data_Set[[#This Row],[Coefficient CO2 Segment 1]]*Data_Set[[#This Row],[Poids OT (T)]]*Data_Set[[#This Row],[Distance (KM)]]</f>
        <v>3.4546377600000002</v>
      </c>
      <c r="AB448" s="30">
        <f>Data_Set[[#This Row],[Repartition Segment 2]]*Data_Set[[#This Row],[Coefficient CO2 Segment 2]]*Data_Set[[#This Row],[Poids OT (T)]]*Data_Set[[#This Row],[Distance (KM)]]</f>
        <v>3.3956210316000002</v>
      </c>
      <c r="AC448" s="30">
        <f>Data_Set[[#This Row],[Bilan CO2 Segment 1 (Kg CO2)]]+Data_Set[[#This Row],[Bilan CO2 Segment 2 (Kg CO2)]]</f>
        <v>6.8502587916</v>
      </c>
      <c r="AD448" s="1"/>
    </row>
    <row r="449" spans="1:30" ht="12.5" x14ac:dyDescent="0.25">
      <c r="A449" s="7">
        <v>2022090069</v>
      </c>
      <c r="B449" s="18">
        <v>44830</v>
      </c>
      <c r="C449" s="18" t="str">
        <f>TEXT(B449, "mmmm")</f>
        <v>septembre</v>
      </c>
      <c r="D449" s="18" t="str">
        <f>TEXT(B449,"aaaa")</f>
        <v>2022</v>
      </c>
      <c r="E449" s="7">
        <v>1557537</v>
      </c>
      <c r="F449" s="17">
        <v>130</v>
      </c>
      <c r="G449" s="23">
        <f>Data_Set[[#This Row],[Poids OT (kg)]]/1000</f>
        <v>0.13</v>
      </c>
      <c r="H449" s="6" t="s">
        <v>0</v>
      </c>
      <c r="I449" s="7">
        <v>165</v>
      </c>
      <c r="J449" s="6">
        <v>67400</v>
      </c>
      <c r="K449" s="6" t="s">
        <v>61</v>
      </c>
      <c r="L449" s="6">
        <v>91100</v>
      </c>
      <c r="M449" s="6" t="s">
        <v>22</v>
      </c>
      <c r="N449" s="7">
        <v>514.08299999999997</v>
      </c>
      <c r="O449" s="6" t="s">
        <v>226</v>
      </c>
      <c r="P449" s="6" t="s">
        <v>227</v>
      </c>
      <c r="Q449" s="11">
        <v>1900867456543</v>
      </c>
      <c r="R449" s="12">
        <v>904021244</v>
      </c>
      <c r="S449" s="6" t="str">
        <f>LEFT(Q449,1)</f>
        <v>1</v>
      </c>
      <c r="T449" s="6" t="str">
        <f>IF(S449="1","Homme",IF(S449="0","Inconnu","Femme"))</f>
        <v>Homme</v>
      </c>
      <c r="U449" s="6" t="str">
        <f>"19"&amp;MID(Q449, SEARCH("", Q449) + 1,2)</f>
        <v>1990</v>
      </c>
      <c r="V449" s="6" t="str">
        <f>FLOOR(U449,5) &amp; "-" &amp; FLOOR(U449,5) + 5</f>
        <v>1990-1995</v>
      </c>
      <c r="W449" s="24">
        <f>IFERROR(VLOOKUP(Data_Set[[#This Row],[Type Transport]],'[1]Taux émission CO2e'!$A$5:$B$16,2,0),0)</f>
        <v>0.3</v>
      </c>
      <c r="X449" s="28">
        <f>IFERROR(VLOOKUP(Data_Set[[#This Row],[Type Transport]],'[1]Taux émission CO2e'!$A$5:$D$16,4,0),0)</f>
        <v>0.16</v>
      </c>
      <c r="Y449" s="24">
        <f>IFERROR(VLOOKUP(Data_Set[[#This Row],[Type Transport]],'[1]Taux émission CO2e'!$A$20:$B$31,2,0),0)</f>
        <v>0.7</v>
      </c>
      <c r="Z449" s="6">
        <f>IFERROR(VLOOKUP(Data_Set[[#This Row],[Type Transport]],'[1]Taux émission CO2e'!$A$20:$D$31,4,0),0)</f>
        <v>6.7400000000000002E-2</v>
      </c>
      <c r="AA449" s="30">
        <f>Data_Set[[#This Row],[Repartition Segment 1]]*Data_Set[[#This Row],[Coefficient CO2 Segment 1]]*Data_Set[[#This Row],[Poids OT (T)]]*Data_Set[[#This Row],[Distance (KM)]]</f>
        <v>3.20787792</v>
      </c>
      <c r="AB449" s="30">
        <f>Data_Set[[#This Row],[Repartition Segment 2]]*Data_Set[[#This Row],[Coefficient CO2 Segment 2]]*Data_Set[[#This Row],[Poids OT (T)]]*Data_Set[[#This Row],[Distance (KM)]]</f>
        <v>3.1530766721999997</v>
      </c>
      <c r="AC449" s="30">
        <f>Data_Set[[#This Row],[Bilan CO2 Segment 1 (Kg CO2)]]+Data_Set[[#This Row],[Bilan CO2 Segment 2 (Kg CO2)]]</f>
        <v>6.3609545921999997</v>
      </c>
      <c r="AD449" s="1"/>
    </row>
    <row r="450" spans="1:30" ht="12.5" x14ac:dyDescent="0.25">
      <c r="A450" s="7">
        <v>20210100041</v>
      </c>
      <c r="B450" s="18">
        <v>44200</v>
      </c>
      <c r="C450" s="18" t="str">
        <f>TEXT(B450, "mmmm")</f>
        <v>janvier</v>
      </c>
      <c r="D450" s="18" t="str">
        <f>TEXT(B450,"aaaa")</f>
        <v>2021</v>
      </c>
      <c r="E450" s="7">
        <v>1308264</v>
      </c>
      <c r="F450" s="17">
        <v>452</v>
      </c>
      <c r="G450" s="23">
        <f>Data_Set[[#This Row],[Poids OT (kg)]]/1000</f>
        <v>0.45200000000000001</v>
      </c>
      <c r="H450" s="6" t="s">
        <v>0</v>
      </c>
      <c r="I450" s="7">
        <v>220</v>
      </c>
      <c r="J450" s="6">
        <v>67000</v>
      </c>
      <c r="K450" s="6" t="s">
        <v>23</v>
      </c>
      <c r="L450" s="6">
        <v>91100</v>
      </c>
      <c r="M450" s="6" t="s">
        <v>22</v>
      </c>
      <c r="N450" s="7">
        <v>508.178</v>
      </c>
      <c r="O450" s="6" t="s">
        <v>149</v>
      </c>
      <c r="P450" s="6" t="s">
        <v>150</v>
      </c>
      <c r="Q450" s="11">
        <v>2820667987654</v>
      </c>
      <c r="R450" s="12">
        <v>905026588</v>
      </c>
      <c r="S450" s="6" t="str">
        <f>LEFT(Q450,1)</f>
        <v>2</v>
      </c>
      <c r="T450" s="6" t="str">
        <f>IF(S450="1","Homme",IF(S450="0","Inconnu","Femme"))</f>
        <v>Femme</v>
      </c>
      <c r="U450" s="6" t="str">
        <f>"19"&amp;MID(Q450, SEARCH("", Q450) + 1,2)</f>
        <v>1982</v>
      </c>
      <c r="V450" s="6" t="str">
        <f>FLOOR(U450,5) &amp; "-" &amp; FLOOR(U450,5) + 5</f>
        <v>1980-1985</v>
      </c>
      <c r="W450" s="24">
        <f>IFERROR(VLOOKUP(Data_Set[[#This Row],[Type Transport]],'[1]Taux émission CO2e'!$A$5:$B$16,2,0),0)</f>
        <v>0.3</v>
      </c>
      <c r="X450" s="28">
        <f>IFERROR(VLOOKUP(Data_Set[[#This Row],[Type Transport]],'[1]Taux émission CO2e'!$A$5:$D$16,4,0),0)</f>
        <v>0.16</v>
      </c>
      <c r="Y450" s="24">
        <f>IFERROR(VLOOKUP(Data_Set[[#This Row],[Type Transport]],'[1]Taux émission CO2e'!$A$20:$B$31,2,0),0)</f>
        <v>0.7</v>
      </c>
      <c r="Z450" s="6">
        <f>IFERROR(VLOOKUP(Data_Set[[#This Row],[Type Transport]],'[1]Taux émission CO2e'!$A$20:$D$31,4,0),0)</f>
        <v>6.7400000000000002E-2</v>
      </c>
      <c r="AA450" s="30">
        <f>Data_Set[[#This Row],[Repartition Segment 1]]*Data_Set[[#This Row],[Coefficient CO2 Segment 1]]*Data_Set[[#This Row],[Poids OT (T)]]*Data_Set[[#This Row],[Distance (KM)]]</f>
        <v>11.025429888</v>
      </c>
      <c r="AB450" s="30">
        <f>Data_Set[[#This Row],[Repartition Segment 2]]*Data_Set[[#This Row],[Coefficient CO2 Segment 2]]*Data_Set[[#This Row],[Poids OT (T)]]*Data_Set[[#This Row],[Distance (KM)]]</f>
        <v>10.83707879408</v>
      </c>
      <c r="AC450" s="30">
        <f>Data_Set[[#This Row],[Bilan CO2 Segment 1 (Kg CO2)]]+Data_Set[[#This Row],[Bilan CO2 Segment 2 (Kg CO2)]]</f>
        <v>21.862508682079998</v>
      </c>
      <c r="AD450" s="1"/>
    </row>
    <row r="451" spans="1:30" ht="12.5" x14ac:dyDescent="0.25">
      <c r="A451" s="7">
        <v>20210100041</v>
      </c>
      <c r="B451" s="18">
        <v>44214</v>
      </c>
      <c r="C451" s="18" t="str">
        <f>TEXT(B451, "mmmm")</f>
        <v>janvier</v>
      </c>
      <c r="D451" s="18" t="str">
        <f>TEXT(B451,"aaaa")</f>
        <v>2021</v>
      </c>
      <c r="E451" s="7">
        <v>1312078</v>
      </c>
      <c r="F451" s="17">
        <v>200</v>
      </c>
      <c r="G451" s="23">
        <f>Data_Set[[#This Row],[Poids OT (kg)]]/1000</f>
        <v>0.2</v>
      </c>
      <c r="H451" s="6" t="s">
        <v>0</v>
      </c>
      <c r="I451" s="7">
        <v>175</v>
      </c>
      <c r="J451" s="6">
        <v>67000</v>
      </c>
      <c r="K451" s="6" t="s">
        <v>23</v>
      </c>
      <c r="L451" s="6">
        <v>91100</v>
      </c>
      <c r="M451" s="6" t="s">
        <v>22</v>
      </c>
      <c r="N451" s="7">
        <v>508.178</v>
      </c>
      <c r="O451" s="6" t="s">
        <v>149</v>
      </c>
      <c r="P451" s="6" t="s">
        <v>150</v>
      </c>
      <c r="Q451" s="11">
        <v>2820667987654</v>
      </c>
      <c r="R451" s="12">
        <v>905026588</v>
      </c>
      <c r="S451" s="6" t="str">
        <f>LEFT(Q451,1)</f>
        <v>2</v>
      </c>
      <c r="T451" s="6" t="str">
        <f>IF(S451="1","Homme",IF(S451="0","Inconnu","Femme"))</f>
        <v>Femme</v>
      </c>
      <c r="U451" s="6" t="str">
        <f>"19"&amp;MID(Q451, SEARCH("", Q451) + 1,2)</f>
        <v>1982</v>
      </c>
      <c r="V451" s="6" t="str">
        <f>FLOOR(U451,5) &amp; "-" &amp; FLOOR(U451,5) + 5</f>
        <v>1980-1985</v>
      </c>
      <c r="W451" s="24">
        <f>IFERROR(VLOOKUP(Data_Set[[#This Row],[Type Transport]],'[1]Taux émission CO2e'!$A$5:$B$16,2,0),0)</f>
        <v>0.3</v>
      </c>
      <c r="X451" s="28">
        <f>IFERROR(VLOOKUP(Data_Set[[#This Row],[Type Transport]],'[1]Taux émission CO2e'!$A$5:$D$16,4,0),0)</f>
        <v>0.16</v>
      </c>
      <c r="Y451" s="24">
        <f>IFERROR(VLOOKUP(Data_Set[[#This Row],[Type Transport]],'[1]Taux émission CO2e'!$A$20:$B$31,2,0),0)</f>
        <v>0.7</v>
      </c>
      <c r="Z451" s="6">
        <f>IFERROR(VLOOKUP(Data_Set[[#This Row],[Type Transport]],'[1]Taux émission CO2e'!$A$20:$D$31,4,0),0)</f>
        <v>6.7400000000000002E-2</v>
      </c>
      <c r="AA451" s="30">
        <f>Data_Set[[#This Row],[Repartition Segment 1]]*Data_Set[[#This Row],[Coefficient CO2 Segment 1]]*Data_Set[[#This Row],[Poids OT (T)]]*Data_Set[[#This Row],[Distance (KM)]]</f>
        <v>4.8785088000000005</v>
      </c>
      <c r="AB451" s="30">
        <f>Data_Set[[#This Row],[Repartition Segment 2]]*Data_Set[[#This Row],[Coefficient CO2 Segment 2]]*Data_Set[[#This Row],[Poids OT (T)]]*Data_Set[[#This Row],[Distance (KM)]]</f>
        <v>4.7951676079999999</v>
      </c>
      <c r="AC451" s="30">
        <f>Data_Set[[#This Row],[Bilan CO2 Segment 1 (Kg CO2)]]+Data_Set[[#This Row],[Bilan CO2 Segment 2 (Kg CO2)]]</f>
        <v>9.6736764080000004</v>
      </c>
      <c r="AD451" s="1"/>
    </row>
    <row r="452" spans="1:30" ht="12.5" x14ac:dyDescent="0.25">
      <c r="A452" s="7">
        <v>20211100039</v>
      </c>
      <c r="B452" s="18">
        <v>44509</v>
      </c>
      <c r="C452" s="18" t="str">
        <f>TEXT(B452, "mmmm")</f>
        <v>novembre</v>
      </c>
      <c r="D452" s="18" t="str">
        <f>TEXT(B452,"aaaa")</f>
        <v>2021</v>
      </c>
      <c r="E452" s="7">
        <v>1429095</v>
      </c>
      <c r="F452" s="17">
        <v>150</v>
      </c>
      <c r="G452" s="23">
        <f>Data_Set[[#This Row],[Poids OT (kg)]]/1000</f>
        <v>0.15</v>
      </c>
      <c r="H452" s="6" t="s">
        <v>1</v>
      </c>
      <c r="I452" s="7">
        <v>100</v>
      </c>
      <c r="J452" s="6">
        <v>59810</v>
      </c>
      <c r="K452" s="6" t="s">
        <v>30</v>
      </c>
      <c r="L452" s="6">
        <v>21300</v>
      </c>
      <c r="M452" s="6" t="s">
        <v>27</v>
      </c>
      <c r="N452" s="7">
        <v>503.79700000000003</v>
      </c>
      <c r="O452" s="6" t="s">
        <v>162</v>
      </c>
      <c r="P452" s="6" t="s">
        <v>163</v>
      </c>
      <c r="Q452" s="11">
        <v>1981059987654</v>
      </c>
      <c r="R452" s="12">
        <v>698888888</v>
      </c>
      <c r="S452" s="6" t="str">
        <f>LEFT(Q452,1)</f>
        <v>1</v>
      </c>
      <c r="T452" s="6" t="str">
        <f>IF(S452="1","Homme",IF(S452="0","Inconnu","Femme"))</f>
        <v>Homme</v>
      </c>
      <c r="U452" s="6" t="str">
        <f>"19"&amp;MID(Q452, SEARCH("", Q452) + 1,2)</f>
        <v>1998</v>
      </c>
      <c r="V452" s="6" t="str">
        <f>FLOOR(U452,5) &amp; "-" &amp; FLOOR(U452,5) + 5</f>
        <v>1995-2000</v>
      </c>
      <c r="W452" s="24">
        <f>IFERROR(VLOOKUP(Data_Set[[#This Row],[Type Transport]],'[1]Taux émission CO2e'!$A$5:$B$16,2,0),0)</f>
        <v>0.3</v>
      </c>
      <c r="X452" s="28">
        <f>IFERROR(VLOOKUP(Data_Set[[#This Row],[Type Transport]],'[1]Taux émission CO2e'!$A$5:$D$16,4,0),0)</f>
        <v>0.16</v>
      </c>
      <c r="Y452" s="24">
        <f>IFERROR(VLOOKUP(Data_Set[[#This Row],[Type Transport]],'[1]Taux émission CO2e'!$A$20:$B$31,2,0),0)</f>
        <v>0.7</v>
      </c>
      <c r="Z452" s="6">
        <f>IFERROR(VLOOKUP(Data_Set[[#This Row],[Type Transport]],'[1]Taux émission CO2e'!$A$20:$D$31,4,0),0)</f>
        <v>6.7400000000000002E-2</v>
      </c>
      <c r="AA452" s="30">
        <f>Data_Set[[#This Row],[Repartition Segment 1]]*Data_Set[[#This Row],[Coefficient CO2 Segment 1]]*Data_Set[[#This Row],[Poids OT (T)]]*Data_Set[[#This Row],[Distance (KM)]]</f>
        <v>3.6273384000000002</v>
      </c>
      <c r="AB452" s="30">
        <f>Data_Set[[#This Row],[Repartition Segment 2]]*Data_Set[[#This Row],[Coefficient CO2 Segment 2]]*Data_Set[[#This Row],[Poids OT (T)]]*Data_Set[[#This Row],[Distance (KM)]]</f>
        <v>3.5653713690000002</v>
      </c>
      <c r="AC452" s="30">
        <f>Data_Set[[#This Row],[Bilan CO2 Segment 1 (Kg CO2)]]+Data_Set[[#This Row],[Bilan CO2 Segment 2 (Kg CO2)]]</f>
        <v>7.1927097690000004</v>
      </c>
      <c r="AD452" s="1"/>
    </row>
    <row r="453" spans="1:30" ht="12.5" x14ac:dyDescent="0.25">
      <c r="A453" s="7">
        <v>20210200044</v>
      </c>
      <c r="B453" s="18">
        <v>44228</v>
      </c>
      <c r="C453" s="18" t="str">
        <f>TEXT(B453, "mmmm")</f>
        <v>février</v>
      </c>
      <c r="D453" s="18" t="str">
        <f>TEXT(B453,"aaaa")</f>
        <v>2021</v>
      </c>
      <c r="E453" s="7">
        <v>1318392</v>
      </c>
      <c r="F453" s="17">
        <v>100</v>
      </c>
      <c r="G453" s="23">
        <f>Data_Set[[#This Row],[Poids OT (kg)]]/1000</f>
        <v>0.1</v>
      </c>
      <c r="H453" s="6" t="s">
        <v>1</v>
      </c>
      <c r="I453" s="7">
        <v>140</v>
      </c>
      <c r="J453" s="6">
        <v>91100</v>
      </c>
      <c r="K453" s="6" t="s">
        <v>22</v>
      </c>
      <c r="L453" s="6">
        <v>67800</v>
      </c>
      <c r="M453" s="6" t="s">
        <v>77</v>
      </c>
      <c r="N453" s="7">
        <v>503.44299999999998</v>
      </c>
      <c r="O453" s="6" t="s">
        <v>145</v>
      </c>
      <c r="P453" s="6" t="s">
        <v>146</v>
      </c>
      <c r="Q453" s="11">
        <v>1690891543678</v>
      </c>
      <c r="R453" s="12">
        <v>154098765</v>
      </c>
      <c r="S453" s="6" t="str">
        <f>LEFT(Q453,1)</f>
        <v>1</v>
      </c>
      <c r="T453" s="6" t="str">
        <f>IF(S453="1","Homme",IF(S453="0","Inconnu","Femme"))</f>
        <v>Homme</v>
      </c>
      <c r="U453" s="6" t="str">
        <f>"19"&amp;MID(Q453, SEARCH("", Q453) + 1,2)</f>
        <v>1969</v>
      </c>
      <c r="V453" s="6" t="str">
        <f>FLOOR(U453,5) &amp; "-" &amp; FLOOR(U453,5) + 5</f>
        <v>1965-1970</v>
      </c>
      <c r="W453" s="24">
        <f>IFERROR(VLOOKUP(Data_Set[[#This Row],[Type Transport]],'[1]Taux émission CO2e'!$A$5:$B$16,2,0),0)</f>
        <v>0.3</v>
      </c>
      <c r="X453" s="28">
        <f>IFERROR(VLOOKUP(Data_Set[[#This Row],[Type Transport]],'[1]Taux émission CO2e'!$A$5:$D$16,4,0),0)</f>
        <v>0.16</v>
      </c>
      <c r="Y453" s="24">
        <f>IFERROR(VLOOKUP(Data_Set[[#This Row],[Type Transport]],'[1]Taux émission CO2e'!$A$20:$B$31,2,0),0)</f>
        <v>0.7</v>
      </c>
      <c r="Z453" s="6">
        <f>IFERROR(VLOOKUP(Data_Set[[#This Row],[Type Transport]],'[1]Taux émission CO2e'!$A$20:$D$31,4,0),0)</f>
        <v>6.7400000000000002E-2</v>
      </c>
      <c r="AA453" s="30">
        <f>Data_Set[[#This Row],[Repartition Segment 1]]*Data_Set[[#This Row],[Coefficient CO2 Segment 1]]*Data_Set[[#This Row],[Poids OT (T)]]*Data_Set[[#This Row],[Distance (KM)]]</f>
        <v>2.4165264</v>
      </c>
      <c r="AB453" s="30">
        <f>Data_Set[[#This Row],[Repartition Segment 2]]*Data_Set[[#This Row],[Coefficient CO2 Segment 2]]*Data_Set[[#This Row],[Poids OT (T)]]*Data_Set[[#This Row],[Distance (KM)]]</f>
        <v>2.3752440739999998</v>
      </c>
      <c r="AC453" s="30">
        <f>Data_Set[[#This Row],[Bilan CO2 Segment 1 (Kg CO2)]]+Data_Set[[#This Row],[Bilan CO2 Segment 2 (Kg CO2)]]</f>
        <v>4.7917704739999998</v>
      </c>
      <c r="AD453" s="1"/>
    </row>
    <row r="454" spans="1:30" ht="12.5" x14ac:dyDescent="0.25">
      <c r="A454" s="7">
        <v>20210200044</v>
      </c>
      <c r="B454" s="18">
        <v>44242</v>
      </c>
      <c r="C454" s="18" t="str">
        <f>TEXT(B454, "mmmm")</f>
        <v>février</v>
      </c>
      <c r="D454" s="18" t="str">
        <f>TEXT(B454,"aaaa")</f>
        <v>2021</v>
      </c>
      <c r="E454" s="7">
        <v>1323371</v>
      </c>
      <c r="F454" s="17">
        <v>40</v>
      </c>
      <c r="G454" s="23">
        <f>Data_Set[[#This Row],[Poids OT (kg)]]/1000</f>
        <v>0.04</v>
      </c>
      <c r="H454" s="6" t="s">
        <v>0</v>
      </c>
      <c r="I454" s="7">
        <v>140</v>
      </c>
      <c r="J454" s="6">
        <v>91100</v>
      </c>
      <c r="K454" s="6" t="s">
        <v>22</v>
      </c>
      <c r="L454" s="6">
        <v>67800</v>
      </c>
      <c r="M454" s="6" t="s">
        <v>77</v>
      </c>
      <c r="N454" s="7">
        <v>503.44299999999998</v>
      </c>
      <c r="O454" s="6" t="s">
        <v>145</v>
      </c>
      <c r="P454" s="6" t="s">
        <v>146</v>
      </c>
      <c r="Q454" s="11">
        <v>1690891543678</v>
      </c>
      <c r="R454" s="12">
        <v>154098765</v>
      </c>
      <c r="S454" s="6" t="str">
        <f>LEFT(Q454,1)</f>
        <v>1</v>
      </c>
      <c r="T454" s="6" t="str">
        <f>IF(S454="1","Homme",IF(S454="0","Inconnu","Femme"))</f>
        <v>Homme</v>
      </c>
      <c r="U454" s="6" t="str">
        <f>"19"&amp;MID(Q454, SEARCH("", Q454) + 1,2)</f>
        <v>1969</v>
      </c>
      <c r="V454" s="6" t="str">
        <f>FLOOR(U454,5) &amp; "-" &amp; FLOOR(U454,5) + 5</f>
        <v>1965-1970</v>
      </c>
      <c r="W454" s="24">
        <f>IFERROR(VLOOKUP(Data_Set[[#This Row],[Type Transport]],'[1]Taux émission CO2e'!$A$5:$B$16,2,0),0)</f>
        <v>0.3</v>
      </c>
      <c r="X454" s="28">
        <f>IFERROR(VLOOKUP(Data_Set[[#This Row],[Type Transport]],'[1]Taux émission CO2e'!$A$5:$D$16,4,0),0)</f>
        <v>0.16</v>
      </c>
      <c r="Y454" s="24">
        <f>IFERROR(VLOOKUP(Data_Set[[#This Row],[Type Transport]],'[1]Taux émission CO2e'!$A$20:$B$31,2,0),0)</f>
        <v>0.7</v>
      </c>
      <c r="Z454" s="6">
        <f>IFERROR(VLOOKUP(Data_Set[[#This Row],[Type Transport]],'[1]Taux émission CO2e'!$A$20:$D$31,4,0),0)</f>
        <v>6.7400000000000002E-2</v>
      </c>
      <c r="AA454" s="30">
        <f>Data_Set[[#This Row],[Repartition Segment 1]]*Data_Set[[#This Row],[Coefficient CO2 Segment 1]]*Data_Set[[#This Row],[Poids OT (T)]]*Data_Set[[#This Row],[Distance (KM)]]</f>
        <v>0.96661056000000001</v>
      </c>
      <c r="AB454" s="30">
        <f>Data_Set[[#This Row],[Repartition Segment 2]]*Data_Set[[#This Row],[Coefficient CO2 Segment 2]]*Data_Set[[#This Row],[Poids OT (T)]]*Data_Set[[#This Row],[Distance (KM)]]</f>
        <v>0.95009762959999999</v>
      </c>
      <c r="AC454" s="30">
        <f>Data_Set[[#This Row],[Bilan CO2 Segment 1 (Kg CO2)]]+Data_Set[[#This Row],[Bilan CO2 Segment 2 (Kg CO2)]]</f>
        <v>1.9167081896</v>
      </c>
      <c r="AD454" s="1"/>
    </row>
    <row r="455" spans="1:30" ht="12.5" x14ac:dyDescent="0.25">
      <c r="A455" s="7">
        <v>20210200044</v>
      </c>
      <c r="B455" s="18">
        <v>44249</v>
      </c>
      <c r="C455" s="18" t="str">
        <f>TEXT(B455, "mmmm")</f>
        <v>février</v>
      </c>
      <c r="D455" s="18" t="str">
        <f>TEXT(B455,"aaaa")</f>
        <v>2021</v>
      </c>
      <c r="E455" s="7">
        <v>1326652</v>
      </c>
      <c r="F455" s="17">
        <v>50</v>
      </c>
      <c r="G455" s="23">
        <f>Data_Set[[#This Row],[Poids OT (kg)]]/1000</f>
        <v>0.05</v>
      </c>
      <c r="H455" s="6" t="s">
        <v>0</v>
      </c>
      <c r="I455" s="7">
        <v>140</v>
      </c>
      <c r="J455" s="6">
        <v>91100</v>
      </c>
      <c r="K455" s="6" t="s">
        <v>22</v>
      </c>
      <c r="L455" s="6">
        <v>67800</v>
      </c>
      <c r="M455" s="6" t="s">
        <v>77</v>
      </c>
      <c r="N455" s="7">
        <v>503.44299999999998</v>
      </c>
      <c r="O455" s="6" t="s">
        <v>145</v>
      </c>
      <c r="P455" s="6" t="s">
        <v>146</v>
      </c>
      <c r="Q455" s="11">
        <v>1690891543678</v>
      </c>
      <c r="R455" s="12">
        <v>154098765</v>
      </c>
      <c r="S455" s="6" t="str">
        <f>LEFT(Q455,1)</f>
        <v>1</v>
      </c>
      <c r="T455" s="6" t="str">
        <f>IF(S455="1","Homme",IF(S455="0","Inconnu","Femme"))</f>
        <v>Homme</v>
      </c>
      <c r="U455" s="6" t="str">
        <f>"19"&amp;MID(Q455, SEARCH("", Q455) + 1,2)</f>
        <v>1969</v>
      </c>
      <c r="V455" s="6" t="str">
        <f>FLOOR(U455,5) &amp; "-" &amp; FLOOR(U455,5) + 5</f>
        <v>1965-1970</v>
      </c>
      <c r="W455" s="24">
        <f>IFERROR(VLOOKUP(Data_Set[[#This Row],[Type Transport]],'[1]Taux émission CO2e'!$A$5:$B$16,2,0),0)</f>
        <v>0.3</v>
      </c>
      <c r="X455" s="28">
        <f>IFERROR(VLOOKUP(Data_Set[[#This Row],[Type Transport]],'[1]Taux émission CO2e'!$A$5:$D$16,4,0),0)</f>
        <v>0.16</v>
      </c>
      <c r="Y455" s="24">
        <f>IFERROR(VLOOKUP(Data_Set[[#This Row],[Type Transport]],'[1]Taux émission CO2e'!$A$20:$B$31,2,0),0)</f>
        <v>0.7</v>
      </c>
      <c r="Z455" s="6">
        <f>IFERROR(VLOOKUP(Data_Set[[#This Row],[Type Transport]],'[1]Taux émission CO2e'!$A$20:$D$31,4,0),0)</f>
        <v>6.7400000000000002E-2</v>
      </c>
      <c r="AA455" s="30">
        <f>Data_Set[[#This Row],[Repartition Segment 1]]*Data_Set[[#This Row],[Coefficient CO2 Segment 1]]*Data_Set[[#This Row],[Poids OT (T)]]*Data_Set[[#This Row],[Distance (KM)]]</f>
        <v>1.2082632</v>
      </c>
      <c r="AB455" s="30">
        <f>Data_Set[[#This Row],[Repartition Segment 2]]*Data_Set[[#This Row],[Coefficient CO2 Segment 2]]*Data_Set[[#This Row],[Poids OT (T)]]*Data_Set[[#This Row],[Distance (KM)]]</f>
        <v>1.1876220369999999</v>
      </c>
      <c r="AC455" s="30">
        <f>Data_Set[[#This Row],[Bilan CO2 Segment 1 (Kg CO2)]]+Data_Set[[#This Row],[Bilan CO2 Segment 2 (Kg CO2)]]</f>
        <v>2.3958852369999999</v>
      </c>
      <c r="AD455" s="1"/>
    </row>
    <row r="456" spans="1:30" ht="12.5" x14ac:dyDescent="0.25">
      <c r="A456" s="7">
        <v>20210100041</v>
      </c>
      <c r="B456" s="18">
        <v>44201</v>
      </c>
      <c r="C456" s="18" t="str">
        <f>TEXT(B456, "mmmm")</f>
        <v>janvier</v>
      </c>
      <c r="D456" s="18" t="str">
        <f>TEXT(B456,"aaaa")</f>
        <v>2021</v>
      </c>
      <c r="E456" s="7">
        <v>1308432</v>
      </c>
      <c r="F456" s="17">
        <v>249</v>
      </c>
      <c r="G456" s="23">
        <f>Data_Set[[#This Row],[Poids OT (kg)]]/1000</f>
        <v>0.249</v>
      </c>
      <c r="H456" s="6" t="s">
        <v>0</v>
      </c>
      <c r="I456" s="7">
        <v>220</v>
      </c>
      <c r="J456" s="6">
        <v>93120</v>
      </c>
      <c r="K456" s="6" t="s">
        <v>21</v>
      </c>
      <c r="L456" s="6">
        <v>67100</v>
      </c>
      <c r="M456" s="6" t="s">
        <v>23</v>
      </c>
      <c r="N456" s="7">
        <v>501.91300000000001</v>
      </c>
      <c r="O456" s="6" t="s">
        <v>143</v>
      </c>
      <c r="P456" s="6" t="s">
        <v>144</v>
      </c>
      <c r="Q456" s="11">
        <v>1721093543456</v>
      </c>
      <c r="R456" s="12">
        <v>276783489</v>
      </c>
      <c r="S456" s="6" t="str">
        <f>LEFT(Q456,1)</f>
        <v>1</v>
      </c>
      <c r="T456" s="6" t="str">
        <f>IF(S456="1","Homme",IF(S456="0","Inconnu","Femme"))</f>
        <v>Homme</v>
      </c>
      <c r="U456" s="6" t="str">
        <f>"19"&amp;MID(Q456, SEARCH("", Q456) + 1,2)</f>
        <v>1972</v>
      </c>
      <c r="V456" s="6" t="str">
        <f>FLOOR(U456,5) &amp; "-" &amp; FLOOR(U456,5) + 5</f>
        <v>1970-1975</v>
      </c>
      <c r="W456" s="24">
        <f>IFERROR(VLOOKUP(Data_Set[[#This Row],[Type Transport]],'[1]Taux émission CO2e'!$A$5:$B$16,2,0),0)</f>
        <v>0.3</v>
      </c>
      <c r="X456" s="28">
        <f>IFERROR(VLOOKUP(Data_Set[[#This Row],[Type Transport]],'[1]Taux émission CO2e'!$A$5:$D$16,4,0),0)</f>
        <v>0.16</v>
      </c>
      <c r="Y456" s="24">
        <f>IFERROR(VLOOKUP(Data_Set[[#This Row],[Type Transport]],'[1]Taux émission CO2e'!$A$20:$B$31,2,0),0)</f>
        <v>0.7</v>
      </c>
      <c r="Z456" s="6">
        <f>IFERROR(VLOOKUP(Data_Set[[#This Row],[Type Transport]],'[1]Taux émission CO2e'!$A$20:$D$31,4,0),0)</f>
        <v>6.7400000000000002E-2</v>
      </c>
      <c r="AA456" s="30">
        <f>Data_Set[[#This Row],[Repartition Segment 1]]*Data_Set[[#This Row],[Coefficient CO2 Segment 1]]*Data_Set[[#This Row],[Poids OT (T)]]*Data_Set[[#This Row],[Distance (KM)]]</f>
        <v>5.9988641760000005</v>
      </c>
      <c r="AB456" s="30">
        <f>Data_Set[[#This Row],[Repartition Segment 2]]*Data_Set[[#This Row],[Coefficient CO2 Segment 2]]*Data_Set[[#This Row],[Poids OT (T)]]*Data_Set[[#This Row],[Distance (KM)]]</f>
        <v>5.8963835796599993</v>
      </c>
      <c r="AC456" s="30">
        <f>Data_Set[[#This Row],[Bilan CO2 Segment 1 (Kg CO2)]]+Data_Set[[#This Row],[Bilan CO2 Segment 2 (Kg CO2)]]</f>
        <v>11.89524775566</v>
      </c>
      <c r="AD456" s="1"/>
    </row>
    <row r="457" spans="1:30" ht="12.5" x14ac:dyDescent="0.25">
      <c r="A457" s="7">
        <v>20210100041</v>
      </c>
      <c r="B457" s="18">
        <v>44218</v>
      </c>
      <c r="C457" s="18" t="str">
        <f>TEXT(B457, "mmmm")</f>
        <v>janvier</v>
      </c>
      <c r="D457" s="18" t="str">
        <f>TEXT(B457,"aaaa")</f>
        <v>2021</v>
      </c>
      <c r="E457" s="7">
        <v>1315161</v>
      </c>
      <c r="F457" s="17">
        <v>250</v>
      </c>
      <c r="G457" s="23">
        <f>Data_Set[[#This Row],[Poids OT (kg)]]/1000</f>
        <v>0.25</v>
      </c>
      <c r="H457" s="6" t="s">
        <v>0</v>
      </c>
      <c r="I457" s="7">
        <v>220</v>
      </c>
      <c r="J457" s="6">
        <v>93120</v>
      </c>
      <c r="K457" s="6" t="s">
        <v>21</v>
      </c>
      <c r="L457" s="6">
        <v>67100</v>
      </c>
      <c r="M457" s="6" t="s">
        <v>23</v>
      </c>
      <c r="N457" s="7">
        <v>501.91300000000001</v>
      </c>
      <c r="O457" s="6" t="s">
        <v>143</v>
      </c>
      <c r="P457" s="6" t="s">
        <v>144</v>
      </c>
      <c r="Q457" s="11">
        <v>1721093543456</v>
      </c>
      <c r="R457" s="12">
        <v>276783489</v>
      </c>
      <c r="S457" s="6" t="str">
        <f>LEFT(Q457,1)</f>
        <v>1</v>
      </c>
      <c r="T457" s="6" t="str">
        <f>IF(S457="1","Homme",IF(S457="0","Inconnu","Femme"))</f>
        <v>Homme</v>
      </c>
      <c r="U457" s="6" t="str">
        <f>"19"&amp;MID(Q457, SEARCH("", Q457) + 1,2)</f>
        <v>1972</v>
      </c>
      <c r="V457" s="6" t="str">
        <f>FLOOR(U457,5) &amp; "-" &amp; FLOOR(U457,5) + 5</f>
        <v>1970-1975</v>
      </c>
      <c r="W457" s="24">
        <f>IFERROR(VLOOKUP(Data_Set[[#This Row],[Type Transport]],'[1]Taux émission CO2e'!$A$5:$B$16,2,0),0)</f>
        <v>0.3</v>
      </c>
      <c r="X457" s="28">
        <f>IFERROR(VLOOKUP(Data_Set[[#This Row],[Type Transport]],'[1]Taux émission CO2e'!$A$5:$D$16,4,0),0)</f>
        <v>0.16</v>
      </c>
      <c r="Y457" s="24">
        <f>IFERROR(VLOOKUP(Data_Set[[#This Row],[Type Transport]],'[1]Taux émission CO2e'!$A$20:$B$31,2,0),0)</f>
        <v>0.7</v>
      </c>
      <c r="Z457" s="6">
        <f>IFERROR(VLOOKUP(Data_Set[[#This Row],[Type Transport]],'[1]Taux émission CO2e'!$A$20:$D$31,4,0),0)</f>
        <v>6.7400000000000002E-2</v>
      </c>
      <c r="AA457" s="30">
        <f>Data_Set[[#This Row],[Repartition Segment 1]]*Data_Set[[#This Row],[Coefficient CO2 Segment 1]]*Data_Set[[#This Row],[Poids OT (T)]]*Data_Set[[#This Row],[Distance (KM)]]</f>
        <v>6.0229560000000006</v>
      </c>
      <c r="AB457" s="30">
        <f>Data_Set[[#This Row],[Repartition Segment 2]]*Data_Set[[#This Row],[Coefficient CO2 Segment 2]]*Data_Set[[#This Row],[Poids OT (T)]]*Data_Set[[#This Row],[Distance (KM)]]</f>
        <v>5.9200638349999997</v>
      </c>
      <c r="AC457" s="30">
        <f>Data_Set[[#This Row],[Bilan CO2 Segment 1 (Kg CO2)]]+Data_Set[[#This Row],[Bilan CO2 Segment 2 (Kg CO2)]]</f>
        <v>11.943019835000001</v>
      </c>
      <c r="AD457" s="1"/>
    </row>
    <row r="458" spans="1:30" ht="12.5" x14ac:dyDescent="0.25">
      <c r="A458" s="7">
        <v>20210200044</v>
      </c>
      <c r="B458" s="18">
        <v>44249</v>
      </c>
      <c r="C458" s="18" t="str">
        <f>TEXT(B458, "mmmm")</f>
        <v>février</v>
      </c>
      <c r="D458" s="18" t="str">
        <f>TEXT(B458,"aaaa")</f>
        <v>2021</v>
      </c>
      <c r="E458" s="7">
        <v>1326518</v>
      </c>
      <c r="F458" s="17">
        <v>250</v>
      </c>
      <c r="G458" s="23">
        <f>Data_Set[[#This Row],[Poids OT (kg)]]/1000</f>
        <v>0.25</v>
      </c>
      <c r="H458" s="6" t="s">
        <v>0</v>
      </c>
      <c r="I458" s="7">
        <v>332</v>
      </c>
      <c r="J458" s="6">
        <v>93120</v>
      </c>
      <c r="K458" s="6" t="s">
        <v>21</v>
      </c>
      <c r="L458" s="6">
        <v>67100</v>
      </c>
      <c r="M458" s="6" t="s">
        <v>23</v>
      </c>
      <c r="N458" s="7">
        <v>501.91300000000001</v>
      </c>
      <c r="O458" s="6" t="s">
        <v>143</v>
      </c>
      <c r="P458" s="6" t="s">
        <v>144</v>
      </c>
      <c r="Q458" s="11">
        <v>1721093543456</v>
      </c>
      <c r="R458" s="12">
        <v>276783489</v>
      </c>
      <c r="S458" s="6" t="str">
        <f>LEFT(Q458,1)</f>
        <v>1</v>
      </c>
      <c r="T458" s="6" t="str">
        <f>IF(S458="1","Homme",IF(S458="0","Inconnu","Femme"))</f>
        <v>Homme</v>
      </c>
      <c r="U458" s="6" t="str">
        <f>"19"&amp;MID(Q458, SEARCH("", Q458) + 1,2)</f>
        <v>1972</v>
      </c>
      <c r="V458" s="6" t="str">
        <f>FLOOR(U458,5) &amp; "-" &amp; FLOOR(U458,5) + 5</f>
        <v>1970-1975</v>
      </c>
      <c r="W458" s="24">
        <f>IFERROR(VLOOKUP(Data_Set[[#This Row],[Type Transport]],'[1]Taux émission CO2e'!$A$5:$B$16,2,0),0)</f>
        <v>0.3</v>
      </c>
      <c r="X458" s="28">
        <f>IFERROR(VLOOKUP(Data_Set[[#This Row],[Type Transport]],'[1]Taux émission CO2e'!$A$5:$D$16,4,0),0)</f>
        <v>0.16</v>
      </c>
      <c r="Y458" s="24">
        <f>IFERROR(VLOOKUP(Data_Set[[#This Row],[Type Transport]],'[1]Taux émission CO2e'!$A$20:$B$31,2,0),0)</f>
        <v>0.7</v>
      </c>
      <c r="Z458" s="6">
        <f>IFERROR(VLOOKUP(Data_Set[[#This Row],[Type Transport]],'[1]Taux émission CO2e'!$A$20:$D$31,4,0),0)</f>
        <v>6.7400000000000002E-2</v>
      </c>
      <c r="AA458" s="30">
        <f>Data_Set[[#This Row],[Repartition Segment 1]]*Data_Set[[#This Row],[Coefficient CO2 Segment 1]]*Data_Set[[#This Row],[Poids OT (T)]]*Data_Set[[#This Row],[Distance (KM)]]</f>
        <v>6.0229560000000006</v>
      </c>
      <c r="AB458" s="30">
        <f>Data_Set[[#This Row],[Repartition Segment 2]]*Data_Set[[#This Row],[Coefficient CO2 Segment 2]]*Data_Set[[#This Row],[Poids OT (T)]]*Data_Set[[#This Row],[Distance (KM)]]</f>
        <v>5.9200638349999997</v>
      </c>
      <c r="AC458" s="30">
        <f>Data_Set[[#This Row],[Bilan CO2 Segment 1 (Kg CO2)]]+Data_Set[[#This Row],[Bilan CO2 Segment 2 (Kg CO2)]]</f>
        <v>11.943019835000001</v>
      </c>
      <c r="AD458" s="1"/>
    </row>
    <row r="459" spans="1:30" ht="12.5" x14ac:dyDescent="0.25">
      <c r="A459" s="7">
        <v>20220200006</v>
      </c>
      <c r="B459" s="18">
        <v>44596</v>
      </c>
      <c r="C459" s="18" t="str">
        <f>TEXT(B459, "mmmm")</f>
        <v>février</v>
      </c>
      <c r="D459" s="18" t="str">
        <f>TEXT(B459,"aaaa")</f>
        <v>2022</v>
      </c>
      <c r="E459" s="7">
        <v>1462304</v>
      </c>
      <c r="F459" s="17">
        <v>800</v>
      </c>
      <c r="G459" s="23">
        <f>Data_Set[[#This Row],[Poids OT (kg)]]/1000</f>
        <v>0.8</v>
      </c>
      <c r="H459" s="6" t="s">
        <v>0</v>
      </c>
      <c r="I459" s="7">
        <v>275</v>
      </c>
      <c r="J459" s="6">
        <v>93120</v>
      </c>
      <c r="K459" s="6" t="s">
        <v>21</v>
      </c>
      <c r="L459" s="6">
        <v>67100</v>
      </c>
      <c r="M459" s="6" t="s">
        <v>23</v>
      </c>
      <c r="N459" s="7">
        <v>501.91300000000001</v>
      </c>
      <c r="O459" s="6" t="s">
        <v>143</v>
      </c>
      <c r="P459" s="6" t="s">
        <v>144</v>
      </c>
      <c r="Q459" s="11">
        <v>1721093543456</v>
      </c>
      <c r="R459" s="12">
        <v>276783489</v>
      </c>
      <c r="S459" s="6" t="str">
        <f>LEFT(Q459,1)</f>
        <v>1</v>
      </c>
      <c r="T459" s="6" t="str">
        <f>IF(S459="1","Homme",IF(S459="0","Inconnu","Femme"))</f>
        <v>Homme</v>
      </c>
      <c r="U459" s="6" t="str">
        <f>"19"&amp;MID(Q459, SEARCH("", Q459) + 1,2)</f>
        <v>1972</v>
      </c>
      <c r="V459" s="6" t="str">
        <f>FLOOR(U459,5) &amp; "-" &amp; FLOOR(U459,5) + 5</f>
        <v>1970-1975</v>
      </c>
      <c r="W459" s="24">
        <f>IFERROR(VLOOKUP(Data_Set[[#This Row],[Type Transport]],'[1]Taux émission CO2e'!$A$5:$B$16,2,0),0)</f>
        <v>0.3</v>
      </c>
      <c r="X459" s="28">
        <f>IFERROR(VLOOKUP(Data_Set[[#This Row],[Type Transport]],'[1]Taux émission CO2e'!$A$5:$D$16,4,0),0)</f>
        <v>0.16</v>
      </c>
      <c r="Y459" s="24">
        <f>IFERROR(VLOOKUP(Data_Set[[#This Row],[Type Transport]],'[1]Taux émission CO2e'!$A$20:$B$31,2,0),0)</f>
        <v>0.7</v>
      </c>
      <c r="Z459" s="6">
        <f>IFERROR(VLOOKUP(Data_Set[[#This Row],[Type Transport]],'[1]Taux émission CO2e'!$A$20:$D$31,4,0),0)</f>
        <v>6.7400000000000002E-2</v>
      </c>
      <c r="AA459" s="30">
        <f>Data_Set[[#This Row],[Repartition Segment 1]]*Data_Set[[#This Row],[Coefficient CO2 Segment 1]]*Data_Set[[#This Row],[Poids OT (T)]]*Data_Set[[#This Row],[Distance (KM)]]</f>
        <v>19.273459200000001</v>
      </c>
      <c r="AB459" s="30">
        <f>Data_Set[[#This Row],[Repartition Segment 2]]*Data_Set[[#This Row],[Coefficient CO2 Segment 2]]*Data_Set[[#This Row],[Poids OT (T)]]*Data_Set[[#This Row],[Distance (KM)]]</f>
        <v>18.944204272</v>
      </c>
      <c r="AC459" s="30">
        <f>Data_Set[[#This Row],[Bilan CO2 Segment 1 (Kg CO2)]]+Data_Set[[#This Row],[Bilan CO2 Segment 2 (Kg CO2)]]</f>
        <v>38.217663471999998</v>
      </c>
      <c r="AD459" s="1"/>
    </row>
    <row r="460" spans="1:30" ht="12.5" x14ac:dyDescent="0.25">
      <c r="A460" s="7">
        <v>20210500070</v>
      </c>
      <c r="B460" s="18">
        <v>44335</v>
      </c>
      <c r="C460" s="18" t="str">
        <f>TEXT(B460, "mmmm")</f>
        <v>mai</v>
      </c>
      <c r="D460" s="18" t="str">
        <f>TEXT(B460,"aaaa")</f>
        <v>2021</v>
      </c>
      <c r="E460" s="7">
        <v>1366171</v>
      </c>
      <c r="F460" s="17">
        <v>600</v>
      </c>
      <c r="G460" s="23">
        <f>Data_Set[[#This Row],[Poids OT (kg)]]/1000</f>
        <v>0.6</v>
      </c>
      <c r="H460" s="6" t="s">
        <v>0</v>
      </c>
      <c r="I460" s="7">
        <v>309.37</v>
      </c>
      <c r="J460" s="6">
        <v>21300</v>
      </c>
      <c r="K460" s="6" t="s">
        <v>27</v>
      </c>
      <c r="L460" s="6">
        <v>62138</v>
      </c>
      <c r="M460" s="6" t="s">
        <v>36</v>
      </c>
      <c r="N460" s="7">
        <v>500.93</v>
      </c>
      <c r="O460" s="6" t="s">
        <v>156</v>
      </c>
      <c r="P460" s="6" t="s">
        <v>157</v>
      </c>
      <c r="Q460" s="11">
        <v>2950121987654</v>
      </c>
      <c r="R460" s="12">
        <v>398989710</v>
      </c>
      <c r="S460" s="6" t="str">
        <f>LEFT(Q460,1)</f>
        <v>2</v>
      </c>
      <c r="T460" s="6" t="str">
        <f>IF(S460="1","Homme",IF(S460="0","Inconnu","Femme"))</f>
        <v>Femme</v>
      </c>
      <c r="U460" s="6" t="str">
        <f>"19"&amp;MID(Q460, SEARCH("", Q460) + 1,2)</f>
        <v>1995</v>
      </c>
      <c r="V460" s="6" t="str">
        <f>FLOOR(U460,5) &amp; "-" &amp; FLOOR(U460,5) + 5</f>
        <v>1995-2000</v>
      </c>
      <c r="W460" s="24">
        <f>IFERROR(VLOOKUP(Data_Set[[#This Row],[Type Transport]],'[1]Taux émission CO2e'!$A$5:$B$16,2,0),0)</f>
        <v>0.3</v>
      </c>
      <c r="X460" s="28">
        <f>IFERROR(VLOOKUP(Data_Set[[#This Row],[Type Transport]],'[1]Taux émission CO2e'!$A$5:$D$16,4,0),0)</f>
        <v>0.16</v>
      </c>
      <c r="Y460" s="24">
        <f>IFERROR(VLOOKUP(Data_Set[[#This Row],[Type Transport]],'[1]Taux émission CO2e'!$A$20:$B$31,2,0),0)</f>
        <v>0.7</v>
      </c>
      <c r="Z460" s="6">
        <f>IFERROR(VLOOKUP(Data_Set[[#This Row],[Type Transport]],'[1]Taux émission CO2e'!$A$20:$D$31,4,0),0)</f>
        <v>6.7400000000000002E-2</v>
      </c>
      <c r="AA460" s="30">
        <f>Data_Set[[#This Row],[Repartition Segment 1]]*Data_Set[[#This Row],[Coefficient CO2 Segment 1]]*Data_Set[[#This Row],[Poids OT (T)]]*Data_Set[[#This Row],[Distance (KM)]]</f>
        <v>14.426784</v>
      </c>
      <c r="AB460" s="30">
        <f>Data_Set[[#This Row],[Repartition Segment 2]]*Data_Set[[#This Row],[Coefficient CO2 Segment 2]]*Data_Set[[#This Row],[Poids OT (T)]]*Data_Set[[#This Row],[Distance (KM)]]</f>
        <v>14.18032644</v>
      </c>
      <c r="AC460" s="30">
        <f>Data_Set[[#This Row],[Bilan CO2 Segment 1 (Kg CO2)]]+Data_Set[[#This Row],[Bilan CO2 Segment 2 (Kg CO2)]]</f>
        <v>28.60711044</v>
      </c>
      <c r="AD460" s="1"/>
    </row>
    <row r="461" spans="1:30" ht="12.5" x14ac:dyDescent="0.25">
      <c r="A461" s="7">
        <v>20210400066</v>
      </c>
      <c r="B461" s="18">
        <v>44309</v>
      </c>
      <c r="C461" s="18" t="str">
        <f>TEXT(B461, "mmmm")</f>
        <v>avril</v>
      </c>
      <c r="D461" s="18" t="str">
        <f>TEXT(B461,"aaaa")</f>
        <v>2021</v>
      </c>
      <c r="E461" s="7">
        <v>1351081</v>
      </c>
      <c r="F461" s="17">
        <v>750</v>
      </c>
      <c r="G461" s="23">
        <f>Data_Set[[#This Row],[Poids OT (kg)]]/1000</f>
        <v>0.75</v>
      </c>
      <c r="H461" s="6" t="s">
        <v>1</v>
      </c>
      <c r="I461" s="7">
        <v>352</v>
      </c>
      <c r="J461" s="6">
        <v>62138</v>
      </c>
      <c r="K461" s="6" t="s">
        <v>36</v>
      </c>
      <c r="L461" s="6">
        <v>21300</v>
      </c>
      <c r="M461" s="6" t="s">
        <v>27</v>
      </c>
      <c r="N461" s="7">
        <v>497.73500000000001</v>
      </c>
      <c r="O461" s="6" t="s">
        <v>174</v>
      </c>
      <c r="P461" s="6" t="s">
        <v>175</v>
      </c>
      <c r="Q461" s="11">
        <v>1910162678543</v>
      </c>
      <c r="R461" s="12">
        <v>201019888</v>
      </c>
      <c r="S461" s="6" t="str">
        <f>LEFT(Q461,1)</f>
        <v>1</v>
      </c>
      <c r="T461" s="6" t="str">
        <f>IF(S461="1","Homme",IF(S461="0","Inconnu","Femme"))</f>
        <v>Homme</v>
      </c>
      <c r="U461" s="6" t="str">
        <f>"19"&amp;MID(Q461, SEARCH("", Q461) + 1,2)</f>
        <v>1991</v>
      </c>
      <c r="V461" s="6" t="str">
        <f>FLOOR(U461,5) &amp; "-" &amp; FLOOR(U461,5) + 5</f>
        <v>1990-1995</v>
      </c>
      <c r="W461" s="24">
        <f>IFERROR(VLOOKUP(Data_Set[[#This Row],[Type Transport]],'[1]Taux émission CO2e'!$A$5:$B$16,2,0),0)</f>
        <v>0.3</v>
      </c>
      <c r="X461" s="28">
        <f>IFERROR(VLOOKUP(Data_Set[[#This Row],[Type Transport]],'[1]Taux émission CO2e'!$A$5:$D$16,4,0),0)</f>
        <v>0.16</v>
      </c>
      <c r="Y461" s="24">
        <f>IFERROR(VLOOKUP(Data_Set[[#This Row],[Type Transport]],'[1]Taux émission CO2e'!$A$20:$B$31,2,0),0)</f>
        <v>0.7</v>
      </c>
      <c r="Z461" s="6">
        <f>IFERROR(VLOOKUP(Data_Set[[#This Row],[Type Transport]],'[1]Taux émission CO2e'!$A$20:$D$31,4,0),0)</f>
        <v>6.7400000000000002E-2</v>
      </c>
      <c r="AA461" s="30">
        <f>Data_Set[[#This Row],[Repartition Segment 1]]*Data_Set[[#This Row],[Coefficient CO2 Segment 1]]*Data_Set[[#This Row],[Poids OT (T)]]*Data_Set[[#This Row],[Distance (KM)]]</f>
        <v>17.918460000000003</v>
      </c>
      <c r="AB461" s="30">
        <f>Data_Set[[#This Row],[Repartition Segment 2]]*Data_Set[[#This Row],[Coefficient CO2 Segment 2]]*Data_Set[[#This Row],[Poids OT (T)]]*Data_Set[[#This Row],[Distance (KM)]]</f>
        <v>17.612352975</v>
      </c>
      <c r="AC461" s="30">
        <f>Data_Set[[#This Row],[Bilan CO2 Segment 1 (Kg CO2)]]+Data_Set[[#This Row],[Bilan CO2 Segment 2 (Kg CO2)]]</f>
        <v>35.530812975000003</v>
      </c>
      <c r="AD461" s="1"/>
    </row>
    <row r="462" spans="1:30" ht="12.5" x14ac:dyDescent="0.25">
      <c r="A462" s="7">
        <v>20210900038</v>
      </c>
      <c r="B462" s="18">
        <v>44440</v>
      </c>
      <c r="C462" s="18" t="str">
        <f>TEXT(B462, "mmmm")</f>
        <v>septembre</v>
      </c>
      <c r="D462" s="18" t="str">
        <f>TEXT(B462,"aaaa")</f>
        <v>2021</v>
      </c>
      <c r="E462" s="7">
        <v>1400643</v>
      </c>
      <c r="F462" s="17">
        <v>500</v>
      </c>
      <c r="G462" s="23">
        <f>Data_Set[[#This Row],[Poids OT (kg)]]/1000</f>
        <v>0.5</v>
      </c>
      <c r="H462" s="6" t="s">
        <v>1</v>
      </c>
      <c r="I462" s="7">
        <v>280</v>
      </c>
      <c r="J462" s="6">
        <v>62138</v>
      </c>
      <c r="K462" s="6" t="s">
        <v>36</v>
      </c>
      <c r="L462" s="6">
        <v>21300</v>
      </c>
      <c r="M462" s="6" t="s">
        <v>27</v>
      </c>
      <c r="N462" s="7">
        <v>497.73500000000001</v>
      </c>
      <c r="O462" s="6" t="s">
        <v>174</v>
      </c>
      <c r="P462" s="6" t="s">
        <v>175</v>
      </c>
      <c r="Q462" s="11">
        <v>1910162678543</v>
      </c>
      <c r="R462" s="12">
        <v>201019888</v>
      </c>
      <c r="S462" s="6" t="str">
        <f>LEFT(Q462,1)</f>
        <v>1</v>
      </c>
      <c r="T462" s="6" t="str">
        <f>IF(S462="1","Homme",IF(S462="0","Inconnu","Femme"))</f>
        <v>Homme</v>
      </c>
      <c r="U462" s="6" t="str">
        <f>"19"&amp;MID(Q462, SEARCH("", Q462) + 1,2)</f>
        <v>1991</v>
      </c>
      <c r="V462" s="6" t="str">
        <f>FLOOR(U462,5) &amp; "-" &amp; FLOOR(U462,5) + 5</f>
        <v>1990-1995</v>
      </c>
      <c r="W462" s="24">
        <f>IFERROR(VLOOKUP(Data_Set[[#This Row],[Type Transport]],'[1]Taux émission CO2e'!$A$5:$B$16,2,0),0)</f>
        <v>0.3</v>
      </c>
      <c r="X462" s="28">
        <f>IFERROR(VLOOKUP(Data_Set[[#This Row],[Type Transport]],'[1]Taux émission CO2e'!$A$5:$D$16,4,0),0)</f>
        <v>0.16</v>
      </c>
      <c r="Y462" s="24">
        <f>IFERROR(VLOOKUP(Data_Set[[#This Row],[Type Transport]],'[1]Taux émission CO2e'!$A$20:$B$31,2,0),0)</f>
        <v>0.7</v>
      </c>
      <c r="Z462" s="6">
        <f>IFERROR(VLOOKUP(Data_Set[[#This Row],[Type Transport]],'[1]Taux émission CO2e'!$A$20:$D$31,4,0),0)</f>
        <v>6.7400000000000002E-2</v>
      </c>
      <c r="AA462" s="30">
        <f>Data_Set[[#This Row],[Repartition Segment 1]]*Data_Set[[#This Row],[Coefficient CO2 Segment 1]]*Data_Set[[#This Row],[Poids OT (T)]]*Data_Set[[#This Row],[Distance (KM)]]</f>
        <v>11.945640000000001</v>
      </c>
      <c r="AB462" s="30">
        <f>Data_Set[[#This Row],[Repartition Segment 2]]*Data_Set[[#This Row],[Coefficient CO2 Segment 2]]*Data_Set[[#This Row],[Poids OT (T)]]*Data_Set[[#This Row],[Distance (KM)]]</f>
        <v>11.74156865</v>
      </c>
      <c r="AC462" s="30">
        <f>Data_Set[[#This Row],[Bilan CO2 Segment 1 (Kg CO2)]]+Data_Set[[#This Row],[Bilan CO2 Segment 2 (Kg CO2)]]</f>
        <v>23.687208650000002</v>
      </c>
      <c r="AD462" s="1"/>
    </row>
    <row r="463" spans="1:30" ht="12.5" x14ac:dyDescent="0.25">
      <c r="A463" s="7">
        <v>20211000042</v>
      </c>
      <c r="B463" s="16">
        <v>44495</v>
      </c>
      <c r="C463" s="16" t="str">
        <f>TEXT(B463, "mmmm")</f>
        <v>octobre</v>
      </c>
      <c r="D463" s="16" t="str">
        <f>TEXT(B463,"aaaa")</f>
        <v>2021</v>
      </c>
      <c r="E463" s="7">
        <v>1423521</v>
      </c>
      <c r="F463" s="17">
        <v>400</v>
      </c>
      <c r="G463" s="23">
        <f>Data_Set[[#This Row],[Poids OT (kg)]]/1000</f>
        <v>0.4</v>
      </c>
      <c r="H463" s="6" t="s">
        <v>1</v>
      </c>
      <c r="I463" s="7">
        <v>280</v>
      </c>
      <c r="J463" s="6">
        <v>62138</v>
      </c>
      <c r="K463" s="6" t="s">
        <v>36</v>
      </c>
      <c r="L463" s="6">
        <v>21300</v>
      </c>
      <c r="M463" s="6" t="s">
        <v>27</v>
      </c>
      <c r="N463" s="7">
        <v>497.73500000000001</v>
      </c>
      <c r="O463" s="6" t="s">
        <v>174</v>
      </c>
      <c r="P463" s="6" t="s">
        <v>175</v>
      </c>
      <c r="Q463" s="11">
        <v>1910162678543</v>
      </c>
      <c r="R463" s="12">
        <v>201019888</v>
      </c>
      <c r="S463" s="6" t="str">
        <f>LEFT(Q463,1)</f>
        <v>1</v>
      </c>
      <c r="T463" s="6" t="str">
        <f>IF(S463="1","Homme",IF(S463="0","Inconnu","Femme"))</f>
        <v>Homme</v>
      </c>
      <c r="U463" s="6" t="str">
        <f>"19"&amp;MID(Q463, SEARCH("", Q463) + 1,2)</f>
        <v>1991</v>
      </c>
      <c r="V463" s="6" t="str">
        <f>FLOOR(U463,5) &amp; "-" &amp; FLOOR(U463,5) + 5</f>
        <v>1990-1995</v>
      </c>
      <c r="W463" s="24">
        <f>IFERROR(VLOOKUP(Data_Set[[#This Row],[Type Transport]],'[1]Taux émission CO2e'!$A$5:$B$16,2,0),0)</f>
        <v>0.3</v>
      </c>
      <c r="X463" s="28">
        <f>IFERROR(VLOOKUP(Data_Set[[#This Row],[Type Transport]],'[1]Taux émission CO2e'!$A$5:$D$16,4,0),0)</f>
        <v>0.16</v>
      </c>
      <c r="Y463" s="24">
        <f>IFERROR(VLOOKUP(Data_Set[[#This Row],[Type Transport]],'[1]Taux émission CO2e'!$A$20:$B$31,2,0),0)</f>
        <v>0.7</v>
      </c>
      <c r="Z463" s="6">
        <f>IFERROR(VLOOKUP(Data_Set[[#This Row],[Type Transport]],'[1]Taux émission CO2e'!$A$20:$D$31,4,0),0)</f>
        <v>6.7400000000000002E-2</v>
      </c>
      <c r="AA463" s="30">
        <f>Data_Set[[#This Row],[Repartition Segment 1]]*Data_Set[[#This Row],[Coefficient CO2 Segment 1]]*Data_Set[[#This Row],[Poids OT (T)]]*Data_Set[[#This Row],[Distance (KM)]]</f>
        <v>9.5565120000000014</v>
      </c>
      <c r="AB463" s="30">
        <f>Data_Set[[#This Row],[Repartition Segment 2]]*Data_Set[[#This Row],[Coefficient CO2 Segment 2]]*Data_Set[[#This Row],[Poids OT (T)]]*Data_Set[[#This Row],[Distance (KM)]]</f>
        <v>9.3932549200000004</v>
      </c>
      <c r="AC463" s="30">
        <f>Data_Set[[#This Row],[Bilan CO2 Segment 1 (Kg CO2)]]+Data_Set[[#This Row],[Bilan CO2 Segment 2 (Kg CO2)]]</f>
        <v>18.949766920000002</v>
      </c>
      <c r="AD463" s="1"/>
    </row>
    <row r="464" spans="1:30" ht="12.5" x14ac:dyDescent="0.25">
      <c r="A464" s="7">
        <v>20220800118</v>
      </c>
      <c r="B464" s="18">
        <v>44775</v>
      </c>
      <c r="C464" s="18" t="str">
        <f>TEXT(B464, "mmmm")</f>
        <v>août</v>
      </c>
      <c r="D464" s="18" t="str">
        <f>TEXT(B464,"aaaa")</f>
        <v>2022</v>
      </c>
      <c r="E464" s="7">
        <v>1539149</v>
      </c>
      <c r="F464" s="17">
        <v>150</v>
      </c>
      <c r="G464" s="23">
        <f>Data_Set[[#This Row],[Poids OT (kg)]]/1000</f>
        <v>0.15</v>
      </c>
      <c r="H464" s="6" t="s">
        <v>0</v>
      </c>
      <c r="I464" s="7">
        <v>165</v>
      </c>
      <c r="J464" s="6">
        <v>67100</v>
      </c>
      <c r="K464" s="6" t="s">
        <v>23</v>
      </c>
      <c r="L464" s="6">
        <v>94440</v>
      </c>
      <c r="M464" s="6" t="s">
        <v>85</v>
      </c>
      <c r="N464" s="7">
        <v>493.28</v>
      </c>
      <c r="O464" s="6" t="s">
        <v>147</v>
      </c>
      <c r="P464" s="6" t="s">
        <v>148</v>
      </c>
      <c r="Q464" s="11">
        <v>1870767234345</v>
      </c>
      <c r="R464" s="12">
        <v>904322199</v>
      </c>
      <c r="S464" s="6" t="str">
        <f>LEFT(Q464,1)</f>
        <v>1</v>
      </c>
      <c r="T464" s="6" t="str">
        <f>IF(S464="1","Homme",IF(S464="0","Inconnu","Femme"))</f>
        <v>Homme</v>
      </c>
      <c r="U464" s="6" t="str">
        <f>"19"&amp;MID(Q464, SEARCH("", Q464) + 1,2)</f>
        <v>1987</v>
      </c>
      <c r="V464" s="6" t="str">
        <f>FLOOR(U464,5) &amp; "-" &amp; FLOOR(U464,5) + 5</f>
        <v>1985-1990</v>
      </c>
      <c r="W464" s="24">
        <f>IFERROR(VLOOKUP(Data_Set[[#This Row],[Type Transport]],'[1]Taux émission CO2e'!$A$5:$B$16,2,0),0)</f>
        <v>0.3</v>
      </c>
      <c r="X464" s="28">
        <f>IFERROR(VLOOKUP(Data_Set[[#This Row],[Type Transport]],'[1]Taux émission CO2e'!$A$5:$D$16,4,0),0)</f>
        <v>0.16</v>
      </c>
      <c r="Y464" s="24">
        <f>IFERROR(VLOOKUP(Data_Set[[#This Row],[Type Transport]],'[1]Taux émission CO2e'!$A$20:$B$31,2,0),0)</f>
        <v>0.7</v>
      </c>
      <c r="Z464" s="6">
        <f>IFERROR(VLOOKUP(Data_Set[[#This Row],[Type Transport]],'[1]Taux émission CO2e'!$A$20:$D$31,4,0),0)</f>
        <v>6.7400000000000002E-2</v>
      </c>
      <c r="AA464" s="30">
        <f>Data_Set[[#This Row],[Repartition Segment 1]]*Data_Set[[#This Row],[Coefficient CO2 Segment 1]]*Data_Set[[#This Row],[Poids OT (T)]]*Data_Set[[#This Row],[Distance (KM)]]</f>
        <v>3.5516159999999997</v>
      </c>
      <c r="AB464" s="30">
        <f>Data_Set[[#This Row],[Repartition Segment 2]]*Data_Set[[#This Row],[Coefficient CO2 Segment 2]]*Data_Set[[#This Row],[Poids OT (T)]]*Data_Set[[#This Row],[Distance (KM)]]</f>
        <v>3.4909425599999997</v>
      </c>
      <c r="AC464" s="30">
        <f>Data_Set[[#This Row],[Bilan CO2 Segment 1 (Kg CO2)]]+Data_Set[[#This Row],[Bilan CO2 Segment 2 (Kg CO2)]]</f>
        <v>7.0425585599999998</v>
      </c>
      <c r="AD464" s="1"/>
    </row>
    <row r="465" spans="1:30" ht="12.5" x14ac:dyDescent="0.25">
      <c r="A465" s="7">
        <v>20220800118</v>
      </c>
      <c r="B465" s="18">
        <v>44775</v>
      </c>
      <c r="C465" s="18" t="str">
        <f>TEXT(B465, "mmmm")</f>
        <v>août</v>
      </c>
      <c r="D465" s="18" t="str">
        <f>TEXT(B465,"aaaa")</f>
        <v>2022</v>
      </c>
      <c r="E465" s="7">
        <v>1539140</v>
      </c>
      <c r="F465" s="17">
        <v>150</v>
      </c>
      <c r="G465" s="23">
        <f>Data_Set[[#This Row],[Poids OT (kg)]]/1000</f>
        <v>0.15</v>
      </c>
      <c r="H465" s="6" t="s">
        <v>0</v>
      </c>
      <c r="I465" s="7">
        <v>165</v>
      </c>
      <c r="J465" s="6">
        <v>67100</v>
      </c>
      <c r="K465" s="6" t="s">
        <v>23</v>
      </c>
      <c r="L465" s="6">
        <v>93130</v>
      </c>
      <c r="M465" s="6" t="s">
        <v>115</v>
      </c>
      <c r="N465" s="7">
        <v>493.04899999999998</v>
      </c>
      <c r="O465" s="6" t="s">
        <v>147</v>
      </c>
      <c r="P465" s="6" t="s">
        <v>148</v>
      </c>
      <c r="Q465" s="11">
        <v>1870767234345</v>
      </c>
      <c r="R465" s="12">
        <v>904322199</v>
      </c>
      <c r="S465" s="6" t="str">
        <f>LEFT(Q465,1)</f>
        <v>1</v>
      </c>
      <c r="T465" s="6" t="str">
        <f>IF(S465="1","Homme",IF(S465="0","Inconnu","Femme"))</f>
        <v>Homme</v>
      </c>
      <c r="U465" s="6" t="str">
        <f>"19"&amp;MID(Q465, SEARCH("", Q465) + 1,2)</f>
        <v>1987</v>
      </c>
      <c r="V465" s="6" t="str">
        <f>FLOOR(U465,5) &amp; "-" &amp; FLOOR(U465,5) + 5</f>
        <v>1985-1990</v>
      </c>
      <c r="W465" s="24">
        <f>IFERROR(VLOOKUP(Data_Set[[#This Row],[Type Transport]],'[1]Taux émission CO2e'!$A$5:$B$16,2,0),0)</f>
        <v>0.3</v>
      </c>
      <c r="X465" s="28">
        <f>IFERROR(VLOOKUP(Data_Set[[#This Row],[Type Transport]],'[1]Taux émission CO2e'!$A$5:$D$16,4,0),0)</f>
        <v>0.16</v>
      </c>
      <c r="Y465" s="24">
        <f>IFERROR(VLOOKUP(Data_Set[[#This Row],[Type Transport]],'[1]Taux émission CO2e'!$A$20:$B$31,2,0),0)</f>
        <v>0.7</v>
      </c>
      <c r="Z465" s="6">
        <f>IFERROR(VLOOKUP(Data_Set[[#This Row],[Type Transport]],'[1]Taux émission CO2e'!$A$20:$D$31,4,0),0)</f>
        <v>6.7400000000000002E-2</v>
      </c>
      <c r="AA465" s="30">
        <f>Data_Set[[#This Row],[Repartition Segment 1]]*Data_Set[[#This Row],[Coefficient CO2 Segment 1]]*Data_Set[[#This Row],[Poids OT (T)]]*Data_Set[[#This Row],[Distance (KM)]]</f>
        <v>3.5499527999999998</v>
      </c>
      <c r="AB465" s="30">
        <f>Data_Set[[#This Row],[Repartition Segment 2]]*Data_Set[[#This Row],[Coefficient CO2 Segment 2]]*Data_Set[[#This Row],[Poids OT (T)]]*Data_Set[[#This Row],[Distance (KM)]]</f>
        <v>3.4893077729999997</v>
      </c>
      <c r="AC465" s="30">
        <f>Data_Set[[#This Row],[Bilan CO2 Segment 1 (Kg CO2)]]+Data_Set[[#This Row],[Bilan CO2 Segment 2 (Kg CO2)]]</f>
        <v>7.039260573</v>
      </c>
      <c r="AD465" s="1"/>
    </row>
    <row r="466" spans="1:30" ht="12.5" x14ac:dyDescent="0.25">
      <c r="A466" s="7">
        <v>202203000165</v>
      </c>
      <c r="B466" s="18">
        <v>44631</v>
      </c>
      <c r="C466" s="18" t="str">
        <f>TEXT(B466, "mmmm")</f>
        <v>mars</v>
      </c>
      <c r="D466" s="18" t="str">
        <f>TEXT(B466,"aaaa")</f>
        <v>2022</v>
      </c>
      <c r="E466" s="7">
        <v>1478393</v>
      </c>
      <c r="F466" s="17">
        <v>270</v>
      </c>
      <c r="G466" s="23">
        <f>Data_Set[[#This Row],[Poids OT (kg)]]/1000</f>
        <v>0.27</v>
      </c>
      <c r="H466" s="6" t="s">
        <v>1</v>
      </c>
      <c r="I466" s="7">
        <v>285</v>
      </c>
      <c r="J466" s="6">
        <v>91100</v>
      </c>
      <c r="K466" s="6" t="s">
        <v>22</v>
      </c>
      <c r="L466" s="6">
        <v>42000</v>
      </c>
      <c r="M466" s="6" t="s">
        <v>121</v>
      </c>
      <c r="N466" s="7">
        <v>489.07600000000002</v>
      </c>
      <c r="O466" s="6" t="s">
        <v>145</v>
      </c>
      <c r="P466" s="6" t="s">
        <v>146</v>
      </c>
      <c r="Q466" s="11">
        <v>1690891543678</v>
      </c>
      <c r="R466" s="12">
        <v>154098765</v>
      </c>
      <c r="S466" s="6" t="str">
        <f>LEFT(Q466,1)</f>
        <v>1</v>
      </c>
      <c r="T466" s="6" t="str">
        <f>IF(S466="1","Homme",IF(S466="0","Inconnu","Femme"))</f>
        <v>Homme</v>
      </c>
      <c r="U466" s="6" t="str">
        <f>"19"&amp;MID(Q466, SEARCH("", Q466) + 1,2)</f>
        <v>1969</v>
      </c>
      <c r="V466" s="6" t="str">
        <f>FLOOR(U466,5) &amp; "-" &amp; FLOOR(U466,5) + 5</f>
        <v>1965-1970</v>
      </c>
      <c r="W466" s="24">
        <f>IFERROR(VLOOKUP(Data_Set[[#This Row],[Type Transport]],'[1]Taux émission CO2e'!$A$5:$B$16,2,0),0)</f>
        <v>0.3</v>
      </c>
      <c r="X466" s="28">
        <f>IFERROR(VLOOKUP(Data_Set[[#This Row],[Type Transport]],'[1]Taux émission CO2e'!$A$5:$D$16,4,0),0)</f>
        <v>0.16</v>
      </c>
      <c r="Y466" s="24">
        <f>IFERROR(VLOOKUP(Data_Set[[#This Row],[Type Transport]],'[1]Taux émission CO2e'!$A$20:$B$31,2,0),0)</f>
        <v>0.7</v>
      </c>
      <c r="Z466" s="6">
        <f>IFERROR(VLOOKUP(Data_Set[[#This Row],[Type Transport]],'[1]Taux émission CO2e'!$A$20:$D$31,4,0),0)</f>
        <v>6.7400000000000002E-2</v>
      </c>
      <c r="AA466" s="30">
        <f>Data_Set[[#This Row],[Repartition Segment 1]]*Data_Set[[#This Row],[Coefficient CO2 Segment 1]]*Data_Set[[#This Row],[Poids OT (T)]]*Data_Set[[#This Row],[Distance (KM)]]</f>
        <v>6.3384249600000011</v>
      </c>
      <c r="AB466" s="30">
        <f>Data_Set[[#This Row],[Repartition Segment 2]]*Data_Set[[#This Row],[Coefficient CO2 Segment 2]]*Data_Set[[#This Row],[Poids OT (T)]]*Data_Set[[#This Row],[Distance (KM)]]</f>
        <v>6.2301435336000006</v>
      </c>
      <c r="AC466" s="30">
        <f>Data_Set[[#This Row],[Bilan CO2 Segment 1 (Kg CO2)]]+Data_Set[[#This Row],[Bilan CO2 Segment 2 (Kg CO2)]]</f>
        <v>12.568568493600001</v>
      </c>
      <c r="AD466" s="1"/>
    </row>
    <row r="467" spans="1:30" ht="12.5" x14ac:dyDescent="0.25">
      <c r="A467" s="7">
        <v>20220400055</v>
      </c>
      <c r="B467" s="18">
        <v>44655</v>
      </c>
      <c r="C467" s="18" t="str">
        <f>TEXT(B467, "mmmm")</f>
        <v>avril</v>
      </c>
      <c r="D467" s="18" t="str">
        <f>TEXT(B467,"aaaa")</f>
        <v>2022</v>
      </c>
      <c r="E467" s="7">
        <v>1487065</v>
      </c>
      <c r="F467" s="17">
        <v>174</v>
      </c>
      <c r="G467" s="23">
        <f>Data_Set[[#This Row],[Poids OT (kg)]]/1000</f>
        <v>0.17399999999999999</v>
      </c>
      <c r="H467" s="6" t="s">
        <v>1</v>
      </c>
      <c r="I467" s="7">
        <v>195</v>
      </c>
      <c r="J467" s="6">
        <v>93120</v>
      </c>
      <c r="K467" s="6" t="s">
        <v>21</v>
      </c>
      <c r="L467" s="6">
        <v>19410</v>
      </c>
      <c r="M467" s="6" t="s">
        <v>116</v>
      </c>
      <c r="N467" s="7">
        <v>480.48200000000003</v>
      </c>
      <c r="O467" s="6" t="s">
        <v>143</v>
      </c>
      <c r="P467" s="6" t="s">
        <v>144</v>
      </c>
      <c r="Q467" s="11">
        <v>1721093543456</v>
      </c>
      <c r="R467" s="12">
        <v>276783489</v>
      </c>
      <c r="S467" s="6" t="str">
        <f>LEFT(Q467,1)</f>
        <v>1</v>
      </c>
      <c r="T467" s="6" t="str">
        <f>IF(S467="1","Homme",IF(S467="0","Inconnu","Femme"))</f>
        <v>Homme</v>
      </c>
      <c r="U467" s="6" t="str">
        <f>"19"&amp;MID(Q467, SEARCH("", Q467) + 1,2)</f>
        <v>1972</v>
      </c>
      <c r="V467" s="6" t="str">
        <f>FLOOR(U467,5) &amp; "-" &amp; FLOOR(U467,5) + 5</f>
        <v>1970-1975</v>
      </c>
      <c r="W467" s="24">
        <f>IFERROR(VLOOKUP(Data_Set[[#This Row],[Type Transport]],'[1]Taux émission CO2e'!$A$5:$B$16,2,0),0)</f>
        <v>0.3</v>
      </c>
      <c r="X467" s="28">
        <f>IFERROR(VLOOKUP(Data_Set[[#This Row],[Type Transport]],'[1]Taux émission CO2e'!$A$5:$D$16,4,0),0)</f>
        <v>0.16</v>
      </c>
      <c r="Y467" s="24">
        <f>IFERROR(VLOOKUP(Data_Set[[#This Row],[Type Transport]],'[1]Taux émission CO2e'!$A$20:$B$31,2,0),0)</f>
        <v>0.7</v>
      </c>
      <c r="Z467" s="6">
        <f>IFERROR(VLOOKUP(Data_Set[[#This Row],[Type Transport]],'[1]Taux émission CO2e'!$A$20:$D$31,4,0),0)</f>
        <v>6.7400000000000002E-2</v>
      </c>
      <c r="AA467" s="30">
        <f>Data_Set[[#This Row],[Repartition Segment 1]]*Data_Set[[#This Row],[Coefficient CO2 Segment 1]]*Data_Set[[#This Row],[Poids OT (T)]]*Data_Set[[#This Row],[Distance (KM)]]</f>
        <v>4.0129856640000003</v>
      </c>
      <c r="AB467" s="30">
        <f>Data_Set[[#This Row],[Repartition Segment 2]]*Data_Set[[#This Row],[Coefficient CO2 Segment 2]]*Data_Set[[#This Row],[Poids OT (T)]]*Data_Set[[#This Row],[Distance (KM)]]</f>
        <v>3.94443049224</v>
      </c>
      <c r="AC467" s="30">
        <f>Data_Set[[#This Row],[Bilan CO2 Segment 1 (Kg CO2)]]+Data_Set[[#This Row],[Bilan CO2 Segment 2 (Kg CO2)]]</f>
        <v>7.9574161562400008</v>
      </c>
      <c r="AD467" s="1"/>
    </row>
    <row r="468" spans="1:30" ht="12.5" x14ac:dyDescent="0.25">
      <c r="A468" s="7">
        <v>20220400055</v>
      </c>
      <c r="B468" s="18">
        <v>44678</v>
      </c>
      <c r="C468" s="18" t="str">
        <f>TEXT(B468, "mmmm")</f>
        <v>avril</v>
      </c>
      <c r="D468" s="18" t="str">
        <f>TEXT(B468,"aaaa")</f>
        <v>2022</v>
      </c>
      <c r="E468" s="7">
        <v>1498522</v>
      </c>
      <c r="F468" s="17">
        <v>94</v>
      </c>
      <c r="G468" s="23">
        <f>Data_Set[[#This Row],[Poids OT (kg)]]/1000</f>
        <v>9.4E-2</v>
      </c>
      <c r="H468" s="6" t="s">
        <v>1</v>
      </c>
      <c r="I468" s="7">
        <v>137</v>
      </c>
      <c r="J468" s="6">
        <v>91100</v>
      </c>
      <c r="K468" s="6" t="s">
        <v>22</v>
      </c>
      <c r="L468" s="6">
        <v>1300</v>
      </c>
      <c r="M468" s="6" t="s">
        <v>139</v>
      </c>
      <c r="N468" s="7">
        <v>475.202</v>
      </c>
      <c r="O468" s="6" t="s">
        <v>145</v>
      </c>
      <c r="P468" s="6" t="s">
        <v>146</v>
      </c>
      <c r="Q468" s="11">
        <v>1690891543678</v>
      </c>
      <c r="R468" s="12">
        <v>154098765</v>
      </c>
      <c r="S468" s="6" t="str">
        <f>LEFT(Q468,1)</f>
        <v>1</v>
      </c>
      <c r="T468" s="6" t="str">
        <f>IF(S468="1","Homme",IF(S468="0","Inconnu","Femme"))</f>
        <v>Homme</v>
      </c>
      <c r="U468" s="6" t="str">
        <f>"19"&amp;MID(Q468, SEARCH("", Q468) + 1,2)</f>
        <v>1969</v>
      </c>
      <c r="V468" s="6" t="str">
        <f>FLOOR(U468,5) &amp; "-" &amp; FLOOR(U468,5) + 5</f>
        <v>1965-1970</v>
      </c>
      <c r="W468" s="24">
        <f>IFERROR(VLOOKUP(Data_Set[[#This Row],[Type Transport]],'[1]Taux émission CO2e'!$A$5:$B$16,2,0),0)</f>
        <v>0.3</v>
      </c>
      <c r="X468" s="28">
        <f>IFERROR(VLOOKUP(Data_Set[[#This Row],[Type Transport]],'[1]Taux émission CO2e'!$A$5:$D$16,4,0),0)</f>
        <v>0.16</v>
      </c>
      <c r="Y468" s="24">
        <f>IFERROR(VLOOKUP(Data_Set[[#This Row],[Type Transport]],'[1]Taux émission CO2e'!$A$20:$B$31,2,0),0)</f>
        <v>0.7</v>
      </c>
      <c r="Z468" s="6">
        <f>IFERROR(VLOOKUP(Data_Set[[#This Row],[Type Transport]],'[1]Taux émission CO2e'!$A$20:$D$31,4,0),0)</f>
        <v>6.7400000000000002E-2</v>
      </c>
      <c r="AA468" s="30">
        <f>Data_Set[[#This Row],[Repartition Segment 1]]*Data_Set[[#This Row],[Coefficient CO2 Segment 1]]*Data_Set[[#This Row],[Poids OT (T)]]*Data_Set[[#This Row],[Distance (KM)]]</f>
        <v>2.1441114240000001</v>
      </c>
      <c r="AB468" s="30">
        <f>Data_Set[[#This Row],[Repartition Segment 2]]*Data_Set[[#This Row],[Coefficient CO2 Segment 2]]*Data_Set[[#This Row],[Poids OT (T)]]*Data_Set[[#This Row],[Distance (KM)]]</f>
        <v>2.1074828538400001</v>
      </c>
      <c r="AC468" s="30">
        <f>Data_Set[[#This Row],[Bilan CO2 Segment 1 (Kg CO2)]]+Data_Set[[#This Row],[Bilan CO2 Segment 2 (Kg CO2)]]</f>
        <v>4.2515942778400007</v>
      </c>
      <c r="AD468" s="1"/>
    </row>
    <row r="469" spans="1:30" ht="12.5" x14ac:dyDescent="0.25">
      <c r="A469" s="7">
        <v>20211000042</v>
      </c>
      <c r="B469" s="16">
        <v>44497</v>
      </c>
      <c r="C469" s="16" t="str">
        <f>TEXT(B469, "mmmm")</f>
        <v>octobre</v>
      </c>
      <c r="D469" s="16" t="str">
        <f>TEXT(B469,"aaaa")</f>
        <v>2021</v>
      </c>
      <c r="E469" s="7">
        <v>1425577</v>
      </c>
      <c r="F469" s="17">
        <v>110</v>
      </c>
      <c r="G469" s="23">
        <f>Data_Set[[#This Row],[Poids OT (kg)]]/1000</f>
        <v>0.11</v>
      </c>
      <c r="H469" s="6" t="s">
        <v>0</v>
      </c>
      <c r="I469" s="7">
        <v>100</v>
      </c>
      <c r="J469" s="6">
        <v>93000</v>
      </c>
      <c r="K469" s="6" t="s">
        <v>40</v>
      </c>
      <c r="L469" s="6">
        <v>69410</v>
      </c>
      <c r="M469" s="6" t="s">
        <v>110</v>
      </c>
      <c r="N469" s="7">
        <v>469.303</v>
      </c>
      <c r="O469" s="6" t="s">
        <v>182</v>
      </c>
      <c r="P469" s="6" t="s">
        <v>183</v>
      </c>
      <c r="Q469" s="11">
        <v>1710993765987</v>
      </c>
      <c r="R469" s="12">
        <v>145096532</v>
      </c>
      <c r="S469" s="6" t="str">
        <f>LEFT(Q469,1)</f>
        <v>1</v>
      </c>
      <c r="T469" s="6" t="str">
        <f>IF(S469="1","Homme",IF(S469="0","Inconnu","Femme"))</f>
        <v>Homme</v>
      </c>
      <c r="U469" s="6" t="str">
        <f>"19"&amp;MID(Q469, SEARCH("", Q469) + 1,2)</f>
        <v>1971</v>
      </c>
      <c r="V469" s="6" t="str">
        <f>FLOOR(U469,5) &amp; "-" &amp; FLOOR(U469,5) + 5</f>
        <v>1970-1975</v>
      </c>
      <c r="W469" s="24">
        <f>IFERROR(VLOOKUP(Data_Set[[#This Row],[Type Transport]],'[1]Taux émission CO2e'!$A$5:$B$16,2,0),0)</f>
        <v>0.3</v>
      </c>
      <c r="X469" s="28">
        <f>IFERROR(VLOOKUP(Data_Set[[#This Row],[Type Transport]],'[1]Taux émission CO2e'!$A$5:$D$16,4,0),0)</f>
        <v>0.16</v>
      </c>
      <c r="Y469" s="24">
        <f>IFERROR(VLOOKUP(Data_Set[[#This Row],[Type Transport]],'[1]Taux émission CO2e'!$A$20:$B$31,2,0),0)</f>
        <v>0.7</v>
      </c>
      <c r="Z469" s="6">
        <f>IFERROR(VLOOKUP(Data_Set[[#This Row],[Type Transport]],'[1]Taux émission CO2e'!$A$20:$D$31,4,0),0)</f>
        <v>6.7400000000000002E-2</v>
      </c>
      <c r="AA469" s="30">
        <f>Data_Set[[#This Row],[Repartition Segment 1]]*Data_Set[[#This Row],[Coefficient CO2 Segment 1]]*Data_Set[[#This Row],[Poids OT (T)]]*Data_Set[[#This Row],[Distance (KM)]]</f>
        <v>2.4779198399999998</v>
      </c>
      <c r="AB469" s="30">
        <f>Data_Set[[#This Row],[Repartition Segment 2]]*Data_Set[[#This Row],[Coefficient CO2 Segment 2]]*Data_Set[[#This Row],[Poids OT (T)]]*Data_Set[[#This Row],[Distance (KM)]]</f>
        <v>2.4355887093999997</v>
      </c>
      <c r="AC469" s="30">
        <f>Data_Set[[#This Row],[Bilan CO2 Segment 1 (Kg CO2)]]+Data_Set[[#This Row],[Bilan CO2 Segment 2 (Kg CO2)]]</f>
        <v>4.9135085493999995</v>
      </c>
      <c r="AD469" s="1"/>
    </row>
    <row r="470" spans="1:30" ht="12.5" x14ac:dyDescent="0.25">
      <c r="A470" s="7">
        <v>20220200006</v>
      </c>
      <c r="B470" s="18">
        <v>44600</v>
      </c>
      <c r="C470" s="18" t="str">
        <f>TEXT(B470, "mmmm")</f>
        <v>février</v>
      </c>
      <c r="D470" s="18" t="str">
        <f>TEXT(B470,"aaaa")</f>
        <v>2022</v>
      </c>
      <c r="E470" s="7">
        <v>1464672</v>
      </c>
      <c r="F470" s="17">
        <v>80</v>
      </c>
      <c r="G470" s="23">
        <f>Data_Set[[#This Row],[Poids OT (kg)]]/1000</f>
        <v>0.08</v>
      </c>
      <c r="H470" s="6" t="s">
        <v>1</v>
      </c>
      <c r="I470" s="7">
        <v>118</v>
      </c>
      <c r="J470" s="6">
        <v>91100</v>
      </c>
      <c r="K470" s="6" t="s">
        <v>22</v>
      </c>
      <c r="L470" s="6">
        <v>19410</v>
      </c>
      <c r="M470" s="6" t="s">
        <v>116</v>
      </c>
      <c r="N470" s="7">
        <v>458.50700000000001</v>
      </c>
      <c r="O470" s="6" t="s">
        <v>145</v>
      </c>
      <c r="P470" s="6" t="s">
        <v>146</v>
      </c>
      <c r="Q470" s="11">
        <v>1690891543678</v>
      </c>
      <c r="R470" s="12">
        <v>154098765</v>
      </c>
      <c r="S470" s="6" t="str">
        <f>LEFT(Q470,1)</f>
        <v>1</v>
      </c>
      <c r="T470" s="6" t="str">
        <f>IF(S470="1","Homme",IF(S470="0","Inconnu","Femme"))</f>
        <v>Homme</v>
      </c>
      <c r="U470" s="6" t="str">
        <f>"19"&amp;MID(Q470, SEARCH("", Q470) + 1,2)</f>
        <v>1969</v>
      </c>
      <c r="V470" s="6" t="str">
        <f>FLOOR(U470,5) &amp; "-" &amp; FLOOR(U470,5) + 5</f>
        <v>1965-1970</v>
      </c>
      <c r="W470" s="24">
        <f>IFERROR(VLOOKUP(Data_Set[[#This Row],[Type Transport]],'[1]Taux émission CO2e'!$A$5:$B$16,2,0),0)</f>
        <v>0.3</v>
      </c>
      <c r="X470" s="28">
        <f>IFERROR(VLOOKUP(Data_Set[[#This Row],[Type Transport]],'[1]Taux émission CO2e'!$A$5:$D$16,4,0),0)</f>
        <v>0.16</v>
      </c>
      <c r="Y470" s="24">
        <f>IFERROR(VLOOKUP(Data_Set[[#This Row],[Type Transport]],'[1]Taux émission CO2e'!$A$20:$B$31,2,0),0)</f>
        <v>0.7</v>
      </c>
      <c r="Z470" s="6">
        <f>IFERROR(VLOOKUP(Data_Set[[#This Row],[Type Transport]],'[1]Taux émission CO2e'!$A$20:$D$31,4,0),0)</f>
        <v>6.7400000000000002E-2</v>
      </c>
      <c r="AA470" s="30">
        <f>Data_Set[[#This Row],[Repartition Segment 1]]*Data_Set[[#This Row],[Coefficient CO2 Segment 1]]*Data_Set[[#This Row],[Poids OT (T)]]*Data_Set[[#This Row],[Distance (KM)]]</f>
        <v>1.76066688</v>
      </c>
      <c r="AB470" s="30">
        <f>Data_Set[[#This Row],[Repartition Segment 2]]*Data_Set[[#This Row],[Coefficient CO2 Segment 2]]*Data_Set[[#This Row],[Poids OT (T)]]*Data_Set[[#This Row],[Distance (KM)]]</f>
        <v>1.7305888208000002</v>
      </c>
      <c r="AC470" s="30">
        <f>Data_Set[[#This Row],[Bilan CO2 Segment 1 (Kg CO2)]]+Data_Set[[#This Row],[Bilan CO2 Segment 2 (Kg CO2)]]</f>
        <v>3.4912557008</v>
      </c>
      <c r="AD470" s="1"/>
    </row>
    <row r="471" spans="1:30" ht="12.5" x14ac:dyDescent="0.25">
      <c r="A471" s="7">
        <v>20220300099</v>
      </c>
      <c r="B471" s="18">
        <v>44624</v>
      </c>
      <c r="C471" s="18" t="str">
        <f>TEXT(B471, "mmmm")</f>
        <v>mars</v>
      </c>
      <c r="D471" s="18" t="str">
        <f>TEXT(B471,"aaaa")</f>
        <v>2022</v>
      </c>
      <c r="E471" s="7">
        <v>1475438</v>
      </c>
      <c r="F471" s="17">
        <v>45</v>
      </c>
      <c r="G471" s="23">
        <f>Data_Set[[#This Row],[Poids OT (kg)]]/1000</f>
        <v>4.4999999999999998E-2</v>
      </c>
      <c r="H471" s="6" t="s">
        <v>1</v>
      </c>
      <c r="I471" s="7">
        <v>118</v>
      </c>
      <c r="J471" s="6">
        <v>91100</v>
      </c>
      <c r="K471" s="6" t="s">
        <v>22</v>
      </c>
      <c r="L471" s="6">
        <v>19410</v>
      </c>
      <c r="M471" s="6" t="s">
        <v>116</v>
      </c>
      <c r="N471" s="7">
        <v>458.50700000000001</v>
      </c>
      <c r="O471" s="6" t="s">
        <v>145</v>
      </c>
      <c r="P471" s="6" t="s">
        <v>146</v>
      </c>
      <c r="Q471" s="11">
        <v>1690891543678</v>
      </c>
      <c r="R471" s="12">
        <v>154098765</v>
      </c>
      <c r="S471" s="6" t="str">
        <f>LEFT(Q471,1)</f>
        <v>1</v>
      </c>
      <c r="T471" s="6" t="str">
        <f>IF(S471="1","Homme",IF(S471="0","Inconnu","Femme"))</f>
        <v>Homme</v>
      </c>
      <c r="U471" s="6" t="str">
        <f>"19"&amp;MID(Q471, SEARCH("", Q471) + 1,2)</f>
        <v>1969</v>
      </c>
      <c r="V471" s="6" t="str">
        <f>FLOOR(U471,5) &amp; "-" &amp; FLOOR(U471,5) + 5</f>
        <v>1965-1970</v>
      </c>
      <c r="W471" s="24">
        <f>IFERROR(VLOOKUP(Data_Set[[#This Row],[Type Transport]],'[1]Taux émission CO2e'!$A$5:$B$16,2,0),0)</f>
        <v>0.3</v>
      </c>
      <c r="X471" s="28">
        <f>IFERROR(VLOOKUP(Data_Set[[#This Row],[Type Transport]],'[1]Taux émission CO2e'!$A$5:$D$16,4,0),0)</f>
        <v>0.16</v>
      </c>
      <c r="Y471" s="24">
        <f>IFERROR(VLOOKUP(Data_Set[[#This Row],[Type Transport]],'[1]Taux émission CO2e'!$A$20:$B$31,2,0),0)</f>
        <v>0.7</v>
      </c>
      <c r="Z471" s="6">
        <f>IFERROR(VLOOKUP(Data_Set[[#This Row],[Type Transport]],'[1]Taux émission CO2e'!$A$20:$D$31,4,0),0)</f>
        <v>6.7400000000000002E-2</v>
      </c>
      <c r="AA471" s="30">
        <f>Data_Set[[#This Row],[Repartition Segment 1]]*Data_Set[[#This Row],[Coefficient CO2 Segment 1]]*Data_Set[[#This Row],[Poids OT (T)]]*Data_Set[[#This Row],[Distance (KM)]]</f>
        <v>0.99037512000000005</v>
      </c>
      <c r="AB471" s="30">
        <f>Data_Set[[#This Row],[Repartition Segment 2]]*Data_Set[[#This Row],[Coefficient CO2 Segment 2]]*Data_Set[[#This Row],[Poids OT (T)]]*Data_Set[[#This Row],[Distance (KM)]]</f>
        <v>0.97345621169999985</v>
      </c>
      <c r="AC471" s="30">
        <f>Data_Set[[#This Row],[Bilan CO2 Segment 1 (Kg CO2)]]+Data_Set[[#This Row],[Bilan CO2 Segment 2 (Kg CO2)]]</f>
        <v>1.9638313316999998</v>
      </c>
      <c r="AD471" s="1"/>
    </row>
    <row r="472" spans="1:30" ht="12.5" x14ac:dyDescent="0.25">
      <c r="A472" s="7">
        <v>202203000165</v>
      </c>
      <c r="B472" s="18">
        <v>44636</v>
      </c>
      <c r="C472" s="18" t="str">
        <f>TEXT(B472, "mmmm")</f>
        <v>mars</v>
      </c>
      <c r="D472" s="18" t="str">
        <f>TEXT(B472,"aaaa")</f>
        <v>2022</v>
      </c>
      <c r="E472" s="7">
        <v>1480481</v>
      </c>
      <c r="F472" s="17">
        <v>100</v>
      </c>
      <c r="G472" s="23">
        <f>Data_Set[[#This Row],[Poids OT (kg)]]/1000</f>
        <v>0.1</v>
      </c>
      <c r="H472" s="6" t="s">
        <v>1</v>
      </c>
      <c r="I472" s="7">
        <v>118</v>
      </c>
      <c r="J472" s="6">
        <v>91100</v>
      </c>
      <c r="K472" s="6" t="s">
        <v>22</v>
      </c>
      <c r="L472" s="6">
        <v>19410</v>
      </c>
      <c r="M472" s="6" t="s">
        <v>116</v>
      </c>
      <c r="N472" s="7">
        <v>458.50700000000001</v>
      </c>
      <c r="O472" s="6" t="s">
        <v>145</v>
      </c>
      <c r="P472" s="6" t="s">
        <v>146</v>
      </c>
      <c r="Q472" s="11">
        <v>1690891543678</v>
      </c>
      <c r="R472" s="12">
        <v>154098765</v>
      </c>
      <c r="S472" s="6" t="str">
        <f>LEFT(Q472,1)</f>
        <v>1</v>
      </c>
      <c r="T472" s="6" t="str">
        <f>IF(S472="1","Homme",IF(S472="0","Inconnu","Femme"))</f>
        <v>Homme</v>
      </c>
      <c r="U472" s="6" t="str">
        <f>"19"&amp;MID(Q472, SEARCH("", Q472) + 1,2)</f>
        <v>1969</v>
      </c>
      <c r="V472" s="6" t="str">
        <f>FLOOR(U472,5) &amp; "-" &amp; FLOOR(U472,5) + 5</f>
        <v>1965-1970</v>
      </c>
      <c r="W472" s="24">
        <f>IFERROR(VLOOKUP(Data_Set[[#This Row],[Type Transport]],'[1]Taux émission CO2e'!$A$5:$B$16,2,0),0)</f>
        <v>0.3</v>
      </c>
      <c r="X472" s="28">
        <f>IFERROR(VLOOKUP(Data_Set[[#This Row],[Type Transport]],'[1]Taux émission CO2e'!$A$5:$D$16,4,0),0)</f>
        <v>0.16</v>
      </c>
      <c r="Y472" s="24">
        <f>IFERROR(VLOOKUP(Data_Set[[#This Row],[Type Transport]],'[1]Taux émission CO2e'!$A$20:$B$31,2,0),0)</f>
        <v>0.7</v>
      </c>
      <c r="Z472" s="6">
        <f>IFERROR(VLOOKUP(Data_Set[[#This Row],[Type Transport]],'[1]Taux émission CO2e'!$A$20:$D$31,4,0),0)</f>
        <v>6.7400000000000002E-2</v>
      </c>
      <c r="AA472" s="30">
        <f>Data_Set[[#This Row],[Repartition Segment 1]]*Data_Set[[#This Row],[Coefficient CO2 Segment 1]]*Data_Set[[#This Row],[Poids OT (T)]]*Data_Set[[#This Row],[Distance (KM)]]</f>
        <v>2.2008336000000002</v>
      </c>
      <c r="AB472" s="30">
        <f>Data_Set[[#This Row],[Repartition Segment 2]]*Data_Set[[#This Row],[Coefficient CO2 Segment 2]]*Data_Set[[#This Row],[Poids OT (T)]]*Data_Set[[#This Row],[Distance (KM)]]</f>
        <v>2.1632360259999999</v>
      </c>
      <c r="AC472" s="30">
        <f>Data_Set[[#This Row],[Bilan CO2 Segment 1 (Kg CO2)]]+Data_Set[[#This Row],[Bilan CO2 Segment 2 (Kg CO2)]]</f>
        <v>4.364069626</v>
      </c>
      <c r="AD472" s="1"/>
    </row>
    <row r="473" spans="1:30" ht="12.5" x14ac:dyDescent="0.25">
      <c r="A473" s="7">
        <v>202203000165</v>
      </c>
      <c r="B473" s="18">
        <v>44644</v>
      </c>
      <c r="C473" s="18" t="str">
        <f>TEXT(B473, "mmmm")</f>
        <v>mars</v>
      </c>
      <c r="D473" s="18" t="str">
        <f>TEXT(B473,"aaaa")</f>
        <v>2022</v>
      </c>
      <c r="E473" s="7">
        <v>1483765</v>
      </c>
      <c r="F473" s="17">
        <v>174</v>
      </c>
      <c r="G473" s="23">
        <f>Data_Set[[#This Row],[Poids OT (kg)]]/1000</f>
        <v>0.17399999999999999</v>
      </c>
      <c r="H473" s="6" t="s">
        <v>1</v>
      </c>
      <c r="I473" s="7">
        <v>195</v>
      </c>
      <c r="J473" s="6">
        <v>91100</v>
      </c>
      <c r="K473" s="6" t="s">
        <v>22</v>
      </c>
      <c r="L473" s="6">
        <v>19410</v>
      </c>
      <c r="M473" s="6" t="s">
        <v>116</v>
      </c>
      <c r="N473" s="7">
        <v>458.50700000000001</v>
      </c>
      <c r="O473" s="6" t="s">
        <v>145</v>
      </c>
      <c r="P473" s="6" t="s">
        <v>146</v>
      </c>
      <c r="Q473" s="11">
        <v>1690891543678</v>
      </c>
      <c r="R473" s="12">
        <v>154098765</v>
      </c>
      <c r="S473" s="6" t="str">
        <f>LEFT(Q473,1)</f>
        <v>1</v>
      </c>
      <c r="T473" s="6" t="str">
        <f>IF(S473="1","Homme",IF(S473="0","Inconnu","Femme"))</f>
        <v>Homme</v>
      </c>
      <c r="U473" s="6" t="str">
        <f>"19"&amp;MID(Q473, SEARCH("", Q473) + 1,2)</f>
        <v>1969</v>
      </c>
      <c r="V473" s="6" t="str">
        <f>FLOOR(U473,5) &amp; "-" &amp; FLOOR(U473,5) + 5</f>
        <v>1965-1970</v>
      </c>
      <c r="W473" s="24">
        <f>IFERROR(VLOOKUP(Data_Set[[#This Row],[Type Transport]],'[1]Taux émission CO2e'!$A$5:$B$16,2,0),0)</f>
        <v>0.3</v>
      </c>
      <c r="X473" s="28">
        <f>IFERROR(VLOOKUP(Data_Set[[#This Row],[Type Transport]],'[1]Taux émission CO2e'!$A$5:$D$16,4,0),0)</f>
        <v>0.16</v>
      </c>
      <c r="Y473" s="24">
        <f>IFERROR(VLOOKUP(Data_Set[[#This Row],[Type Transport]],'[1]Taux émission CO2e'!$A$20:$B$31,2,0),0)</f>
        <v>0.7</v>
      </c>
      <c r="Z473" s="6">
        <f>IFERROR(VLOOKUP(Data_Set[[#This Row],[Type Transport]],'[1]Taux émission CO2e'!$A$20:$D$31,4,0),0)</f>
        <v>6.7400000000000002E-2</v>
      </c>
      <c r="AA473" s="30">
        <f>Data_Set[[#This Row],[Repartition Segment 1]]*Data_Set[[#This Row],[Coefficient CO2 Segment 1]]*Data_Set[[#This Row],[Poids OT (T)]]*Data_Set[[#This Row],[Distance (KM)]]</f>
        <v>3.8294504640000002</v>
      </c>
      <c r="AB473" s="30">
        <f>Data_Set[[#This Row],[Repartition Segment 2]]*Data_Set[[#This Row],[Coefficient CO2 Segment 2]]*Data_Set[[#This Row],[Poids OT (T)]]*Data_Set[[#This Row],[Distance (KM)]]</f>
        <v>3.7640306852399998</v>
      </c>
      <c r="AC473" s="30">
        <f>Data_Set[[#This Row],[Bilan CO2 Segment 1 (Kg CO2)]]+Data_Set[[#This Row],[Bilan CO2 Segment 2 (Kg CO2)]]</f>
        <v>7.5934811492400005</v>
      </c>
      <c r="AD473" s="1"/>
    </row>
    <row r="474" spans="1:30" ht="12.5" x14ac:dyDescent="0.25">
      <c r="A474" s="7">
        <v>202203000165</v>
      </c>
      <c r="B474" s="18">
        <v>44652</v>
      </c>
      <c r="C474" s="18" t="str">
        <f>TEXT(B474, "mmmm")</f>
        <v>avril</v>
      </c>
      <c r="D474" s="18" t="str">
        <f>TEXT(B474,"aaaa")</f>
        <v>2022</v>
      </c>
      <c r="E474" s="7">
        <v>1487204</v>
      </c>
      <c r="F474" s="17">
        <v>300</v>
      </c>
      <c r="G474" s="23">
        <f>Data_Set[[#This Row],[Poids OT (kg)]]/1000</f>
        <v>0.3</v>
      </c>
      <c r="H474" s="6" t="s">
        <v>1</v>
      </c>
      <c r="I474" s="7">
        <v>280</v>
      </c>
      <c r="J474" s="6">
        <v>91100</v>
      </c>
      <c r="K474" s="6" t="s">
        <v>22</v>
      </c>
      <c r="L474" s="6">
        <v>19410</v>
      </c>
      <c r="M474" s="6" t="s">
        <v>116</v>
      </c>
      <c r="N474" s="7">
        <v>458.50700000000001</v>
      </c>
      <c r="O474" s="6" t="s">
        <v>145</v>
      </c>
      <c r="P474" s="6" t="s">
        <v>146</v>
      </c>
      <c r="Q474" s="11">
        <v>1690891543678</v>
      </c>
      <c r="R474" s="12">
        <v>154098765</v>
      </c>
      <c r="S474" s="6" t="str">
        <f>LEFT(Q474,1)</f>
        <v>1</v>
      </c>
      <c r="T474" s="6" t="str">
        <f>IF(S474="1","Homme",IF(S474="0","Inconnu","Femme"))</f>
        <v>Homme</v>
      </c>
      <c r="U474" s="6" t="str">
        <f>"19"&amp;MID(Q474, SEARCH("", Q474) + 1,2)</f>
        <v>1969</v>
      </c>
      <c r="V474" s="6" t="str">
        <f>FLOOR(U474,5) &amp; "-" &amp; FLOOR(U474,5) + 5</f>
        <v>1965-1970</v>
      </c>
      <c r="W474" s="24">
        <f>IFERROR(VLOOKUP(Data_Set[[#This Row],[Type Transport]],'[1]Taux émission CO2e'!$A$5:$B$16,2,0),0)</f>
        <v>0.3</v>
      </c>
      <c r="X474" s="28">
        <f>IFERROR(VLOOKUP(Data_Set[[#This Row],[Type Transport]],'[1]Taux émission CO2e'!$A$5:$D$16,4,0),0)</f>
        <v>0.16</v>
      </c>
      <c r="Y474" s="24">
        <f>IFERROR(VLOOKUP(Data_Set[[#This Row],[Type Transport]],'[1]Taux émission CO2e'!$A$20:$B$31,2,0),0)</f>
        <v>0.7</v>
      </c>
      <c r="Z474" s="6">
        <f>IFERROR(VLOOKUP(Data_Set[[#This Row],[Type Transport]],'[1]Taux émission CO2e'!$A$20:$D$31,4,0),0)</f>
        <v>6.7400000000000002E-2</v>
      </c>
      <c r="AA474" s="30">
        <f>Data_Set[[#This Row],[Repartition Segment 1]]*Data_Set[[#This Row],[Coefficient CO2 Segment 1]]*Data_Set[[#This Row],[Poids OT (T)]]*Data_Set[[#This Row],[Distance (KM)]]</f>
        <v>6.6025007999999996</v>
      </c>
      <c r="AB474" s="30">
        <f>Data_Set[[#This Row],[Repartition Segment 2]]*Data_Set[[#This Row],[Coefficient CO2 Segment 2]]*Data_Set[[#This Row],[Poids OT (T)]]*Data_Set[[#This Row],[Distance (KM)]]</f>
        <v>6.4897080779999996</v>
      </c>
      <c r="AC474" s="30">
        <f>Data_Set[[#This Row],[Bilan CO2 Segment 1 (Kg CO2)]]+Data_Set[[#This Row],[Bilan CO2 Segment 2 (Kg CO2)]]</f>
        <v>13.092208877999999</v>
      </c>
      <c r="AD474" s="1"/>
    </row>
    <row r="475" spans="1:30" ht="12.5" x14ac:dyDescent="0.25">
      <c r="A475" s="7">
        <v>20220400055</v>
      </c>
      <c r="B475" s="18">
        <v>44666</v>
      </c>
      <c r="C475" s="18" t="str">
        <f>TEXT(B475, "mmmm")</f>
        <v>avril</v>
      </c>
      <c r="D475" s="18" t="str">
        <f>TEXT(B475,"aaaa")</f>
        <v>2022</v>
      </c>
      <c r="E475" s="7">
        <v>1494400</v>
      </c>
      <c r="F475" s="17">
        <v>364</v>
      </c>
      <c r="G475" s="23">
        <f>Data_Set[[#This Row],[Poids OT (kg)]]/1000</f>
        <v>0.36399999999999999</v>
      </c>
      <c r="H475" s="6" t="s">
        <v>1</v>
      </c>
      <c r="I475" s="7">
        <v>280</v>
      </c>
      <c r="J475" s="6">
        <v>91100</v>
      </c>
      <c r="K475" s="6" t="s">
        <v>22</v>
      </c>
      <c r="L475" s="6">
        <v>19410</v>
      </c>
      <c r="M475" s="6" t="s">
        <v>116</v>
      </c>
      <c r="N475" s="7">
        <v>458.50700000000001</v>
      </c>
      <c r="O475" s="6" t="s">
        <v>145</v>
      </c>
      <c r="P475" s="6" t="s">
        <v>146</v>
      </c>
      <c r="Q475" s="11">
        <v>1690891543678</v>
      </c>
      <c r="R475" s="12">
        <v>154098765</v>
      </c>
      <c r="S475" s="6" t="str">
        <f>LEFT(Q475,1)</f>
        <v>1</v>
      </c>
      <c r="T475" s="6" t="str">
        <f>IF(S475="1","Homme",IF(S475="0","Inconnu","Femme"))</f>
        <v>Homme</v>
      </c>
      <c r="U475" s="6" t="str">
        <f>"19"&amp;MID(Q475, SEARCH("", Q475) + 1,2)</f>
        <v>1969</v>
      </c>
      <c r="V475" s="6" t="str">
        <f>FLOOR(U475,5) &amp; "-" &amp; FLOOR(U475,5) + 5</f>
        <v>1965-1970</v>
      </c>
      <c r="W475" s="24">
        <f>IFERROR(VLOOKUP(Data_Set[[#This Row],[Type Transport]],'[1]Taux émission CO2e'!$A$5:$B$16,2,0),0)</f>
        <v>0.3</v>
      </c>
      <c r="X475" s="28">
        <f>IFERROR(VLOOKUP(Data_Set[[#This Row],[Type Transport]],'[1]Taux émission CO2e'!$A$5:$D$16,4,0),0)</f>
        <v>0.16</v>
      </c>
      <c r="Y475" s="24">
        <f>IFERROR(VLOOKUP(Data_Set[[#This Row],[Type Transport]],'[1]Taux émission CO2e'!$A$20:$B$31,2,0),0)</f>
        <v>0.7</v>
      </c>
      <c r="Z475" s="6">
        <f>IFERROR(VLOOKUP(Data_Set[[#This Row],[Type Transport]],'[1]Taux émission CO2e'!$A$20:$D$31,4,0),0)</f>
        <v>6.7400000000000002E-2</v>
      </c>
      <c r="AA475" s="30">
        <f>Data_Set[[#This Row],[Repartition Segment 1]]*Data_Set[[#This Row],[Coefficient CO2 Segment 1]]*Data_Set[[#This Row],[Poids OT (T)]]*Data_Set[[#This Row],[Distance (KM)]]</f>
        <v>8.0110343040000007</v>
      </c>
      <c r="AB475" s="30">
        <f>Data_Set[[#This Row],[Repartition Segment 2]]*Data_Set[[#This Row],[Coefficient CO2 Segment 2]]*Data_Set[[#This Row],[Poids OT (T)]]*Data_Set[[#This Row],[Distance (KM)]]</f>
        <v>7.8741791346400003</v>
      </c>
      <c r="AC475" s="30">
        <f>Data_Set[[#This Row],[Bilan CO2 Segment 1 (Kg CO2)]]+Data_Set[[#This Row],[Bilan CO2 Segment 2 (Kg CO2)]]</f>
        <v>15.885213438640001</v>
      </c>
      <c r="AD475" s="1"/>
    </row>
    <row r="476" spans="1:30" ht="12.5" x14ac:dyDescent="0.25">
      <c r="A476" s="7">
        <v>20220400055</v>
      </c>
      <c r="B476" s="18">
        <v>44673</v>
      </c>
      <c r="C476" s="18" t="str">
        <f>TEXT(B476, "mmmm")</f>
        <v>avril</v>
      </c>
      <c r="D476" s="18" t="str">
        <f>TEXT(B476,"aaaa")</f>
        <v>2022</v>
      </c>
      <c r="E476" s="7">
        <v>1496518</v>
      </c>
      <c r="F476" s="17">
        <v>200</v>
      </c>
      <c r="G476" s="23">
        <f>Data_Set[[#This Row],[Poids OT (kg)]]/1000</f>
        <v>0.2</v>
      </c>
      <c r="H476" s="6" t="s">
        <v>1</v>
      </c>
      <c r="I476" s="7">
        <v>195</v>
      </c>
      <c r="J476" s="6">
        <v>91100</v>
      </c>
      <c r="K476" s="6" t="s">
        <v>22</v>
      </c>
      <c r="L476" s="6">
        <v>19410</v>
      </c>
      <c r="M476" s="6" t="s">
        <v>116</v>
      </c>
      <c r="N476" s="7">
        <v>458.50700000000001</v>
      </c>
      <c r="O476" s="6" t="s">
        <v>145</v>
      </c>
      <c r="P476" s="6" t="s">
        <v>146</v>
      </c>
      <c r="Q476" s="11">
        <v>1690891543678</v>
      </c>
      <c r="R476" s="12">
        <v>154098765</v>
      </c>
      <c r="S476" s="6" t="str">
        <f>LEFT(Q476,1)</f>
        <v>1</v>
      </c>
      <c r="T476" s="6" t="str">
        <f>IF(S476="1","Homme",IF(S476="0","Inconnu","Femme"))</f>
        <v>Homme</v>
      </c>
      <c r="U476" s="6" t="str">
        <f>"19"&amp;MID(Q476, SEARCH("", Q476) + 1,2)</f>
        <v>1969</v>
      </c>
      <c r="V476" s="6" t="str">
        <f>FLOOR(U476,5) &amp; "-" &amp; FLOOR(U476,5) + 5</f>
        <v>1965-1970</v>
      </c>
      <c r="W476" s="24">
        <f>IFERROR(VLOOKUP(Data_Set[[#This Row],[Type Transport]],'[1]Taux émission CO2e'!$A$5:$B$16,2,0),0)</f>
        <v>0.3</v>
      </c>
      <c r="X476" s="28">
        <f>IFERROR(VLOOKUP(Data_Set[[#This Row],[Type Transport]],'[1]Taux émission CO2e'!$A$5:$D$16,4,0),0)</f>
        <v>0.16</v>
      </c>
      <c r="Y476" s="24">
        <f>IFERROR(VLOOKUP(Data_Set[[#This Row],[Type Transport]],'[1]Taux émission CO2e'!$A$20:$B$31,2,0),0)</f>
        <v>0.7</v>
      </c>
      <c r="Z476" s="6">
        <f>IFERROR(VLOOKUP(Data_Set[[#This Row],[Type Transport]],'[1]Taux émission CO2e'!$A$20:$D$31,4,0),0)</f>
        <v>6.7400000000000002E-2</v>
      </c>
      <c r="AA476" s="30">
        <f>Data_Set[[#This Row],[Repartition Segment 1]]*Data_Set[[#This Row],[Coefficient CO2 Segment 1]]*Data_Set[[#This Row],[Poids OT (T)]]*Data_Set[[#This Row],[Distance (KM)]]</f>
        <v>4.4016672000000003</v>
      </c>
      <c r="AB476" s="30">
        <f>Data_Set[[#This Row],[Repartition Segment 2]]*Data_Set[[#This Row],[Coefficient CO2 Segment 2]]*Data_Set[[#This Row],[Poids OT (T)]]*Data_Set[[#This Row],[Distance (KM)]]</f>
        <v>4.3264720519999997</v>
      </c>
      <c r="AC476" s="30">
        <f>Data_Set[[#This Row],[Bilan CO2 Segment 1 (Kg CO2)]]+Data_Set[[#This Row],[Bilan CO2 Segment 2 (Kg CO2)]]</f>
        <v>8.7281392520000001</v>
      </c>
      <c r="AD476" s="1"/>
    </row>
    <row r="477" spans="1:30" ht="12.5" x14ac:dyDescent="0.25">
      <c r="A477" s="7">
        <v>2022050075</v>
      </c>
      <c r="B477" s="18">
        <v>44686</v>
      </c>
      <c r="C477" s="18" t="str">
        <f>TEXT(B477, "mmmm")</f>
        <v>mai</v>
      </c>
      <c r="D477" s="18" t="str">
        <f>TEXT(B477,"aaaa")</f>
        <v>2022</v>
      </c>
      <c r="E477" s="7">
        <v>1501714</v>
      </c>
      <c r="F477" s="17">
        <v>450</v>
      </c>
      <c r="G477" s="23">
        <f>Data_Set[[#This Row],[Poids OT (kg)]]/1000</f>
        <v>0.45</v>
      </c>
      <c r="H477" s="6" t="s">
        <v>1</v>
      </c>
      <c r="I477" s="7">
        <v>280</v>
      </c>
      <c r="J477" s="6">
        <v>91100</v>
      </c>
      <c r="K477" s="6" t="s">
        <v>22</v>
      </c>
      <c r="L477" s="6">
        <v>19410</v>
      </c>
      <c r="M477" s="6" t="s">
        <v>116</v>
      </c>
      <c r="N477" s="7">
        <v>458.50700000000001</v>
      </c>
      <c r="O477" s="6" t="s">
        <v>145</v>
      </c>
      <c r="P477" s="6" t="s">
        <v>146</v>
      </c>
      <c r="Q477" s="11">
        <v>1690891543678</v>
      </c>
      <c r="R477" s="12">
        <v>154098765</v>
      </c>
      <c r="S477" s="6" t="str">
        <f>LEFT(Q477,1)</f>
        <v>1</v>
      </c>
      <c r="T477" s="6" t="str">
        <f>IF(S477="1","Homme",IF(S477="0","Inconnu","Femme"))</f>
        <v>Homme</v>
      </c>
      <c r="U477" s="6" t="str">
        <f>"19"&amp;MID(Q477, SEARCH("", Q477) + 1,2)</f>
        <v>1969</v>
      </c>
      <c r="V477" s="6" t="str">
        <f>FLOOR(U477,5) &amp; "-" &amp; FLOOR(U477,5) + 5</f>
        <v>1965-1970</v>
      </c>
      <c r="W477" s="24">
        <f>IFERROR(VLOOKUP(Data_Set[[#This Row],[Type Transport]],'[1]Taux émission CO2e'!$A$5:$B$16,2,0),0)</f>
        <v>0.3</v>
      </c>
      <c r="X477" s="28">
        <f>IFERROR(VLOOKUP(Data_Set[[#This Row],[Type Transport]],'[1]Taux émission CO2e'!$A$5:$D$16,4,0),0)</f>
        <v>0.16</v>
      </c>
      <c r="Y477" s="24">
        <f>IFERROR(VLOOKUP(Data_Set[[#This Row],[Type Transport]],'[1]Taux émission CO2e'!$A$20:$B$31,2,0),0)</f>
        <v>0.7</v>
      </c>
      <c r="Z477" s="6">
        <f>IFERROR(VLOOKUP(Data_Set[[#This Row],[Type Transport]],'[1]Taux émission CO2e'!$A$20:$D$31,4,0),0)</f>
        <v>6.7400000000000002E-2</v>
      </c>
      <c r="AA477" s="30">
        <f>Data_Set[[#This Row],[Repartition Segment 1]]*Data_Set[[#This Row],[Coefficient CO2 Segment 1]]*Data_Set[[#This Row],[Poids OT (T)]]*Data_Set[[#This Row],[Distance (KM)]]</f>
        <v>9.9037512000000003</v>
      </c>
      <c r="AB477" s="30">
        <f>Data_Set[[#This Row],[Repartition Segment 2]]*Data_Set[[#This Row],[Coefficient CO2 Segment 2]]*Data_Set[[#This Row],[Poids OT (T)]]*Data_Set[[#This Row],[Distance (KM)]]</f>
        <v>9.7345621169999994</v>
      </c>
      <c r="AC477" s="30">
        <f>Data_Set[[#This Row],[Bilan CO2 Segment 1 (Kg CO2)]]+Data_Set[[#This Row],[Bilan CO2 Segment 2 (Kg CO2)]]</f>
        <v>19.638313316999998</v>
      </c>
      <c r="AD477" s="1"/>
    </row>
    <row r="478" spans="1:30" ht="12.5" x14ac:dyDescent="0.25">
      <c r="A478" s="7">
        <v>2022050075</v>
      </c>
      <c r="B478" s="18">
        <v>44690</v>
      </c>
      <c r="C478" s="18" t="str">
        <f>TEXT(B478, "mmmm")</f>
        <v>mai</v>
      </c>
      <c r="D478" s="18" t="str">
        <f>TEXT(B478,"aaaa")</f>
        <v>2022</v>
      </c>
      <c r="E478" s="7">
        <v>1502962</v>
      </c>
      <c r="F478" s="17">
        <v>450</v>
      </c>
      <c r="G478" s="23">
        <f>Data_Set[[#This Row],[Poids OT (kg)]]/1000</f>
        <v>0.45</v>
      </c>
      <c r="H478" s="6" t="s">
        <v>1</v>
      </c>
      <c r="I478" s="7">
        <v>280</v>
      </c>
      <c r="J478" s="6">
        <v>91100</v>
      </c>
      <c r="K478" s="6" t="s">
        <v>22</v>
      </c>
      <c r="L478" s="6">
        <v>19410</v>
      </c>
      <c r="M478" s="6" t="s">
        <v>116</v>
      </c>
      <c r="N478" s="7">
        <v>458.50700000000001</v>
      </c>
      <c r="O478" s="6" t="s">
        <v>145</v>
      </c>
      <c r="P478" s="6" t="s">
        <v>146</v>
      </c>
      <c r="Q478" s="11">
        <v>1690891543678</v>
      </c>
      <c r="R478" s="12">
        <v>154098765</v>
      </c>
      <c r="S478" s="6" t="str">
        <f>LEFT(Q478,1)</f>
        <v>1</v>
      </c>
      <c r="T478" s="6" t="str">
        <f>IF(S478="1","Homme",IF(S478="0","Inconnu","Femme"))</f>
        <v>Homme</v>
      </c>
      <c r="U478" s="6" t="str">
        <f>"19"&amp;MID(Q478, SEARCH("", Q478) + 1,2)</f>
        <v>1969</v>
      </c>
      <c r="V478" s="6" t="str">
        <f>FLOOR(U478,5) &amp; "-" &amp; FLOOR(U478,5) + 5</f>
        <v>1965-1970</v>
      </c>
      <c r="W478" s="24">
        <f>IFERROR(VLOOKUP(Data_Set[[#This Row],[Type Transport]],'[1]Taux émission CO2e'!$A$5:$B$16,2,0),0)</f>
        <v>0.3</v>
      </c>
      <c r="X478" s="28">
        <f>IFERROR(VLOOKUP(Data_Set[[#This Row],[Type Transport]],'[1]Taux émission CO2e'!$A$5:$D$16,4,0),0)</f>
        <v>0.16</v>
      </c>
      <c r="Y478" s="24">
        <f>IFERROR(VLOOKUP(Data_Set[[#This Row],[Type Transport]],'[1]Taux émission CO2e'!$A$20:$B$31,2,0),0)</f>
        <v>0.7</v>
      </c>
      <c r="Z478" s="6">
        <f>IFERROR(VLOOKUP(Data_Set[[#This Row],[Type Transport]],'[1]Taux émission CO2e'!$A$20:$D$31,4,0),0)</f>
        <v>6.7400000000000002E-2</v>
      </c>
      <c r="AA478" s="30">
        <f>Data_Set[[#This Row],[Repartition Segment 1]]*Data_Set[[#This Row],[Coefficient CO2 Segment 1]]*Data_Set[[#This Row],[Poids OT (T)]]*Data_Set[[#This Row],[Distance (KM)]]</f>
        <v>9.9037512000000003</v>
      </c>
      <c r="AB478" s="30">
        <f>Data_Set[[#This Row],[Repartition Segment 2]]*Data_Set[[#This Row],[Coefficient CO2 Segment 2]]*Data_Set[[#This Row],[Poids OT (T)]]*Data_Set[[#This Row],[Distance (KM)]]</f>
        <v>9.7345621169999994</v>
      </c>
      <c r="AC478" s="30">
        <f>Data_Set[[#This Row],[Bilan CO2 Segment 1 (Kg CO2)]]+Data_Set[[#This Row],[Bilan CO2 Segment 2 (Kg CO2)]]</f>
        <v>19.638313316999998</v>
      </c>
      <c r="AD478" s="1"/>
    </row>
    <row r="479" spans="1:30" ht="12.5" x14ac:dyDescent="0.25">
      <c r="A479" s="7">
        <v>2022050075</v>
      </c>
      <c r="B479" s="18">
        <v>44700</v>
      </c>
      <c r="C479" s="18" t="str">
        <f>TEXT(B479, "mmmm")</f>
        <v>mai</v>
      </c>
      <c r="D479" s="18" t="str">
        <f>TEXT(B479,"aaaa")</f>
        <v>2022</v>
      </c>
      <c r="E479" s="7">
        <v>1508109</v>
      </c>
      <c r="F479" s="17">
        <v>450</v>
      </c>
      <c r="G479" s="23">
        <f>Data_Set[[#This Row],[Poids OT (kg)]]/1000</f>
        <v>0.45</v>
      </c>
      <c r="H479" s="6" t="s">
        <v>1</v>
      </c>
      <c r="I479" s="7">
        <v>280</v>
      </c>
      <c r="J479" s="6">
        <v>91100</v>
      </c>
      <c r="K479" s="6" t="s">
        <v>22</v>
      </c>
      <c r="L479" s="6">
        <v>19410</v>
      </c>
      <c r="M479" s="6" t="s">
        <v>116</v>
      </c>
      <c r="N479" s="7">
        <v>458.50700000000001</v>
      </c>
      <c r="O479" s="6" t="s">
        <v>145</v>
      </c>
      <c r="P479" s="6" t="s">
        <v>146</v>
      </c>
      <c r="Q479" s="11">
        <v>1690891543678</v>
      </c>
      <c r="R479" s="12">
        <v>154098765</v>
      </c>
      <c r="S479" s="6" t="str">
        <f>LEFT(Q479,1)</f>
        <v>1</v>
      </c>
      <c r="T479" s="6" t="str">
        <f>IF(S479="1","Homme",IF(S479="0","Inconnu","Femme"))</f>
        <v>Homme</v>
      </c>
      <c r="U479" s="6" t="str">
        <f>"19"&amp;MID(Q479, SEARCH("", Q479) + 1,2)</f>
        <v>1969</v>
      </c>
      <c r="V479" s="6" t="str">
        <f>FLOOR(U479,5) &amp; "-" &amp; FLOOR(U479,5) + 5</f>
        <v>1965-1970</v>
      </c>
      <c r="W479" s="24">
        <f>IFERROR(VLOOKUP(Data_Set[[#This Row],[Type Transport]],'[1]Taux émission CO2e'!$A$5:$B$16,2,0),0)</f>
        <v>0.3</v>
      </c>
      <c r="X479" s="28">
        <f>IFERROR(VLOOKUP(Data_Set[[#This Row],[Type Transport]],'[1]Taux émission CO2e'!$A$5:$D$16,4,0),0)</f>
        <v>0.16</v>
      </c>
      <c r="Y479" s="24">
        <f>IFERROR(VLOOKUP(Data_Set[[#This Row],[Type Transport]],'[1]Taux émission CO2e'!$A$20:$B$31,2,0),0)</f>
        <v>0.7</v>
      </c>
      <c r="Z479" s="6">
        <f>IFERROR(VLOOKUP(Data_Set[[#This Row],[Type Transport]],'[1]Taux émission CO2e'!$A$20:$D$31,4,0),0)</f>
        <v>6.7400000000000002E-2</v>
      </c>
      <c r="AA479" s="30">
        <f>Data_Set[[#This Row],[Repartition Segment 1]]*Data_Set[[#This Row],[Coefficient CO2 Segment 1]]*Data_Set[[#This Row],[Poids OT (T)]]*Data_Set[[#This Row],[Distance (KM)]]</f>
        <v>9.9037512000000003</v>
      </c>
      <c r="AB479" s="30">
        <f>Data_Set[[#This Row],[Repartition Segment 2]]*Data_Set[[#This Row],[Coefficient CO2 Segment 2]]*Data_Set[[#This Row],[Poids OT (T)]]*Data_Set[[#This Row],[Distance (KM)]]</f>
        <v>9.7345621169999994</v>
      </c>
      <c r="AC479" s="30">
        <f>Data_Set[[#This Row],[Bilan CO2 Segment 1 (Kg CO2)]]+Data_Set[[#This Row],[Bilan CO2 Segment 2 (Kg CO2)]]</f>
        <v>19.638313316999998</v>
      </c>
      <c r="AD479" s="1"/>
    </row>
    <row r="480" spans="1:30" ht="12.5" x14ac:dyDescent="0.25">
      <c r="A480" s="7">
        <v>20220600077</v>
      </c>
      <c r="B480" s="18">
        <v>44722</v>
      </c>
      <c r="C480" s="18" t="str">
        <f>TEXT(B480, "mmmm")</f>
        <v>juin</v>
      </c>
      <c r="D480" s="18" t="str">
        <f>TEXT(B480,"aaaa")</f>
        <v>2022</v>
      </c>
      <c r="E480" s="7">
        <v>1516994</v>
      </c>
      <c r="F480" s="17">
        <v>900</v>
      </c>
      <c r="G480" s="23">
        <f>Data_Set[[#This Row],[Poids OT (kg)]]/1000</f>
        <v>0.9</v>
      </c>
      <c r="H480" s="6" t="s">
        <v>1</v>
      </c>
      <c r="I480" s="7">
        <v>400</v>
      </c>
      <c r="J480" s="6">
        <v>91100</v>
      </c>
      <c r="K480" s="6" t="s">
        <v>22</v>
      </c>
      <c r="L480" s="6">
        <v>19410</v>
      </c>
      <c r="M480" s="6" t="s">
        <v>116</v>
      </c>
      <c r="N480" s="7">
        <v>458.50700000000001</v>
      </c>
      <c r="O480" s="6" t="s">
        <v>145</v>
      </c>
      <c r="P480" s="6" t="s">
        <v>146</v>
      </c>
      <c r="Q480" s="11">
        <v>1690891543678</v>
      </c>
      <c r="R480" s="12">
        <v>154098765</v>
      </c>
      <c r="S480" s="6" t="str">
        <f>LEFT(Q480,1)</f>
        <v>1</v>
      </c>
      <c r="T480" s="6" t="str">
        <f>IF(S480="1","Homme",IF(S480="0","Inconnu","Femme"))</f>
        <v>Homme</v>
      </c>
      <c r="U480" s="6" t="str">
        <f>"19"&amp;MID(Q480, SEARCH("", Q480) + 1,2)</f>
        <v>1969</v>
      </c>
      <c r="V480" s="6" t="str">
        <f>FLOOR(U480,5) &amp; "-" &amp; FLOOR(U480,5) + 5</f>
        <v>1965-1970</v>
      </c>
      <c r="W480" s="24">
        <f>IFERROR(VLOOKUP(Data_Set[[#This Row],[Type Transport]],'[1]Taux émission CO2e'!$A$5:$B$16,2,0),0)</f>
        <v>0.3</v>
      </c>
      <c r="X480" s="28">
        <f>IFERROR(VLOOKUP(Data_Set[[#This Row],[Type Transport]],'[1]Taux émission CO2e'!$A$5:$D$16,4,0),0)</f>
        <v>0.16</v>
      </c>
      <c r="Y480" s="24">
        <f>IFERROR(VLOOKUP(Data_Set[[#This Row],[Type Transport]],'[1]Taux émission CO2e'!$A$20:$B$31,2,0),0)</f>
        <v>0.7</v>
      </c>
      <c r="Z480" s="6">
        <f>IFERROR(VLOOKUP(Data_Set[[#This Row],[Type Transport]],'[1]Taux émission CO2e'!$A$20:$D$31,4,0),0)</f>
        <v>6.7400000000000002E-2</v>
      </c>
      <c r="AA480" s="30">
        <f>Data_Set[[#This Row],[Repartition Segment 1]]*Data_Set[[#This Row],[Coefficient CO2 Segment 1]]*Data_Set[[#This Row],[Poids OT (T)]]*Data_Set[[#This Row],[Distance (KM)]]</f>
        <v>19.807502400000001</v>
      </c>
      <c r="AB480" s="30">
        <f>Data_Set[[#This Row],[Repartition Segment 2]]*Data_Set[[#This Row],[Coefficient CO2 Segment 2]]*Data_Set[[#This Row],[Poids OT (T)]]*Data_Set[[#This Row],[Distance (KM)]]</f>
        <v>19.469124233999999</v>
      </c>
      <c r="AC480" s="30">
        <f>Data_Set[[#This Row],[Bilan CO2 Segment 1 (Kg CO2)]]+Data_Set[[#This Row],[Bilan CO2 Segment 2 (Kg CO2)]]</f>
        <v>39.276626633999996</v>
      </c>
      <c r="AD480" s="1"/>
    </row>
    <row r="481" spans="1:30" ht="12.5" x14ac:dyDescent="0.25">
      <c r="A481" s="7">
        <v>20220600077</v>
      </c>
      <c r="B481" s="18">
        <v>44727</v>
      </c>
      <c r="C481" s="18" t="str">
        <f>TEXT(B481, "mmmm")</f>
        <v>juin</v>
      </c>
      <c r="D481" s="18" t="str">
        <f>TEXT(B481,"aaaa")</f>
        <v>2022</v>
      </c>
      <c r="E481" s="7">
        <v>1519016</v>
      </c>
      <c r="F481" s="17">
        <v>401</v>
      </c>
      <c r="G481" s="23">
        <f>Data_Set[[#This Row],[Poids OT (kg)]]/1000</f>
        <v>0.40100000000000002</v>
      </c>
      <c r="H481" s="6" t="s">
        <v>1</v>
      </c>
      <c r="I481" s="7">
        <v>280</v>
      </c>
      <c r="J481" s="6">
        <v>91100</v>
      </c>
      <c r="K481" s="6" t="s">
        <v>22</v>
      </c>
      <c r="L481" s="6">
        <v>19410</v>
      </c>
      <c r="M481" s="6" t="s">
        <v>116</v>
      </c>
      <c r="N481" s="7">
        <v>458.50700000000001</v>
      </c>
      <c r="O481" s="6" t="s">
        <v>145</v>
      </c>
      <c r="P481" s="6" t="s">
        <v>146</v>
      </c>
      <c r="Q481" s="11">
        <v>1690891543678</v>
      </c>
      <c r="R481" s="12">
        <v>154098765</v>
      </c>
      <c r="S481" s="6" t="str">
        <f>LEFT(Q481,1)</f>
        <v>1</v>
      </c>
      <c r="T481" s="6" t="str">
        <f>IF(S481="1","Homme",IF(S481="0","Inconnu","Femme"))</f>
        <v>Homme</v>
      </c>
      <c r="U481" s="6" t="str">
        <f>"19"&amp;MID(Q481, SEARCH("", Q481) + 1,2)</f>
        <v>1969</v>
      </c>
      <c r="V481" s="6" t="str">
        <f>FLOOR(U481,5) &amp; "-" &amp; FLOOR(U481,5) + 5</f>
        <v>1965-1970</v>
      </c>
      <c r="W481" s="24">
        <f>IFERROR(VLOOKUP(Data_Set[[#This Row],[Type Transport]],'[1]Taux émission CO2e'!$A$5:$B$16,2,0),0)</f>
        <v>0.3</v>
      </c>
      <c r="X481" s="28">
        <f>IFERROR(VLOOKUP(Data_Set[[#This Row],[Type Transport]],'[1]Taux émission CO2e'!$A$5:$D$16,4,0),0)</f>
        <v>0.16</v>
      </c>
      <c r="Y481" s="24">
        <f>IFERROR(VLOOKUP(Data_Set[[#This Row],[Type Transport]],'[1]Taux émission CO2e'!$A$20:$B$31,2,0),0)</f>
        <v>0.7</v>
      </c>
      <c r="Z481" s="6">
        <f>IFERROR(VLOOKUP(Data_Set[[#This Row],[Type Transport]],'[1]Taux émission CO2e'!$A$20:$D$31,4,0),0)</f>
        <v>6.7400000000000002E-2</v>
      </c>
      <c r="AA481" s="30">
        <f>Data_Set[[#This Row],[Repartition Segment 1]]*Data_Set[[#This Row],[Coefficient CO2 Segment 1]]*Data_Set[[#This Row],[Poids OT (T)]]*Data_Set[[#This Row],[Distance (KM)]]</f>
        <v>8.8253427360000014</v>
      </c>
      <c r="AB481" s="30">
        <f>Data_Set[[#This Row],[Repartition Segment 2]]*Data_Set[[#This Row],[Coefficient CO2 Segment 2]]*Data_Set[[#This Row],[Poids OT (T)]]*Data_Set[[#This Row],[Distance (KM)]]</f>
        <v>8.6745764642600012</v>
      </c>
      <c r="AC481" s="30">
        <f>Data_Set[[#This Row],[Bilan CO2 Segment 1 (Kg CO2)]]+Data_Set[[#This Row],[Bilan CO2 Segment 2 (Kg CO2)]]</f>
        <v>17.499919200260003</v>
      </c>
      <c r="AD481" s="1"/>
    </row>
    <row r="482" spans="1:30" ht="12.5" x14ac:dyDescent="0.25">
      <c r="A482" s="7">
        <v>2022070063</v>
      </c>
      <c r="B482" s="18">
        <v>44743</v>
      </c>
      <c r="C482" s="18" t="str">
        <f>TEXT(B482, "mmmm")</f>
        <v>juillet</v>
      </c>
      <c r="D482" s="18" t="str">
        <f>TEXT(B482,"aaaa")</f>
        <v>2022</v>
      </c>
      <c r="E482" s="7">
        <v>1526642</v>
      </c>
      <c r="F482" s="17">
        <v>881</v>
      </c>
      <c r="G482" s="23">
        <f>Data_Set[[#This Row],[Poids OT (kg)]]/1000</f>
        <v>0.88100000000000001</v>
      </c>
      <c r="H482" s="6" t="s">
        <v>1</v>
      </c>
      <c r="I482" s="7">
        <v>435</v>
      </c>
      <c r="J482" s="6">
        <v>91100</v>
      </c>
      <c r="K482" s="6" t="s">
        <v>22</v>
      </c>
      <c r="L482" s="6">
        <v>19410</v>
      </c>
      <c r="M482" s="6" t="s">
        <v>116</v>
      </c>
      <c r="N482" s="7">
        <v>458.50700000000001</v>
      </c>
      <c r="O482" s="6" t="s">
        <v>145</v>
      </c>
      <c r="P482" s="6" t="s">
        <v>146</v>
      </c>
      <c r="Q482" s="11">
        <v>1690891543678</v>
      </c>
      <c r="R482" s="12">
        <v>154098765</v>
      </c>
      <c r="S482" s="6" t="str">
        <f>LEFT(Q482,1)</f>
        <v>1</v>
      </c>
      <c r="T482" s="6" t="str">
        <f>IF(S482="1","Homme",IF(S482="0","Inconnu","Femme"))</f>
        <v>Homme</v>
      </c>
      <c r="U482" s="6" t="str">
        <f>"19"&amp;MID(Q482, SEARCH("", Q482) + 1,2)</f>
        <v>1969</v>
      </c>
      <c r="V482" s="6" t="str">
        <f>FLOOR(U482,5) &amp; "-" &amp; FLOOR(U482,5) + 5</f>
        <v>1965-1970</v>
      </c>
      <c r="W482" s="24">
        <f>IFERROR(VLOOKUP(Data_Set[[#This Row],[Type Transport]],'[1]Taux émission CO2e'!$A$5:$B$16,2,0),0)</f>
        <v>0.3</v>
      </c>
      <c r="X482" s="28">
        <f>IFERROR(VLOOKUP(Data_Set[[#This Row],[Type Transport]],'[1]Taux émission CO2e'!$A$5:$D$16,4,0),0)</f>
        <v>0.16</v>
      </c>
      <c r="Y482" s="24">
        <f>IFERROR(VLOOKUP(Data_Set[[#This Row],[Type Transport]],'[1]Taux émission CO2e'!$A$20:$B$31,2,0),0)</f>
        <v>0.7</v>
      </c>
      <c r="Z482" s="6">
        <f>IFERROR(VLOOKUP(Data_Set[[#This Row],[Type Transport]],'[1]Taux émission CO2e'!$A$20:$D$31,4,0),0)</f>
        <v>6.7400000000000002E-2</v>
      </c>
      <c r="AA482" s="30">
        <f>Data_Set[[#This Row],[Repartition Segment 1]]*Data_Set[[#This Row],[Coefficient CO2 Segment 1]]*Data_Set[[#This Row],[Poids OT (T)]]*Data_Set[[#This Row],[Distance (KM)]]</f>
        <v>19.389344015999999</v>
      </c>
      <c r="AB482" s="30">
        <f>Data_Set[[#This Row],[Repartition Segment 2]]*Data_Set[[#This Row],[Coefficient CO2 Segment 2]]*Data_Set[[#This Row],[Poids OT (T)]]*Data_Set[[#This Row],[Distance (KM)]]</f>
        <v>19.05810938906</v>
      </c>
      <c r="AC482" s="30">
        <f>Data_Set[[#This Row],[Bilan CO2 Segment 1 (Kg CO2)]]+Data_Set[[#This Row],[Bilan CO2 Segment 2 (Kg CO2)]]</f>
        <v>38.447453405060003</v>
      </c>
      <c r="AD482" s="1"/>
    </row>
    <row r="483" spans="1:30" ht="12.5" x14ac:dyDescent="0.25">
      <c r="A483" s="7">
        <v>2022070063</v>
      </c>
      <c r="B483" s="18">
        <v>44768</v>
      </c>
      <c r="C483" s="18" t="str">
        <f>TEXT(B483, "mmmm")</f>
        <v>juillet</v>
      </c>
      <c r="D483" s="18" t="str">
        <f>TEXT(B483,"aaaa")</f>
        <v>2022</v>
      </c>
      <c r="E483" s="7">
        <v>1536381</v>
      </c>
      <c r="F483" s="17">
        <v>440</v>
      </c>
      <c r="G483" s="23">
        <f>Data_Set[[#This Row],[Poids OT (kg)]]/1000</f>
        <v>0.44</v>
      </c>
      <c r="H483" s="6" t="s">
        <v>1</v>
      </c>
      <c r="I483" s="7">
        <v>280</v>
      </c>
      <c r="J483" s="6">
        <v>91100</v>
      </c>
      <c r="K483" s="6" t="s">
        <v>22</v>
      </c>
      <c r="L483" s="6">
        <v>19410</v>
      </c>
      <c r="M483" s="6" t="s">
        <v>116</v>
      </c>
      <c r="N483" s="7">
        <v>458.50700000000001</v>
      </c>
      <c r="O483" s="6" t="s">
        <v>145</v>
      </c>
      <c r="P483" s="6" t="s">
        <v>146</v>
      </c>
      <c r="Q483" s="11">
        <v>1690891543678</v>
      </c>
      <c r="R483" s="12">
        <v>154098765</v>
      </c>
      <c r="S483" s="6" t="str">
        <f>LEFT(Q483,1)</f>
        <v>1</v>
      </c>
      <c r="T483" s="6" t="str">
        <f>IF(S483="1","Homme",IF(S483="0","Inconnu","Femme"))</f>
        <v>Homme</v>
      </c>
      <c r="U483" s="6" t="str">
        <f>"19"&amp;MID(Q483, SEARCH("", Q483) + 1,2)</f>
        <v>1969</v>
      </c>
      <c r="V483" s="6" t="str">
        <f>FLOOR(U483,5) &amp; "-" &amp; FLOOR(U483,5) + 5</f>
        <v>1965-1970</v>
      </c>
      <c r="W483" s="24">
        <f>IFERROR(VLOOKUP(Data_Set[[#This Row],[Type Transport]],'[1]Taux émission CO2e'!$A$5:$B$16,2,0),0)</f>
        <v>0.3</v>
      </c>
      <c r="X483" s="28">
        <f>IFERROR(VLOOKUP(Data_Set[[#This Row],[Type Transport]],'[1]Taux émission CO2e'!$A$5:$D$16,4,0),0)</f>
        <v>0.16</v>
      </c>
      <c r="Y483" s="24">
        <f>IFERROR(VLOOKUP(Data_Set[[#This Row],[Type Transport]],'[1]Taux émission CO2e'!$A$20:$B$31,2,0),0)</f>
        <v>0.7</v>
      </c>
      <c r="Z483" s="6">
        <f>IFERROR(VLOOKUP(Data_Set[[#This Row],[Type Transport]],'[1]Taux émission CO2e'!$A$20:$D$31,4,0),0)</f>
        <v>6.7400000000000002E-2</v>
      </c>
      <c r="AA483" s="30">
        <f>Data_Set[[#This Row],[Repartition Segment 1]]*Data_Set[[#This Row],[Coefficient CO2 Segment 1]]*Data_Set[[#This Row],[Poids OT (T)]]*Data_Set[[#This Row],[Distance (KM)]]</f>
        <v>9.68366784</v>
      </c>
      <c r="AB483" s="30">
        <f>Data_Set[[#This Row],[Repartition Segment 2]]*Data_Set[[#This Row],[Coefficient CO2 Segment 2]]*Data_Set[[#This Row],[Poids OT (T)]]*Data_Set[[#This Row],[Distance (KM)]]</f>
        <v>9.5182385144000001</v>
      </c>
      <c r="AC483" s="30">
        <f>Data_Set[[#This Row],[Bilan CO2 Segment 1 (Kg CO2)]]+Data_Set[[#This Row],[Bilan CO2 Segment 2 (Kg CO2)]]</f>
        <v>19.201906354400002</v>
      </c>
      <c r="AD483" s="1"/>
    </row>
    <row r="484" spans="1:30" ht="12.5" x14ac:dyDescent="0.25">
      <c r="A484" s="7">
        <v>20220800118</v>
      </c>
      <c r="B484" s="18">
        <v>44777</v>
      </c>
      <c r="C484" s="18" t="str">
        <f>TEXT(B484, "mmmm")</f>
        <v>août</v>
      </c>
      <c r="D484" s="18" t="str">
        <f>TEXT(B484,"aaaa")</f>
        <v>2022</v>
      </c>
      <c r="E484" s="7">
        <v>1539954</v>
      </c>
      <c r="F484" s="17">
        <v>438</v>
      </c>
      <c r="G484" s="23">
        <f>Data_Set[[#This Row],[Poids OT (kg)]]/1000</f>
        <v>0.438</v>
      </c>
      <c r="H484" s="6" t="s">
        <v>1</v>
      </c>
      <c r="I484" s="7">
        <v>290</v>
      </c>
      <c r="J484" s="6">
        <v>91100</v>
      </c>
      <c r="K484" s="6" t="s">
        <v>22</v>
      </c>
      <c r="L484" s="6">
        <v>19410</v>
      </c>
      <c r="M484" s="6" t="s">
        <v>116</v>
      </c>
      <c r="N484" s="7">
        <v>458.50700000000001</v>
      </c>
      <c r="O484" s="6" t="s">
        <v>145</v>
      </c>
      <c r="P484" s="6" t="s">
        <v>146</v>
      </c>
      <c r="Q484" s="11">
        <v>1690891543678</v>
      </c>
      <c r="R484" s="12">
        <v>154098765</v>
      </c>
      <c r="S484" s="6" t="str">
        <f>LEFT(Q484,1)</f>
        <v>1</v>
      </c>
      <c r="T484" s="6" t="str">
        <f>IF(S484="1","Homme",IF(S484="0","Inconnu","Femme"))</f>
        <v>Homme</v>
      </c>
      <c r="U484" s="6" t="str">
        <f>"19"&amp;MID(Q484, SEARCH("", Q484) + 1,2)</f>
        <v>1969</v>
      </c>
      <c r="V484" s="6" t="str">
        <f>FLOOR(U484,5) &amp; "-" &amp; FLOOR(U484,5) + 5</f>
        <v>1965-1970</v>
      </c>
      <c r="W484" s="24">
        <f>IFERROR(VLOOKUP(Data_Set[[#This Row],[Type Transport]],'[1]Taux émission CO2e'!$A$5:$B$16,2,0),0)</f>
        <v>0.3</v>
      </c>
      <c r="X484" s="28">
        <f>IFERROR(VLOOKUP(Data_Set[[#This Row],[Type Transport]],'[1]Taux émission CO2e'!$A$5:$D$16,4,0),0)</f>
        <v>0.16</v>
      </c>
      <c r="Y484" s="24">
        <f>IFERROR(VLOOKUP(Data_Set[[#This Row],[Type Transport]],'[1]Taux émission CO2e'!$A$20:$B$31,2,0),0)</f>
        <v>0.7</v>
      </c>
      <c r="Z484" s="6">
        <f>IFERROR(VLOOKUP(Data_Set[[#This Row],[Type Transport]],'[1]Taux émission CO2e'!$A$20:$D$31,4,0),0)</f>
        <v>6.7400000000000002E-2</v>
      </c>
      <c r="AA484" s="30">
        <f>Data_Set[[#This Row],[Repartition Segment 1]]*Data_Set[[#This Row],[Coefficient CO2 Segment 1]]*Data_Set[[#This Row],[Poids OT (T)]]*Data_Set[[#This Row],[Distance (KM)]]</f>
        <v>9.6396511680000003</v>
      </c>
      <c r="AB484" s="30">
        <f>Data_Set[[#This Row],[Repartition Segment 2]]*Data_Set[[#This Row],[Coefficient CO2 Segment 2]]*Data_Set[[#This Row],[Poids OT (T)]]*Data_Set[[#This Row],[Distance (KM)]]</f>
        <v>9.4749737938800003</v>
      </c>
      <c r="AC484" s="30">
        <f>Data_Set[[#This Row],[Bilan CO2 Segment 1 (Kg CO2)]]+Data_Set[[#This Row],[Bilan CO2 Segment 2 (Kg CO2)]]</f>
        <v>19.114624961880001</v>
      </c>
      <c r="AD484" s="1"/>
    </row>
    <row r="485" spans="1:30" ht="12.5" x14ac:dyDescent="0.25">
      <c r="A485" s="7">
        <v>2022090069</v>
      </c>
      <c r="B485" s="18">
        <v>44834</v>
      </c>
      <c r="C485" s="18" t="str">
        <f>TEXT(B485, "mmmm")</f>
        <v>septembre</v>
      </c>
      <c r="D485" s="18" t="str">
        <f>TEXT(B485,"aaaa")</f>
        <v>2022</v>
      </c>
      <c r="E485" s="7">
        <v>1561179</v>
      </c>
      <c r="F485" s="17">
        <v>581</v>
      </c>
      <c r="G485" s="23">
        <f>Data_Set[[#This Row],[Poids OT (kg)]]/1000</f>
        <v>0.58099999999999996</v>
      </c>
      <c r="H485" s="6" t="s">
        <v>1</v>
      </c>
      <c r="I485" s="7">
        <v>435</v>
      </c>
      <c r="J485" s="6">
        <v>91100</v>
      </c>
      <c r="K485" s="6" t="s">
        <v>22</v>
      </c>
      <c r="L485" s="6">
        <v>19410</v>
      </c>
      <c r="M485" s="6" t="s">
        <v>116</v>
      </c>
      <c r="N485" s="7">
        <v>458.50700000000001</v>
      </c>
      <c r="O485" s="6" t="s">
        <v>145</v>
      </c>
      <c r="P485" s="6" t="s">
        <v>146</v>
      </c>
      <c r="Q485" s="11">
        <v>1690891543678</v>
      </c>
      <c r="R485" s="12">
        <v>154098765</v>
      </c>
      <c r="S485" s="6" t="str">
        <f>LEFT(Q485,1)</f>
        <v>1</v>
      </c>
      <c r="T485" s="6" t="str">
        <f>IF(S485="1","Homme",IF(S485="0","Inconnu","Femme"))</f>
        <v>Homme</v>
      </c>
      <c r="U485" s="6" t="str">
        <f>"19"&amp;MID(Q485, SEARCH("", Q485) + 1,2)</f>
        <v>1969</v>
      </c>
      <c r="V485" s="6" t="str">
        <f>FLOOR(U485,5) &amp; "-" &amp; FLOOR(U485,5) + 5</f>
        <v>1965-1970</v>
      </c>
      <c r="W485" s="24">
        <f>IFERROR(VLOOKUP(Data_Set[[#This Row],[Type Transport]],'[1]Taux émission CO2e'!$A$5:$B$16,2,0),0)</f>
        <v>0.3</v>
      </c>
      <c r="X485" s="28">
        <f>IFERROR(VLOOKUP(Data_Set[[#This Row],[Type Transport]],'[1]Taux émission CO2e'!$A$5:$D$16,4,0),0)</f>
        <v>0.16</v>
      </c>
      <c r="Y485" s="24">
        <f>IFERROR(VLOOKUP(Data_Set[[#This Row],[Type Transport]],'[1]Taux émission CO2e'!$A$20:$B$31,2,0),0)</f>
        <v>0.7</v>
      </c>
      <c r="Z485" s="6">
        <f>IFERROR(VLOOKUP(Data_Set[[#This Row],[Type Transport]],'[1]Taux émission CO2e'!$A$20:$D$31,4,0),0)</f>
        <v>6.7400000000000002E-2</v>
      </c>
      <c r="AA485" s="30">
        <f>Data_Set[[#This Row],[Repartition Segment 1]]*Data_Set[[#This Row],[Coefficient CO2 Segment 1]]*Data_Set[[#This Row],[Poids OT (T)]]*Data_Set[[#This Row],[Distance (KM)]]</f>
        <v>12.786843215999999</v>
      </c>
      <c r="AB485" s="30">
        <f>Data_Set[[#This Row],[Repartition Segment 2]]*Data_Set[[#This Row],[Coefficient CO2 Segment 2]]*Data_Set[[#This Row],[Poids OT (T)]]*Data_Set[[#This Row],[Distance (KM)]]</f>
        <v>12.568401311059999</v>
      </c>
      <c r="AC485" s="30">
        <f>Data_Set[[#This Row],[Bilan CO2 Segment 1 (Kg CO2)]]+Data_Set[[#This Row],[Bilan CO2 Segment 2 (Kg CO2)]]</f>
        <v>25.355244527059998</v>
      </c>
      <c r="AD485" s="1"/>
    </row>
    <row r="486" spans="1:30" ht="12.5" x14ac:dyDescent="0.25">
      <c r="A486" s="7">
        <v>202203000165</v>
      </c>
      <c r="B486" s="18">
        <v>44638</v>
      </c>
      <c r="C486" s="18" t="str">
        <f>TEXT(B486, "mmmm")</f>
        <v>mars</v>
      </c>
      <c r="D486" s="18" t="str">
        <f>TEXT(B486,"aaaa")</f>
        <v>2022</v>
      </c>
      <c r="E486" s="7">
        <v>1481138</v>
      </c>
      <c r="F486" s="17">
        <v>100</v>
      </c>
      <c r="G486" s="23">
        <f>Data_Set[[#This Row],[Poids OT (kg)]]/1000</f>
        <v>0.1</v>
      </c>
      <c r="H486" s="6" t="s">
        <v>0</v>
      </c>
      <c r="I486" s="7">
        <v>145</v>
      </c>
      <c r="J486" s="6">
        <v>19410</v>
      </c>
      <c r="K486" s="6" t="s">
        <v>46</v>
      </c>
      <c r="L486" s="6">
        <v>91100</v>
      </c>
      <c r="M486" s="6" t="s">
        <v>22</v>
      </c>
      <c r="N486" s="7">
        <v>456.06700000000001</v>
      </c>
      <c r="O486" s="6" t="s">
        <v>196</v>
      </c>
      <c r="P486" s="6" t="s">
        <v>197</v>
      </c>
      <c r="Q486" s="11">
        <v>1900319876543</v>
      </c>
      <c r="R486" s="12">
        <v>184342310</v>
      </c>
      <c r="S486" s="6" t="str">
        <f>LEFT(Q486,1)</f>
        <v>1</v>
      </c>
      <c r="T486" s="6" t="str">
        <f>IF(S486="1","Homme",IF(S486="0","Inconnu","Femme"))</f>
        <v>Homme</v>
      </c>
      <c r="U486" s="6" t="str">
        <f>"19"&amp;MID(Q486, SEARCH("", Q486) + 1,2)</f>
        <v>1990</v>
      </c>
      <c r="V486" s="6" t="str">
        <f>FLOOR(U486,5) &amp; "-" &amp; FLOOR(U486,5) + 5</f>
        <v>1990-1995</v>
      </c>
      <c r="W486" s="24">
        <f>IFERROR(VLOOKUP(Data_Set[[#This Row],[Type Transport]],'[1]Taux émission CO2e'!$A$5:$B$16,2,0),0)</f>
        <v>0.3</v>
      </c>
      <c r="X486" s="28">
        <f>IFERROR(VLOOKUP(Data_Set[[#This Row],[Type Transport]],'[1]Taux émission CO2e'!$A$5:$D$16,4,0),0)</f>
        <v>0.16</v>
      </c>
      <c r="Y486" s="24">
        <f>IFERROR(VLOOKUP(Data_Set[[#This Row],[Type Transport]],'[1]Taux émission CO2e'!$A$20:$B$31,2,0),0)</f>
        <v>0.7</v>
      </c>
      <c r="Z486" s="6">
        <f>IFERROR(VLOOKUP(Data_Set[[#This Row],[Type Transport]],'[1]Taux émission CO2e'!$A$20:$D$31,4,0),0)</f>
        <v>6.7400000000000002E-2</v>
      </c>
      <c r="AA486" s="30">
        <f>Data_Set[[#This Row],[Repartition Segment 1]]*Data_Set[[#This Row],[Coefficient CO2 Segment 1]]*Data_Set[[#This Row],[Poids OT (T)]]*Data_Set[[#This Row],[Distance (KM)]]</f>
        <v>2.1891216000000004</v>
      </c>
      <c r="AB486" s="30">
        <f>Data_Set[[#This Row],[Repartition Segment 2]]*Data_Set[[#This Row],[Coefficient CO2 Segment 2]]*Data_Set[[#This Row],[Poids OT (T)]]*Data_Set[[#This Row],[Distance (KM)]]</f>
        <v>2.1517241060000001</v>
      </c>
      <c r="AC486" s="30">
        <f>Data_Set[[#This Row],[Bilan CO2 Segment 1 (Kg CO2)]]+Data_Set[[#This Row],[Bilan CO2 Segment 2 (Kg CO2)]]</f>
        <v>4.3408457060000005</v>
      </c>
      <c r="AD486" s="1"/>
    </row>
    <row r="487" spans="1:30" ht="12.5" x14ac:dyDescent="0.25">
      <c r="A487" s="7">
        <v>202203000165</v>
      </c>
      <c r="B487" s="18">
        <v>44650</v>
      </c>
      <c r="C487" s="18" t="str">
        <f>TEXT(B487, "mmmm")</f>
        <v>mars</v>
      </c>
      <c r="D487" s="18" t="str">
        <f>TEXT(B487,"aaaa")</f>
        <v>2022</v>
      </c>
      <c r="E487" s="7">
        <v>1485503</v>
      </c>
      <c r="F487" s="17">
        <v>100</v>
      </c>
      <c r="G487" s="23">
        <f>Data_Set[[#This Row],[Poids OT (kg)]]/1000</f>
        <v>0.1</v>
      </c>
      <c r="H487" s="6" t="s">
        <v>0</v>
      </c>
      <c r="I487" s="7">
        <v>145</v>
      </c>
      <c r="J487" s="6">
        <v>19410</v>
      </c>
      <c r="K487" s="6" t="s">
        <v>46</v>
      </c>
      <c r="L487" s="6">
        <v>91100</v>
      </c>
      <c r="M487" s="6" t="s">
        <v>22</v>
      </c>
      <c r="N487" s="7">
        <v>456.06700000000001</v>
      </c>
      <c r="O487" s="6" t="s">
        <v>196</v>
      </c>
      <c r="P487" s="6" t="s">
        <v>197</v>
      </c>
      <c r="Q487" s="11">
        <v>1900319876543</v>
      </c>
      <c r="R487" s="12">
        <v>184342310</v>
      </c>
      <c r="S487" s="6" t="str">
        <f>LEFT(Q487,1)</f>
        <v>1</v>
      </c>
      <c r="T487" s="6" t="str">
        <f>IF(S487="1","Homme",IF(S487="0","Inconnu","Femme"))</f>
        <v>Homme</v>
      </c>
      <c r="U487" s="6" t="str">
        <f>"19"&amp;MID(Q487, SEARCH("", Q487) + 1,2)</f>
        <v>1990</v>
      </c>
      <c r="V487" s="6" t="str">
        <f>FLOOR(U487,5) &amp; "-" &amp; FLOOR(U487,5) + 5</f>
        <v>1990-1995</v>
      </c>
      <c r="W487" s="24">
        <f>IFERROR(VLOOKUP(Data_Set[[#This Row],[Type Transport]],'[1]Taux émission CO2e'!$A$5:$B$16,2,0),0)</f>
        <v>0.3</v>
      </c>
      <c r="X487" s="28">
        <f>IFERROR(VLOOKUP(Data_Set[[#This Row],[Type Transport]],'[1]Taux émission CO2e'!$A$5:$D$16,4,0),0)</f>
        <v>0.16</v>
      </c>
      <c r="Y487" s="24">
        <f>IFERROR(VLOOKUP(Data_Set[[#This Row],[Type Transport]],'[1]Taux émission CO2e'!$A$20:$B$31,2,0),0)</f>
        <v>0.7</v>
      </c>
      <c r="Z487" s="6">
        <f>IFERROR(VLOOKUP(Data_Set[[#This Row],[Type Transport]],'[1]Taux émission CO2e'!$A$20:$D$31,4,0),0)</f>
        <v>6.7400000000000002E-2</v>
      </c>
      <c r="AA487" s="30">
        <f>Data_Set[[#This Row],[Repartition Segment 1]]*Data_Set[[#This Row],[Coefficient CO2 Segment 1]]*Data_Set[[#This Row],[Poids OT (T)]]*Data_Set[[#This Row],[Distance (KM)]]</f>
        <v>2.1891216000000004</v>
      </c>
      <c r="AB487" s="30">
        <f>Data_Set[[#This Row],[Repartition Segment 2]]*Data_Set[[#This Row],[Coefficient CO2 Segment 2]]*Data_Set[[#This Row],[Poids OT (T)]]*Data_Set[[#This Row],[Distance (KM)]]</f>
        <v>2.1517241060000001</v>
      </c>
      <c r="AC487" s="30">
        <f>Data_Set[[#This Row],[Bilan CO2 Segment 1 (Kg CO2)]]+Data_Set[[#This Row],[Bilan CO2 Segment 2 (Kg CO2)]]</f>
        <v>4.3408457060000005</v>
      </c>
      <c r="AD487" s="1"/>
    </row>
    <row r="488" spans="1:30" ht="12.5" x14ac:dyDescent="0.25">
      <c r="A488" s="7">
        <v>2022050075</v>
      </c>
      <c r="B488" s="18">
        <v>44705</v>
      </c>
      <c r="C488" s="18" t="str">
        <f>TEXT(B488, "mmmm")</f>
        <v>mai</v>
      </c>
      <c r="D488" s="18" t="str">
        <f>TEXT(B488,"aaaa")</f>
        <v>2022</v>
      </c>
      <c r="E488" s="7">
        <v>1510254</v>
      </c>
      <c r="F488" s="17">
        <v>100</v>
      </c>
      <c r="G488" s="23">
        <f>Data_Set[[#This Row],[Poids OT (kg)]]/1000</f>
        <v>0.1</v>
      </c>
      <c r="H488" s="6" t="s">
        <v>1</v>
      </c>
      <c r="I488" s="7">
        <v>220</v>
      </c>
      <c r="J488" s="6">
        <v>19410</v>
      </c>
      <c r="K488" s="6" t="s">
        <v>46</v>
      </c>
      <c r="L488" s="6">
        <v>91100</v>
      </c>
      <c r="M488" s="6" t="s">
        <v>22</v>
      </c>
      <c r="N488" s="7">
        <v>456.06700000000001</v>
      </c>
      <c r="O488" s="6" t="s">
        <v>196</v>
      </c>
      <c r="P488" s="6" t="s">
        <v>197</v>
      </c>
      <c r="Q488" s="11">
        <v>1900319876543</v>
      </c>
      <c r="R488" s="12">
        <v>184342310</v>
      </c>
      <c r="S488" s="6" t="str">
        <f>LEFT(Q488,1)</f>
        <v>1</v>
      </c>
      <c r="T488" s="6" t="str">
        <f>IF(S488="1","Homme",IF(S488="0","Inconnu","Femme"))</f>
        <v>Homme</v>
      </c>
      <c r="U488" s="6" t="str">
        <f>"19"&amp;MID(Q488, SEARCH("", Q488) + 1,2)</f>
        <v>1990</v>
      </c>
      <c r="V488" s="6" t="str">
        <f>FLOOR(U488,5) &amp; "-" &amp; FLOOR(U488,5) + 5</f>
        <v>1990-1995</v>
      </c>
      <c r="W488" s="24">
        <f>IFERROR(VLOOKUP(Data_Set[[#This Row],[Type Transport]],'[1]Taux émission CO2e'!$A$5:$B$16,2,0),0)</f>
        <v>0.3</v>
      </c>
      <c r="X488" s="28">
        <f>IFERROR(VLOOKUP(Data_Set[[#This Row],[Type Transport]],'[1]Taux émission CO2e'!$A$5:$D$16,4,0),0)</f>
        <v>0.16</v>
      </c>
      <c r="Y488" s="24">
        <f>IFERROR(VLOOKUP(Data_Set[[#This Row],[Type Transport]],'[1]Taux émission CO2e'!$A$20:$B$31,2,0),0)</f>
        <v>0.7</v>
      </c>
      <c r="Z488" s="6">
        <f>IFERROR(VLOOKUP(Data_Set[[#This Row],[Type Transport]],'[1]Taux émission CO2e'!$A$20:$D$31,4,0),0)</f>
        <v>6.7400000000000002E-2</v>
      </c>
      <c r="AA488" s="30">
        <f>Data_Set[[#This Row],[Repartition Segment 1]]*Data_Set[[#This Row],[Coefficient CO2 Segment 1]]*Data_Set[[#This Row],[Poids OT (T)]]*Data_Set[[#This Row],[Distance (KM)]]</f>
        <v>2.1891216000000004</v>
      </c>
      <c r="AB488" s="30">
        <f>Data_Set[[#This Row],[Repartition Segment 2]]*Data_Set[[#This Row],[Coefficient CO2 Segment 2]]*Data_Set[[#This Row],[Poids OT (T)]]*Data_Set[[#This Row],[Distance (KM)]]</f>
        <v>2.1517241060000001</v>
      </c>
      <c r="AC488" s="30">
        <f>Data_Set[[#This Row],[Bilan CO2 Segment 1 (Kg CO2)]]+Data_Set[[#This Row],[Bilan CO2 Segment 2 (Kg CO2)]]</f>
        <v>4.3408457060000005</v>
      </c>
      <c r="AD488" s="1"/>
    </row>
    <row r="489" spans="1:30" ht="12.5" x14ac:dyDescent="0.25">
      <c r="A489" s="7">
        <v>20220600077</v>
      </c>
      <c r="B489" s="18">
        <v>44715</v>
      </c>
      <c r="C489" s="18" t="str">
        <f>TEXT(B489, "mmmm")</f>
        <v>juin</v>
      </c>
      <c r="D489" s="18" t="str">
        <f>TEXT(B489,"aaaa")</f>
        <v>2022</v>
      </c>
      <c r="E489" s="7">
        <v>1512494</v>
      </c>
      <c r="F489" s="17">
        <v>450</v>
      </c>
      <c r="G489" s="23">
        <f>Data_Set[[#This Row],[Poids OT (kg)]]/1000</f>
        <v>0.45</v>
      </c>
      <c r="H489" s="6" t="s">
        <v>1</v>
      </c>
      <c r="I489" s="7">
        <v>280</v>
      </c>
      <c r="J489" s="6">
        <v>19410</v>
      </c>
      <c r="K489" s="6" t="s">
        <v>46</v>
      </c>
      <c r="L489" s="6">
        <v>91100</v>
      </c>
      <c r="M489" s="6" t="s">
        <v>22</v>
      </c>
      <c r="N489" s="7">
        <v>456.06700000000001</v>
      </c>
      <c r="O489" s="6" t="s">
        <v>196</v>
      </c>
      <c r="P489" s="6" t="s">
        <v>197</v>
      </c>
      <c r="Q489" s="11">
        <v>1900319876543</v>
      </c>
      <c r="R489" s="12">
        <v>184342310</v>
      </c>
      <c r="S489" s="6" t="str">
        <f>LEFT(Q489,1)</f>
        <v>1</v>
      </c>
      <c r="T489" s="6" t="str">
        <f>IF(S489="1","Homme",IF(S489="0","Inconnu","Femme"))</f>
        <v>Homme</v>
      </c>
      <c r="U489" s="6" t="str">
        <f>"19"&amp;MID(Q489, SEARCH("", Q489) + 1,2)</f>
        <v>1990</v>
      </c>
      <c r="V489" s="6" t="str">
        <f>FLOOR(U489,5) &amp; "-" &amp; FLOOR(U489,5) + 5</f>
        <v>1990-1995</v>
      </c>
      <c r="W489" s="24">
        <f>IFERROR(VLOOKUP(Data_Set[[#This Row],[Type Transport]],'[1]Taux émission CO2e'!$A$5:$B$16,2,0),0)</f>
        <v>0.3</v>
      </c>
      <c r="X489" s="28">
        <f>IFERROR(VLOOKUP(Data_Set[[#This Row],[Type Transport]],'[1]Taux émission CO2e'!$A$5:$D$16,4,0),0)</f>
        <v>0.16</v>
      </c>
      <c r="Y489" s="24">
        <f>IFERROR(VLOOKUP(Data_Set[[#This Row],[Type Transport]],'[1]Taux émission CO2e'!$A$20:$B$31,2,0),0)</f>
        <v>0.7</v>
      </c>
      <c r="Z489" s="6">
        <f>IFERROR(VLOOKUP(Data_Set[[#This Row],[Type Transport]],'[1]Taux émission CO2e'!$A$20:$D$31,4,0),0)</f>
        <v>6.7400000000000002E-2</v>
      </c>
      <c r="AA489" s="30">
        <f>Data_Set[[#This Row],[Repartition Segment 1]]*Data_Set[[#This Row],[Coefficient CO2 Segment 1]]*Data_Set[[#This Row],[Poids OT (T)]]*Data_Set[[#This Row],[Distance (KM)]]</f>
        <v>9.8510472</v>
      </c>
      <c r="AB489" s="30">
        <f>Data_Set[[#This Row],[Repartition Segment 2]]*Data_Set[[#This Row],[Coefficient CO2 Segment 2]]*Data_Set[[#This Row],[Poids OT (T)]]*Data_Set[[#This Row],[Distance (KM)]]</f>
        <v>9.6827584770000001</v>
      </c>
      <c r="AC489" s="30">
        <f>Data_Set[[#This Row],[Bilan CO2 Segment 1 (Kg CO2)]]+Data_Set[[#This Row],[Bilan CO2 Segment 2 (Kg CO2)]]</f>
        <v>19.533805677</v>
      </c>
      <c r="AD489" s="1"/>
    </row>
    <row r="490" spans="1:30" ht="12.5" x14ac:dyDescent="0.25">
      <c r="A490" s="7">
        <v>20220600077</v>
      </c>
      <c r="B490" s="18">
        <v>44726</v>
      </c>
      <c r="C490" s="18" t="str">
        <f>TEXT(B490, "mmmm")</f>
        <v>juin</v>
      </c>
      <c r="D490" s="18" t="str">
        <f>TEXT(B490,"aaaa")</f>
        <v>2022</v>
      </c>
      <c r="E490" s="7">
        <v>1518063</v>
      </c>
      <c r="F490" s="17">
        <v>450</v>
      </c>
      <c r="G490" s="23">
        <f>Data_Set[[#This Row],[Poids OT (kg)]]/1000</f>
        <v>0.45</v>
      </c>
      <c r="H490" s="6" t="s">
        <v>1</v>
      </c>
      <c r="I490" s="7">
        <v>280</v>
      </c>
      <c r="J490" s="6">
        <v>19410</v>
      </c>
      <c r="K490" s="6" t="s">
        <v>46</v>
      </c>
      <c r="L490" s="6">
        <v>91100</v>
      </c>
      <c r="M490" s="6" t="s">
        <v>22</v>
      </c>
      <c r="N490" s="7">
        <v>456.06700000000001</v>
      </c>
      <c r="O490" s="6" t="s">
        <v>196</v>
      </c>
      <c r="P490" s="6" t="s">
        <v>197</v>
      </c>
      <c r="Q490" s="11">
        <v>1900319876543</v>
      </c>
      <c r="R490" s="12">
        <v>184342310</v>
      </c>
      <c r="S490" s="6" t="str">
        <f>LEFT(Q490,1)</f>
        <v>1</v>
      </c>
      <c r="T490" s="6" t="str">
        <f>IF(S490="1","Homme",IF(S490="0","Inconnu","Femme"))</f>
        <v>Homme</v>
      </c>
      <c r="U490" s="6" t="str">
        <f>"19"&amp;MID(Q490, SEARCH("", Q490) + 1,2)</f>
        <v>1990</v>
      </c>
      <c r="V490" s="6" t="str">
        <f>FLOOR(U490,5) &amp; "-" &amp; FLOOR(U490,5) + 5</f>
        <v>1990-1995</v>
      </c>
      <c r="W490" s="24">
        <f>IFERROR(VLOOKUP(Data_Set[[#This Row],[Type Transport]],'[1]Taux émission CO2e'!$A$5:$B$16,2,0),0)</f>
        <v>0.3</v>
      </c>
      <c r="X490" s="28">
        <f>IFERROR(VLOOKUP(Data_Set[[#This Row],[Type Transport]],'[1]Taux émission CO2e'!$A$5:$D$16,4,0),0)</f>
        <v>0.16</v>
      </c>
      <c r="Y490" s="24">
        <f>IFERROR(VLOOKUP(Data_Set[[#This Row],[Type Transport]],'[1]Taux émission CO2e'!$A$20:$B$31,2,0),0)</f>
        <v>0.7</v>
      </c>
      <c r="Z490" s="6">
        <f>IFERROR(VLOOKUP(Data_Set[[#This Row],[Type Transport]],'[1]Taux émission CO2e'!$A$20:$D$31,4,0),0)</f>
        <v>6.7400000000000002E-2</v>
      </c>
      <c r="AA490" s="30">
        <f>Data_Set[[#This Row],[Repartition Segment 1]]*Data_Set[[#This Row],[Coefficient CO2 Segment 1]]*Data_Set[[#This Row],[Poids OT (T)]]*Data_Set[[#This Row],[Distance (KM)]]</f>
        <v>9.8510472</v>
      </c>
      <c r="AB490" s="30">
        <f>Data_Set[[#This Row],[Repartition Segment 2]]*Data_Set[[#This Row],[Coefficient CO2 Segment 2]]*Data_Set[[#This Row],[Poids OT (T)]]*Data_Set[[#This Row],[Distance (KM)]]</f>
        <v>9.6827584770000001</v>
      </c>
      <c r="AC490" s="30">
        <f>Data_Set[[#This Row],[Bilan CO2 Segment 1 (Kg CO2)]]+Data_Set[[#This Row],[Bilan CO2 Segment 2 (Kg CO2)]]</f>
        <v>19.533805677</v>
      </c>
      <c r="AD490" s="1"/>
    </row>
    <row r="491" spans="1:30" ht="12.5" x14ac:dyDescent="0.25">
      <c r="A491" s="7">
        <v>20220600077</v>
      </c>
      <c r="B491" s="18">
        <v>44729</v>
      </c>
      <c r="C491" s="18" t="str">
        <f>TEXT(B491, "mmmm")</f>
        <v>juin</v>
      </c>
      <c r="D491" s="18" t="str">
        <f>TEXT(B491,"aaaa")</f>
        <v>2022</v>
      </c>
      <c r="E491" s="7">
        <v>1519901</v>
      </c>
      <c r="F491" s="17">
        <v>300</v>
      </c>
      <c r="G491" s="23">
        <f>Data_Set[[#This Row],[Poids OT (kg)]]/1000</f>
        <v>0.3</v>
      </c>
      <c r="H491" s="6" t="s">
        <v>1</v>
      </c>
      <c r="I491" s="7">
        <v>210</v>
      </c>
      <c r="J491" s="6">
        <v>19410</v>
      </c>
      <c r="K491" s="6" t="s">
        <v>46</v>
      </c>
      <c r="L491" s="6">
        <v>91100</v>
      </c>
      <c r="M491" s="6" t="s">
        <v>22</v>
      </c>
      <c r="N491" s="7">
        <v>456.06700000000001</v>
      </c>
      <c r="O491" s="6" t="s">
        <v>196</v>
      </c>
      <c r="P491" s="6" t="s">
        <v>197</v>
      </c>
      <c r="Q491" s="11">
        <v>1900319876543</v>
      </c>
      <c r="R491" s="12">
        <v>184342310</v>
      </c>
      <c r="S491" s="6" t="str">
        <f>LEFT(Q491,1)</f>
        <v>1</v>
      </c>
      <c r="T491" s="6" t="str">
        <f>IF(S491="1","Homme",IF(S491="0","Inconnu","Femme"))</f>
        <v>Homme</v>
      </c>
      <c r="U491" s="6" t="str">
        <f>"19"&amp;MID(Q491, SEARCH("", Q491) + 1,2)</f>
        <v>1990</v>
      </c>
      <c r="V491" s="6" t="str">
        <f>FLOOR(U491,5) &amp; "-" &amp; FLOOR(U491,5) + 5</f>
        <v>1990-1995</v>
      </c>
      <c r="W491" s="24">
        <f>IFERROR(VLOOKUP(Data_Set[[#This Row],[Type Transport]],'[1]Taux émission CO2e'!$A$5:$B$16,2,0),0)</f>
        <v>0.3</v>
      </c>
      <c r="X491" s="28">
        <f>IFERROR(VLOOKUP(Data_Set[[#This Row],[Type Transport]],'[1]Taux émission CO2e'!$A$5:$D$16,4,0),0)</f>
        <v>0.16</v>
      </c>
      <c r="Y491" s="24">
        <f>IFERROR(VLOOKUP(Data_Set[[#This Row],[Type Transport]],'[1]Taux émission CO2e'!$A$20:$B$31,2,0),0)</f>
        <v>0.7</v>
      </c>
      <c r="Z491" s="6">
        <f>IFERROR(VLOOKUP(Data_Set[[#This Row],[Type Transport]],'[1]Taux émission CO2e'!$A$20:$D$31,4,0),0)</f>
        <v>6.7400000000000002E-2</v>
      </c>
      <c r="AA491" s="30">
        <f>Data_Set[[#This Row],[Repartition Segment 1]]*Data_Set[[#This Row],[Coefficient CO2 Segment 1]]*Data_Set[[#This Row],[Poids OT (T)]]*Data_Set[[#This Row],[Distance (KM)]]</f>
        <v>6.5673648</v>
      </c>
      <c r="AB491" s="30">
        <f>Data_Set[[#This Row],[Repartition Segment 2]]*Data_Set[[#This Row],[Coefficient CO2 Segment 2]]*Data_Set[[#This Row],[Poids OT (T)]]*Data_Set[[#This Row],[Distance (KM)]]</f>
        <v>6.4551723179999998</v>
      </c>
      <c r="AC491" s="30">
        <f>Data_Set[[#This Row],[Bilan CO2 Segment 1 (Kg CO2)]]+Data_Set[[#This Row],[Bilan CO2 Segment 2 (Kg CO2)]]</f>
        <v>13.022537117999999</v>
      </c>
      <c r="AD491" s="1"/>
    </row>
    <row r="492" spans="1:30" ht="12.5" x14ac:dyDescent="0.25">
      <c r="A492" s="7">
        <v>20220600077</v>
      </c>
      <c r="B492" s="18">
        <v>44739</v>
      </c>
      <c r="C492" s="18" t="str">
        <f>TEXT(B492, "mmmm")</f>
        <v>juin</v>
      </c>
      <c r="D492" s="18" t="str">
        <f>TEXT(B492,"aaaa")</f>
        <v>2022</v>
      </c>
      <c r="E492" s="7">
        <v>1523412</v>
      </c>
      <c r="F492" s="17">
        <v>450</v>
      </c>
      <c r="G492" s="23">
        <f>Data_Set[[#This Row],[Poids OT (kg)]]/1000</f>
        <v>0.45</v>
      </c>
      <c r="H492" s="6" t="s">
        <v>1</v>
      </c>
      <c r="I492" s="7">
        <v>280</v>
      </c>
      <c r="J492" s="6">
        <v>19410</v>
      </c>
      <c r="K492" s="6" t="s">
        <v>46</v>
      </c>
      <c r="L492" s="6">
        <v>91100</v>
      </c>
      <c r="M492" s="6" t="s">
        <v>22</v>
      </c>
      <c r="N492" s="7">
        <v>456.06700000000001</v>
      </c>
      <c r="O492" s="6" t="s">
        <v>196</v>
      </c>
      <c r="P492" s="6" t="s">
        <v>197</v>
      </c>
      <c r="Q492" s="11">
        <v>1900319876543</v>
      </c>
      <c r="R492" s="12">
        <v>184342310</v>
      </c>
      <c r="S492" s="6" t="str">
        <f>LEFT(Q492,1)</f>
        <v>1</v>
      </c>
      <c r="T492" s="6" t="str">
        <f>IF(S492="1","Homme",IF(S492="0","Inconnu","Femme"))</f>
        <v>Homme</v>
      </c>
      <c r="U492" s="6" t="str">
        <f>"19"&amp;MID(Q492, SEARCH("", Q492) + 1,2)</f>
        <v>1990</v>
      </c>
      <c r="V492" s="6" t="str">
        <f>FLOOR(U492,5) &amp; "-" &amp; FLOOR(U492,5) + 5</f>
        <v>1990-1995</v>
      </c>
      <c r="W492" s="24">
        <f>IFERROR(VLOOKUP(Data_Set[[#This Row],[Type Transport]],'[1]Taux émission CO2e'!$A$5:$B$16,2,0),0)</f>
        <v>0.3</v>
      </c>
      <c r="X492" s="28">
        <f>IFERROR(VLOOKUP(Data_Set[[#This Row],[Type Transport]],'[1]Taux émission CO2e'!$A$5:$D$16,4,0),0)</f>
        <v>0.16</v>
      </c>
      <c r="Y492" s="24">
        <f>IFERROR(VLOOKUP(Data_Set[[#This Row],[Type Transport]],'[1]Taux émission CO2e'!$A$20:$B$31,2,0),0)</f>
        <v>0.7</v>
      </c>
      <c r="Z492" s="6">
        <f>IFERROR(VLOOKUP(Data_Set[[#This Row],[Type Transport]],'[1]Taux émission CO2e'!$A$20:$D$31,4,0),0)</f>
        <v>6.7400000000000002E-2</v>
      </c>
      <c r="AA492" s="30">
        <f>Data_Set[[#This Row],[Repartition Segment 1]]*Data_Set[[#This Row],[Coefficient CO2 Segment 1]]*Data_Set[[#This Row],[Poids OT (T)]]*Data_Set[[#This Row],[Distance (KM)]]</f>
        <v>9.8510472</v>
      </c>
      <c r="AB492" s="30">
        <f>Data_Set[[#This Row],[Repartition Segment 2]]*Data_Set[[#This Row],[Coefficient CO2 Segment 2]]*Data_Set[[#This Row],[Poids OT (T)]]*Data_Set[[#This Row],[Distance (KM)]]</f>
        <v>9.6827584770000001</v>
      </c>
      <c r="AC492" s="30">
        <f>Data_Set[[#This Row],[Bilan CO2 Segment 1 (Kg CO2)]]+Data_Set[[#This Row],[Bilan CO2 Segment 2 (Kg CO2)]]</f>
        <v>19.533805677</v>
      </c>
      <c r="AD492" s="1"/>
    </row>
    <row r="493" spans="1:30" ht="12.5" x14ac:dyDescent="0.25">
      <c r="A493" s="7">
        <v>20220600077</v>
      </c>
      <c r="B493" s="18">
        <v>44742</v>
      </c>
      <c r="C493" s="18" t="str">
        <f>TEXT(B493, "mmmm")</f>
        <v>juin</v>
      </c>
      <c r="D493" s="18" t="str">
        <f>TEXT(B493,"aaaa")</f>
        <v>2022</v>
      </c>
      <c r="E493" s="7">
        <v>1526229</v>
      </c>
      <c r="F493" s="17">
        <v>450</v>
      </c>
      <c r="G493" s="23">
        <f>Data_Set[[#This Row],[Poids OT (kg)]]/1000</f>
        <v>0.45</v>
      </c>
      <c r="H493" s="6" t="s">
        <v>1</v>
      </c>
      <c r="I493" s="7">
        <v>280</v>
      </c>
      <c r="J493" s="6">
        <v>19410</v>
      </c>
      <c r="K493" s="6" t="s">
        <v>46</v>
      </c>
      <c r="L493" s="6">
        <v>91100</v>
      </c>
      <c r="M493" s="6" t="s">
        <v>22</v>
      </c>
      <c r="N493" s="7">
        <v>456.06700000000001</v>
      </c>
      <c r="O493" s="6" t="s">
        <v>196</v>
      </c>
      <c r="P493" s="6" t="s">
        <v>197</v>
      </c>
      <c r="Q493" s="11">
        <v>1900319876543</v>
      </c>
      <c r="R493" s="12">
        <v>184342310</v>
      </c>
      <c r="S493" s="6" t="str">
        <f>LEFT(Q493,1)</f>
        <v>1</v>
      </c>
      <c r="T493" s="6" t="str">
        <f>IF(S493="1","Homme",IF(S493="0","Inconnu","Femme"))</f>
        <v>Homme</v>
      </c>
      <c r="U493" s="6" t="str">
        <f>"19"&amp;MID(Q493, SEARCH("", Q493) + 1,2)</f>
        <v>1990</v>
      </c>
      <c r="V493" s="6" t="str">
        <f>FLOOR(U493,5) &amp; "-" &amp; FLOOR(U493,5) + 5</f>
        <v>1990-1995</v>
      </c>
      <c r="W493" s="24">
        <f>IFERROR(VLOOKUP(Data_Set[[#This Row],[Type Transport]],'[1]Taux émission CO2e'!$A$5:$B$16,2,0),0)</f>
        <v>0.3</v>
      </c>
      <c r="X493" s="28">
        <f>IFERROR(VLOOKUP(Data_Set[[#This Row],[Type Transport]],'[1]Taux émission CO2e'!$A$5:$D$16,4,0),0)</f>
        <v>0.16</v>
      </c>
      <c r="Y493" s="24">
        <f>IFERROR(VLOOKUP(Data_Set[[#This Row],[Type Transport]],'[1]Taux émission CO2e'!$A$20:$B$31,2,0),0)</f>
        <v>0.7</v>
      </c>
      <c r="Z493" s="6">
        <f>IFERROR(VLOOKUP(Data_Set[[#This Row],[Type Transport]],'[1]Taux émission CO2e'!$A$20:$D$31,4,0),0)</f>
        <v>6.7400000000000002E-2</v>
      </c>
      <c r="AA493" s="30">
        <f>Data_Set[[#This Row],[Repartition Segment 1]]*Data_Set[[#This Row],[Coefficient CO2 Segment 1]]*Data_Set[[#This Row],[Poids OT (T)]]*Data_Set[[#This Row],[Distance (KM)]]</f>
        <v>9.8510472</v>
      </c>
      <c r="AB493" s="30">
        <f>Data_Set[[#This Row],[Repartition Segment 2]]*Data_Set[[#This Row],[Coefficient CO2 Segment 2]]*Data_Set[[#This Row],[Poids OT (T)]]*Data_Set[[#This Row],[Distance (KM)]]</f>
        <v>9.6827584770000001</v>
      </c>
      <c r="AC493" s="30">
        <f>Data_Set[[#This Row],[Bilan CO2 Segment 1 (Kg CO2)]]+Data_Set[[#This Row],[Bilan CO2 Segment 2 (Kg CO2)]]</f>
        <v>19.533805677</v>
      </c>
      <c r="AD493" s="1"/>
    </row>
    <row r="494" spans="1:30" ht="12.5" x14ac:dyDescent="0.25">
      <c r="A494" s="7">
        <v>2022070063</v>
      </c>
      <c r="B494" s="18">
        <v>44749</v>
      </c>
      <c r="C494" s="18" t="str">
        <f>TEXT(B494, "mmmm")</f>
        <v>juillet</v>
      </c>
      <c r="D494" s="18" t="str">
        <f>TEXT(B494,"aaaa")</f>
        <v>2022</v>
      </c>
      <c r="E494" s="7">
        <v>1528340</v>
      </c>
      <c r="F494" s="17">
        <v>150</v>
      </c>
      <c r="G494" s="23">
        <f>Data_Set[[#This Row],[Poids OT (kg)]]/1000</f>
        <v>0.15</v>
      </c>
      <c r="H494" s="6" t="s">
        <v>1</v>
      </c>
      <c r="I494" s="7">
        <v>280</v>
      </c>
      <c r="J494" s="6">
        <v>19410</v>
      </c>
      <c r="K494" s="6" t="s">
        <v>46</v>
      </c>
      <c r="L494" s="6">
        <v>91100</v>
      </c>
      <c r="M494" s="6" t="s">
        <v>22</v>
      </c>
      <c r="N494" s="7">
        <v>456.06700000000001</v>
      </c>
      <c r="O494" s="6" t="s">
        <v>196</v>
      </c>
      <c r="P494" s="6" t="s">
        <v>197</v>
      </c>
      <c r="Q494" s="11">
        <v>1900319876543</v>
      </c>
      <c r="R494" s="12">
        <v>184342310</v>
      </c>
      <c r="S494" s="6" t="str">
        <f>LEFT(Q494,1)</f>
        <v>1</v>
      </c>
      <c r="T494" s="6" t="str">
        <f>IF(S494="1","Homme",IF(S494="0","Inconnu","Femme"))</f>
        <v>Homme</v>
      </c>
      <c r="U494" s="6" t="str">
        <f>"19"&amp;MID(Q494, SEARCH("", Q494) + 1,2)</f>
        <v>1990</v>
      </c>
      <c r="V494" s="6" t="str">
        <f>FLOOR(U494,5) &amp; "-" &amp; FLOOR(U494,5) + 5</f>
        <v>1990-1995</v>
      </c>
      <c r="W494" s="24">
        <f>IFERROR(VLOOKUP(Data_Set[[#This Row],[Type Transport]],'[1]Taux émission CO2e'!$A$5:$B$16,2,0),0)</f>
        <v>0.3</v>
      </c>
      <c r="X494" s="28">
        <f>IFERROR(VLOOKUP(Data_Set[[#This Row],[Type Transport]],'[1]Taux émission CO2e'!$A$5:$D$16,4,0),0)</f>
        <v>0.16</v>
      </c>
      <c r="Y494" s="24">
        <f>IFERROR(VLOOKUP(Data_Set[[#This Row],[Type Transport]],'[1]Taux émission CO2e'!$A$20:$B$31,2,0),0)</f>
        <v>0.7</v>
      </c>
      <c r="Z494" s="6">
        <f>IFERROR(VLOOKUP(Data_Set[[#This Row],[Type Transport]],'[1]Taux émission CO2e'!$A$20:$D$31,4,0),0)</f>
        <v>6.7400000000000002E-2</v>
      </c>
      <c r="AA494" s="30">
        <f>Data_Set[[#This Row],[Repartition Segment 1]]*Data_Set[[#This Row],[Coefficient CO2 Segment 1]]*Data_Set[[#This Row],[Poids OT (T)]]*Data_Set[[#This Row],[Distance (KM)]]</f>
        <v>3.2836824</v>
      </c>
      <c r="AB494" s="30">
        <f>Data_Set[[#This Row],[Repartition Segment 2]]*Data_Set[[#This Row],[Coefficient CO2 Segment 2]]*Data_Set[[#This Row],[Poids OT (T)]]*Data_Set[[#This Row],[Distance (KM)]]</f>
        <v>3.2275861589999999</v>
      </c>
      <c r="AC494" s="30">
        <f>Data_Set[[#This Row],[Bilan CO2 Segment 1 (Kg CO2)]]+Data_Set[[#This Row],[Bilan CO2 Segment 2 (Kg CO2)]]</f>
        <v>6.5112685589999995</v>
      </c>
      <c r="AD494" s="1"/>
    </row>
    <row r="495" spans="1:30" ht="12.5" x14ac:dyDescent="0.25">
      <c r="A495" s="7">
        <v>2022070063</v>
      </c>
      <c r="B495" s="18">
        <v>44753</v>
      </c>
      <c r="C495" s="18" t="str">
        <f>TEXT(B495, "mmmm")</f>
        <v>juillet</v>
      </c>
      <c r="D495" s="18" t="str">
        <f>TEXT(B495,"aaaa")</f>
        <v>2022</v>
      </c>
      <c r="E495" s="7">
        <v>1529571</v>
      </c>
      <c r="F495" s="17">
        <v>450</v>
      </c>
      <c r="G495" s="23">
        <f>Data_Set[[#This Row],[Poids OT (kg)]]/1000</f>
        <v>0.45</v>
      </c>
      <c r="H495" s="6" t="s">
        <v>1</v>
      </c>
      <c r="I495" s="7">
        <v>280</v>
      </c>
      <c r="J495" s="6">
        <v>19410</v>
      </c>
      <c r="K495" s="6" t="s">
        <v>46</v>
      </c>
      <c r="L495" s="6">
        <v>91100</v>
      </c>
      <c r="M495" s="6" t="s">
        <v>22</v>
      </c>
      <c r="N495" s="7">
        <v>456.06700000000001</v>
      </c>
      <c r="O495" s="6" t="s">
        <v>196</v>
      </c>
      <c r="P495" s="6" t="s">
        <v>197</v>
      </c>
      <c r="Q495" s="11">
        <v>1900319876543</v>
      </c>
      <c r="R495" s="12">
        <v>184342310</v>
      </c>
      <c r="S495" s="6" t="str">
        <f>LEFT(Q495,1)</f>
        <v>1</v>
      </c>
      <c r="T495" s="6" t="str">
        <f>IF(S495="1","Homme",IF(S495="0","Inconnu","Femme"))</f>
        <v>Homme</v>
      </c>
      <c r="U495" s="6" t="str">
        <f>"19"&amp;MID(Q495, SEARCH("", Q495) + 1,2)</f>
        <v>1990</v>
      </c>
      <c r="V495" s="6" t="str">
        <f>FLOOR(U495,5) &amp; "-" &amp; FLOOR(U495,5) + 5</f>
        <v>1990-1995</v>
      </c>
      <c r="W495" s="24">
        <f>IFERROR(VLOOKUP(Data_Set[[#This Row],[Type Transport]],'[1]Taux émission CO2e'!$A$5:$B$16,2,0),0)</f>
        <v>0.3</v>
      </c>
      <c r="X495" s="28">
        <f>IFERROR(VLOOKUP(Data_Set[[#This Row],[Type Transport]],'[1]Taux émission CO2e'!$A$5:$D$16,4,0),0)</f>
        <v>0.16</v>
      </c>
      <c r="Y495" s="24">
        <f>IFERROR(VLOOKUP(Data_Set[[#This Row],[Type Transport]],'[1]Taux émission CO2e'!$A$20:$B$31,2,0),0)</f>
        <v>0.7</v>
      </c>
      <c r="Z495" s="6">
        <f>IFERROR(VLOOKUP(Data_Set[[#This Row],[Type Transport]],'[1]Taux émission CO2e'!$A$20:$D$31,4,0),0)</f>
        <v>6.7400000000000002E-2</v>
      </c>
      <c r="AA495" s="30">
        <f>Data_Set[[#This Row],[Repartition Segment 1]]*Data_Set[[#This Row],[Coefficient CO2 Segment 1]]*Data_Set[[#This Row],[Poids OT (T)]]*Data_Set[[#This Row],[Distance (KM)]]</f>
        <v>9.8510472</v>
      </c>
      <c r="AB495" s="30">
        <f>Data_Set[[#This Row],[Repartition Segment 2]]*Data_Set[[#This Row],[Coefficient CO2 Segment 2]]*Data_Set[[#This Row],[Poids OT (T)]]*Data_Set[[#This Row],[Distance (KM)]]</f>
        <v>9.6827584770000001</v>
      </c>
      <c r="AC495" s="30">
        <f>Data_Set[[#This Row],[Bilan CO2 Segment 1 (Kg CO2)]]+Data_Set[[#This Row],[Bilan CO2 Segment 2 (Kg CO2)]]</f>
        <v>19.533805677</v>
      </c>
      <c r="AD495" s="1"/>
    </row>
    <row r="496" spans="1:30" ht="12.5" x14ac:dyDescent="0.25">
      <c r="A496" s="7">
        <v>20220800118</v>
      </c>
      <c r="B496" s="18">
        <v>44798</v>
      </c>
      <c r="C496" s="18" t="str">
        <f>TEXT(B496, "mmmm")</f>
        <v>août</v>
      </c>
      <c r="D496" s="18" t="str">
        <f>TEXT(B496,"aaaa")</f>
        <v>2022</v>
      </c>
      <c r="E496" s="7">
        <v>1544606</v>
      </c>
      <c r="F496" s="17">
        <v>900</v>
      </c>
      <c r="G496" s="23">
        <f>Data_Set[[#This Row],[Poids OT (kg)]]/1000</f>
        <v>0.9</v>
      </c>
      <c r="H496" s="6" t="s">
        <v>1</v>
      </c>
      <c r="I496" s="7">
        <v>450</v>
      </c>
      <c r="J496" s="6">
        <v>19410</v>
      </c>
      <c r="K496" s="6" t="s">
        <v>46</v>
      </c>
      <c r="L496" s="6">
        <v>91100</v>
      </c>
      <c r="M496" s="6" t="s">
        <v>22</v>
      </c>
      <c r="N496" s="7">
        <v>456.06700000000001</v>
      </c>
      <c r="O496" s="6" t="s">
        <v>196</v>
      </c>
      <c r="P496" s="6" t="s">
        <v>197</v>
      </c>
      <c r="Q496" s="11">
        <v>1900319876543</v>
      </c>
      <c r="R496" s="12">
        <v>184342310</v>
      </c>
      <c r="S496" s="6" t="str">
        <f>LEFT(Q496,1)</f>
        <v>1</v>
      </c>
      <c r="T496" s="6" t="str">
        <f>IF(S496="1","Homme",IF(S496="0","Inconnu","Femme"))</f>
        <v>Homme</v>
      </c>
      <c r="U496" s="6" t="str">
        <f>"19"&amp;MID(Q496, SEARCH("", Q496) + 1,2)</f>
        <v>1990</v>
      </c>
      <c r="V496" s="6" t="str">
        <f>FLOOR(U496,5) &amp; "-" &amp; FLOOR(U496,5) + 5</f>
        <v>1990-1995</v>
      </c>
      <c r="W496" s="24">
        <f>IFERROR(VLOOKUP(Data_Set[[#This Row],[Type Transport]],'[1]Taux émission CO2e'!$A$5:$B$16,2,0),0)</f>
        <v>0.3</v>
      </c>
      <c r="X496" s="28">
        <f>IFERROR(VLOOKUP(Data_Set[[#This Row],[Type Transport]],'[1]Taux émission CO2e'!$A$5:$D$16,4,0),0)</f>
        <v>0.16</v>
      </c>
      <c r="Y496" s="24">
        <f>IFERROR(VLOOKUP(Data_Set[[#This Row],[Type Transport]],'[1]Taux émission CO2e'!$A$20:$B$31,2,0),0)</f>
        <v>0.7</v>
      </c>
      <c r="Z496" s="6">
        <f>IFERROR(VLOOKUP(Data_Set[[#This Row],[Type Transport]],'[1]Taux émission CO2e'!$A$20:$D$31,4,0),0)</f>
        <v>6.7400000000000002E-2</v>
      </c>
      <c r="AA496" s="30">
        <f>Data_Set[[#This Row],[Repartition Segment 1]]*Data_Set[[#This Row],[Coefficient CO2 Segment 1]]*Data_Set[[#This Row],[Poids OT (T)]]*Data_Set[[#This Row],[Distance (KM)]]</f>
        <v>19.7020944</v>
      </c>
      <c r="AB496" s="30">
        <f>Data_Set[[#This Row],[Repartition Segment 2]]*Data_Set[[#This Row],[Coefficient CO2 Segment 2]]*Data_Set[[#This Row],[Poids OT (T)]]*Data_Set[[#This Row],[Distance (KM)]]</f>
        <v>19.365516954</v>
      </c>
      <c r="AC496" s="30">
        <f>Data_Set[[#This Row],[Bilan CO2 Segment 1 (Kg CO2)]]+Data_Set[[#This Row],[Bilan CO2 Segment 2 (Kg CO2)]]</f>
        <v>39.067611354</v>
      </c>
      <c r="AD496" s="1"/>
    </row>
    <row r="497" spans="1:30" ht="12.5" x14ac:dyDescent="0.25">
      <c r="A497" s="7">
        <v>20220400055</v>
      </c>
      <c r="B497" s="18">
        <v>44680</v>
      </c>
      <c r="C497" s="18" t="str">
        <f>TEXT(B497, "mmmm")</f>
        <v>avril</v>
      </c>
      <c r="D497" s="18" t="str">
        <f>TEXT(B497,"aaaa")</f>
        <v>2022</v>
      </c>
      <c r="E497" s="7">
        <v>1499641</v>
      </c>
      <c r="F497" s="17">
        <v>56</v>
      </c>
      <c r="G497" s="23">
        <f>Data_Set[[#This Row],[Poids OT (kg)]]/1000</f>
        <v>5.6000000000000001E-2</v>
      </c>
      <c r="H497" s="6" t="s">
        <v>1</v>
      </c>
      <c r="I497" s="7">
        <v>154</v>
      </c>
      <c r="J497" s="6">
        <v>91100</v>
      </c>
      <c r="K497" s="6" t="s">
        <v>22</v>
      </c>
      <c r="L497" s="6">
        <v>25200</v>
      </c>
      <c r="M497" s="6" t="s">
        <v>128</v>
      </c>
      <c r="N497" s="7">
        <v>449.34</v>
      </c>
      <c r="O497" s="6" t="s">
        <v>145</v>
      </c>
      <c r="P497" s="6" t="s">
        <v>146</v>
      </c>
      <c r="Q497" s="11">
        <v>1690891543678</v>
      </c>
      <c r="R497" s="12">
        <v>154098765</v>
      </c>
      <c r="S497" s="6" t="str">
        <f>LEFT(Q497,1)</f>
        <v>1</v>
      </c>
      <c r="T497" s="6" t="str">
        <f>IF(S497="1","Homme",IF(S497="0","Inconnu","Femme"))</f>
        <v>Homme</v>
      </c>
      <c r="U497" s="6" t="str">
        <f>"19"&amp;MID(Q497, SEARCH("", Q497) + 1,2)</f>
        <v>1969</v>
      </c>
      <c r="V497" s="6" t="str">
        <f>FLOOR(U497,5) &amp; "-" &amp; FLOOR(U497,5) + 5</f>
        <v>1965-1970</v>
      </c>
      <c r="W497" s="24">
        <f>IFERROR(VLOOKUP(Data_Set[[#This Row],[Type Transport]],'[1]Taux émission CO2e'!$A$5:$B$16,2,0),0)</f>
        <v>0.3</v>
      </c>
      <c r="X497" s="28">
        <f>IFERROR(VLOOKUP(Data_Set[[#This Row],[Type Transport]],'[1]Taux émission CO2e'!$A$5:$D$16,4,0),0)</f>
        <v>0.16</v>
      </c>
      <c r="Y497" s="24">
        <f>IFERROR(VLOOKUP(Data_Set[[#This Row],[Type Transport]],'[1]Taux émission CO2e'!$A$20:$B$31,2,0),0)</f>
        <v>0.7</v>
      </c>
      <c r="Z497" s="6">
        <f>IFERROR(VLOOKUP(Data_Set[[#This Row],[Type Transport]],'[1]Taux émission CO2e'!$A$20:$D$31,4,0),0)</f>
        <v>6.7400000000000002E-2</v>
      </c>
      <c r="AA497" s="30">
        <f>Data_Set[[#This Row],[Repartition Segment 1]]*Data_Set[[#This Row],[Coefficient CO2 Segment 1]]*Data_Set[[#This Row],[Poids OT (T)]]*Data_Set[[#This Row],[Distance (KM)]]</f>
        <v>1.2078259200000001</v>
      </c>
      <c r="AB497" s="30">
        <f>Data_Set[[#This Row],[Repartition Segment 2]]*Data_Set[[#This Row],[Coefficient CO2 Segment 2]]*Data_Set[[#This Row],[Poids OT (T)]]*Data_Set[[#This Row],[Distance (KM)]]</f>
        <v>1.1871922271999999</v>
      </c>
      <c r="AC497" s="30">
        <f>Data_Set[[#This Row],[Bilan CO2 Segment 1 (Kg CO2)]]+Data_Set[[#This Row],[Bilan CO2 Segment 2 (Kg CO2)]]</f>
        <v>2.3950181472000001</v>
      </c>
      <c r="AD497" s="1"/>
    </row>
    <row r="498" spans="1:30" ht="12.5" x14ac:dyDescent="0.25">
      <c r="A498" s="7">
        <v>20220800118</v>
      </c>
      <c r="B498" s="18">
        <v>44770</v>
      </c>
      <c r="C498" s="18" t="str">
        <f>TEXT(B498, "mmmm")</f>
        <v>juillet</v>
      </c>
      <c r="D498" s="18" t="str">
        <f>TEXT(B498,"aaaa")</f>
        <v>2022</v>
      </c>
      <c r="E498" s="7">
        <v>1535547</v>
      </c>
      <c r="F498" s="17">
        <v>150</v>
      </c>
      <c r="G498" s="23">
        <f>Data_Set[[#This Row],[Poids OT (kg)]]/1000</f>
        <v>0.15</v>
      </c>
      <c r="H498" s="6" t="s">
        <v>0</v>
      </c>
      <c r="I498" s="7">
        <v>130</v>
      </c>
      <c r="J498" s="6">
        <v>85200</v>
      </c>
      <c r="K498" s="6" t="s">
        <v>68</v>
      </c>
      <c r="L498" s="6">
        <v>91100</v>
      </c>
      <c r="M498" s="6" t="s">
        <v>22</v>
      </c>
      <c r="N498" s="7">
        <v>446.36</v>
      </c>
      <c r="O498" s="6" t="s">
        <v>239</v>
      </c>
      <c r="P498" s="6" t="s">
        <v>240</v>
      </c>
      <c r="Q498" s="11">
        <v>1710485345432</v>
      </c>
      <c r="R498" s="12">
        <v>602030954</v>
      </c>
      <c r="S498" s="6" t="str">
        <f>LEFT(Q498,1)</f>
        <v>1</v>
      </c>
      <c r="T498" s="6" t="str">
        <f>IF(S498="1","Homme",IF(S498="0","Inconnu","Femme"))</f>
        <v>Homme</v>
      </c>
      <c r="U498" s="6" t="str">
        <f>"19"&amp;MID(Q498, SEARCH("", Q498) + 1,2)</f>
        <v>1971</v>
      </c>
      <c r="V498" s="6" t="str">
        <f>FLOOR(U498,5) &amp; "-" &amp; FLOOR(U498,5) + 5</f>
        <v>1970-1975</v>
      </c>
      <c r="W498" s="24">
        <f>IFERROR(VLOOKUP(Data_Set[[#This Row],[Type Transport]],'[1]Taux émission CO2e'!$A$5:$B$16,2,0),0)</f>
        <v>0.3</v>
      </c>
      <c r="X498" s="28">
        <f>IFERROR(VLOOKUP(Data_Set[[#This Row],[Type Transport]],'[1]Taux émission CO2e'!$A$5:$D$16,4,0),0)</f>
        <v>0.16</v>
      </c>
      <c r="Y498" s="24">
        <f>IFERROR(VLOOKUP(Data_Set[[#This Row],[Type Transport]],'[1]Taux émission CO2e'!$A$20:$B$31,2,0),0)</f>
        <v>0.7</v>
      </c>
      <c r="Z498" s="6">
        <f>IFERROR(VLOOKUP(Data_Set[[#This Row],[Type Transport]],'[1]Taux émission CO2e'!$A$20:$D$31,4,0),0)</f>
        <v>6.7400000000000002E-2</v>
      </c>
      <c r="AA498" s="30">
        <f>Data_Set[[#This Row],[Repartition Segment 1]]*Data_Set[[#This Row],[Coefficient CO2 Segment 1]]*Data_Set[[#This Row],[Poids OT (T)]]*Data_Set[[#This Row],[Distance (KM)]]</f>
        <v>3.2137920000000002</v>
      </c>
      <c r="AB498" s="30">
        <f>Data_Set[[#This Row],[Repartition Segment 2]]*Data_Set[[#This Row],[Coefficient CO2 Segment 2]]*Data_Set[[#This Row],[Poids OT (T)]]*Data_Set[[#This Row],[Distance (KM)]]</f>
        <v>3.1588897199999999</v>
      </c>
      <c r="AC498" s="30">
        <f>Data_Set[[#This Row],[Bilan CO2 Segment 1 (Kg CO2)]]+Data_Set[[#This Row],[Bilan CO2 Segment 2 (Kg CO2)]]</f>
        <v>6.3726817200000001</v>
      </c>
      <c r="AD498" s="1"/>
    </row>
    <row r="499" spans="1:30" ht="12.5" x14ac:dyDescent="0.25">
      <c r="A499" s="7">
        <v>202203000165</v>
      </c>
      <c r="B499" s="18">
        <v>44631</v>
      </c>
      <c r="C499" s="18" t="str">
        <f>TEXT(B499, "mmmm")</f>
        <v>mars</v>
      </c>
      <c r="D499" s="18" t="str">
        <f>TEXT(B499,"aaaa")</f>
        <v>2022</v>
      </c>
      <c r="E499" s="7">
        <v>1478399</v>
      </c>
      <c r="F499" s="17">
        <v>70</v>
      </c>
      <c r="G499" s="23">
        <f>Data_Set[[#This Row],[Poids OT (kg)]]/1000</f>
        <v>7.0000000000000007E-2</v>
      </c>
      <c r="H499" s="6" t="s">
        <v>1</v>
      </c>
      <c r="I499" s="7">
        <v>130</v>
      </c>
      <c r="J499" s="6">
        <v>91100</v>
      </c>
      <c r="K499" s="6" t="s">
        <v>22</v>
      </c>
      <c r="L499" s="6">
        <v>85200</v>
      </c>
      <c r="M499" s="6" t="s">
        <v>120</v>
      </c>
      <c r="N499" s="7">
        <v>446.19099999999997</v>
      </c>
      <c r="O499" s="6" t="s">
        <v>145</v>
      </c>
      <c r="P499" s="6" t="s">
        <v>146</v>
      </c>
      <c r="Q499" s="11">
        <v>1690891543678</v>
      </c>
      <c r="R499" s="12">
        <v>154098765</v>
      </c>
      <c r="S499" s="6" t="str">
        <f>LEFT(Q499,1)</f>
        <v>1</v>
      </c>
      <c r="T499" s="6" t="str">
        <f>IF(S499="1","Homme",IF(S499="0","Inconnu","Femme"))</f>
        <v>Homme</v>
      </c>
      <c r="U499" s="6" t="str">
        <f>"19"&amp;MID(Q499, SEARCH("", Q499) + 1,2)</f>
        <v>1969</v>
      </c>
      <c r="V499" s="6" t="str">
        <f>FLOOR(U499,5) &amp; "-" &amp; FLOOR(U499,5) + 5</f>
        <v>1965-1970</v>
      </c>
      <c r="W499" s="24">
        <f>IFERROR(VLOOKUP(Data_Set[[#This Row],[Type Transport]],'[1]Taux émission CO2e'!$A$5:$B$16,2,0),0)</f>
        <v>0.3</v>
      </c>
      <c r="X499" s="28">
        <f>IFERROR(VLOOKUP(Data_Set[[#This Row],[Type Transport]],'[1]Taux émission CO2e'!$A$5:$D$16,4,0),0)</f>
        <v>0.16</v>
      </c>
      <c r="Y499" s="24">
        <f>IFERROR(VLOOKUP(Data_Set[[#This Row],[Type Transport]],'[1]Taux émission CO2e'!$A$20:$B$31,2,0),0)</f>
        <v>0.7</v>
      </c>
      <c r="Z499" s="6">
        <f>IFERROR(VLOOKUP(Data_Set[[#This Row],[Type Transport]],'[1]Taux émission CO2e'!$A$20:$D$31,4,0),0)</f>
        <v>6.7400000000000002E-2</v>
      </c>
      <c r="AA499" s="30">
        <f>Data_Set[[#This Row],[Repartition Segment 1]]*Data_Set[[#This Row],[Coefficient CO2 Segment 1]]*Data_Set[[#This Row],[Poids OT (T)]]*Data_Set[[#This Row],[Distance (KM)]]</f>
        <v>1.4992017600000003</v>
      </c>
      <c r="AB499" s="30">
        <f>Data_Set[[#This Row],[Repartition Segment 2]]*Data_Set[[#This Row],[Coefficient CO2 Segment 2]]*Data_Set[[#This Row],[Poids OT (T)]]*Data_Set[[#This Row],[Distance (KM)]]</f>
        <v>1.4735903965999999</v>
      </c>
      <c r="AC499" s="30">
        <f>Data_Set[[#This Row],[Bilan CO2 Segment 1 (Kg CO2)]]+Data_Set[[#This Row],[Bilan CO2 Segment 2 (Kg CO2)]]</f>
        <v>2.9727921566000002</v>
      </c>
      <c r="AD499" s="1"/>
    </row>
    <row r="500" spans="1:30" ht="12.5" x14ac:dyDescent="0.25">
      <c r="A500" s="7">
        <v>20220400055</v>
      </c>
      <c r="B500" s="18">
        <v>44652</v>
      </c>
      <c r="C500" s="18" t="str">
        <f>TEXT(B500, "mmmm")</f>
        <v>avril</v>
      </c>
      <c r="D500" s="18" t="str">
        <f>TEXT(B500,"aaaa")</f>
        <v>2022</v>
      </c>
      <c r="E500" s="7">
        <v>1487206</v>
      </c>
      <c r="F500" s="17">
        <v>160</v>
      </c>
      <c r="G500" s="23">
        <f>Data_Set[[#This Row],[Poids OT (kg)]]/1000</f>
        <v>0.16</v>
      </c>
      <c r="H500" s="6" t="s">
        <v>1</v>
      </c>
      <c r="I500" s="7">
        <v>130</v>
      </c>
      <c r="J500" s="6">
        <v>91100</v>
      </c>
      <c r="K500" s="6" t="s">
        <v>22</v>
      </c>
      <c r="L500" s="6">
        <v>85200</v>
      </c>
      <c r="M500" s="6" t="s">
        <v>120</v>
      </c>
      <c r="N500" s="7">
        <v>446.19099999999997</v>
      </c>
      <c r="O500" s="6" t="s">
        <v>145</v>
      </c>
      <c r="P500" s="6" t="s">
        <v>146</v>
      </c>
      <c r="Q500" s="11">
        <v>1690891543678</v>
      </c>
      <c r="R500" s="12">
        <v>154098765</v>
      </c>
      <c r="S500" s="6" t="str">
        <f>LEFT(Q500,1)</f>
        <v>1</v>
      </c>
      <c r="T500" s="6" t="str">
        <f>IF(S500="1","Homme",IF(S500="0","Inconnu","Femme"))</f>
        <v>Homme</v>
      </c>
      <c r="U500" s="6" t="str">
        <f>"19"&amp;MID(Q500, SEARCH("", Q500) + 1,2)</f>
        <v>1969</v>
      </c>
      <c r="V500" s="6" t="str">
        <f>FLOOR(U500,5) &amp; "-" &amp; FLOOR(U500,5) + 5</f>
        <v>1965-1970</v>
      </c>
      <c r="W500" s="24">
        <f>IFERROR(VLOOKUP(Data_Set[[#This Row],[Type Transport]],'[1]Taux émission CO2e'!$A$5:$B$16,2,0),0)</f>
        <v>0.3</v>
      </c>
      <c r="X500" s="28">
        <f>IFERROR(VLOOKUP(Data_Set[[#This Row],[Type Transport]],'[1]Taux émission CO2e'!$A$5:$D$16,4,0),0)</f>
        <v>0.16</v>
      </c>
      <c r="Y500" s="24">
        <f>IFERROR(VLOOKUP(Data_Set[[#This Row],[Type Transport]],'[1]Taux émission CO2e'!$A$20:$B$31,2,0),0)</f>
        <v>0.7</v>
      </c>
      <c r="Z500" s="6">
        <f>IFERROR(VLOOKUP(Data_Set[[#This Row],[Type Transport]],'[1]Taux émission CO2e'!$A$20:$D$31,4,0),0)</f>
        <v>6.7400000000000002E-2</v>
      </c>
      <c r="AA500" s="30">
        <f>Data_Set[[#This Row],[Repartition Segment 1]]*Data_Set[[#This Row],[Coefficient CO2 Segment 1]]*Data_Set[[#This Row],[Poids OT (T)]]*Data_Set[[#This Row],[Distance (KM)]]</f>
        <v>3.4267468800000001</v>
      </c>
      <c r="AB500" s="30">
        <f>Data_Set[[#This Row],[Repartition Segment 2]]*Data_Set[[#This Row],[Coefficient CO2 Segment 2]]*Data_Set[[#This Row],[Poids OT (T)]]*Data_Set[[#This Row],[Distance (KM)]]</f>
        <v>3.3682066208000001</v>
      </c>
      <c r="AC500" s="30">
        <f>Data_Set[[#This Row],[Bilan CO2 Segment 1 (Kg CO2)]]+Data_Set[[#This Row],[Bilan CO2 Segment 2 (Kg CO2)]]</f>
        <v>6.7949535008000002</v>
      </c>
      <c r="AD500" s="1"/>
    </row>
    <row r="501" spans="1:30" ht="12.5" x14ac:dyDescent="0.25">
      <c r="A501" s="7">
        <v>20220400055</v>
      </c>
      <c r="B501" s="18">
        <v>44671</v>
      </c>
      <c r="C501" s="18" t="str">
        <f>TEXT(B501, "mmmm")</f>
        <v>avril</v>
      </c>
      <c r="D501" s="18" t="str">
        <f>TEXT(B501,"aaaa")</f>
        <v>2022</v>
      </c>
      <c r="E501" s="7">
        <v>1495552</v>
      </c>
      <c r="F501" s="17">
        <v>200</v>
      </c>
      <c r="G501" s="23">
        <f>Data_Set[[#This Row],[Poids OT (kg)]]/1000</f>
        <v>0.2</v>
      </c>
      <c r="H501" s="6" t="s">
        <v>1</v>
      </c>
      <c r="I501" s="7">
        <v>130</v>
      </c>
      <c r="J501" s="6">
        <v>91100</v>
      </c>
      <c r="K501" s="6" t="s">
        <v>22</v>
      </c>
      <c r="L501" s="6">
        <v>85200</v>
      </c>
      <c r="M501" s="6" t="s">
        <v>120</v>
      </c>
      <c r="N501" s="7">
        <v>446.19099999999997</v>
      </c>
      <c r="O501" s="6" t="s">
        <v>145</v>
      </c>
      <c r="P501" s="6" t="s">
        <v>146</v>
      </c>
      <c r="Q501" s="11">
        <v>1690891543678</v>
      </c>
      <c r="R501" s="12">
        <v>154098765</v>
      </c>
      <c r="S501" s="6" t="str">
        <f>LEFT(Q501,1)</f>
        <v>1</v>
      </c>
      <c r="T501" s="6" t="str">
        <f>IF(S501="1","Homme",IF(S501="0","Inconnu","Femme"))</f>
        <v>Homme</v>
      </c>
      <c r="U501" s="6" t="str">
        <f>"19"&amp;MID(Q501, SEARCH("", Q501) + 1,2)</f>
        <v>1969</v>
      </c>
      <c r="V501" s="6" t="str">
        <f>FLOOR(U501,5) &amp; "-" &amp; FLOOR(U501,5) + 5</f>
        <v>1965-1970</v>
      </c>
      <c r="W501" s="24">
        <f>IFERROR(VLOOKUP(Data_Set[[#This Row],[Type Transport]],'[1]Taux émission CO2e'!$A$5:$B$16,2,0),0)</f>
        <v>0.3</v>
      </c>
      <c r="X501" s="28">
        <f>IFERROR(VLOOKUP(Data_Set[[#This Row],[Type Transport]],'[1]Taux émission CO2e'!$A$5:$D$16,4,0),0)</f>
        <v>0.16</v>
      </c>
      <c r="Y501" s="24">
        <f>IFERROR(VLOOKUP(Data_Set[[#This Row],[Type Transport]],'[1]Taux émission CO2e'!$A$20:$B$31,2,0),0)</f>
        <v>0.7</v>
      </c>
      <c r="Z501" s="6">
        <f>IFERROR(VLOOKUP(Data_Set[[#This Row],[Type Transport]],'[1]Taux émission CO2e'!$A$20:$D$31,4,0),0)</f>
        <v>6.7400000000000002E-2</v>
      </c>
      <c r="AA501" s="30">
        <f>Data_Set[[#This Row],[Repartition Segment 1]]*Data_Set[[#This Row],[Coefficient CO2 Segment 1]]*Data_Set[[#This Row],[Poids OT (T)]]*Data_Set[[#This Row],[Distance (KM)]]</f>
        <v>4.2834336000000004</v>
      </c>
      <c r="AB501" s="30">
        <f>Data_Set[[#This Row],[Repartition Segment 2]]*Data_Set[[#This Row],[Coefficient CO2 Segment 2]]*Data_Set[[#This Row],[Poids OT (T)]]*Data_Set[[#This Row],[Distance (KM)]]</f>
        <v>4.2102582759999994</v>
      </c>
      <c r="AC501" s="30">
        <f>Data_Set[[#This Row],[Bilan CO2 Segment 1 (Kg CO2)]]+Data_Set[[#This Row],[Bilan CO2 Segment 2 (Kg CO2)]]</f>
        <v>8.4936918759999998</v>
      </c>
      <c r="AD501" s="1"/>
    </row>
    <row r="502" spans="1:30" ht="12.5" x14ac:dyDescent="0.25">
      <c r="A502" s="7">
        <v>2022050075</v>
      </c>
      <c r="B502" s="18">
        <v>44697</v>
      </c>
      <c r="C502" s="18" t="str">
        <f>TEXT(B502, "mmmm")</f>
        <v>mai</v>
      </c>
      <c r="D502" s="18" t="str">
        <f>TEXT(B502,"aaaa")</f>
        <v>2022</v>
      </c>
      <c r="E502" s="7">
        <v>1506438</v>
      </c>
      <c r="F502" s="17">
        <v>106</v>
      </c>
      <c r="G502" s="23">
        <f>Data_Set[[#This Row],[Poids OT (kg)]]/1000</f>
        <v>0.106</v>
      </c>
      <c r="H502" s="6" t="s">
        <v>1</v>
      </c>
      <c r="I502" s="7">
        <v>130</v>
      </c>
      <c r="J502" s="6">
        <v>91100</v>
      </c>
      <c r="K502" s="6" t="s">
        <v>22</v>
      </c>
      <c r="L502" s="6">
        <v>85200</v>
      </c>
      <c r="M502" s="6" t="s">
        <v>120</v>
      </c>
      <c r="N502" s="7">
        <v>446.19099999999997</v>
      </c>
      <c r="O502" s="6" t="s">
        <v>145</v>
      </c>
      <c r="P502" s="6" t="s">
        <v>146</v>
      </c>
      <c r="Q502" s="11">
        <v>1690891543678</v>
      </c>
      <c r="R502" s="12">
        <v>154098765</v>
      </c>
      <c r="S502" s="6" t="str">
        <f>LEFT(Q502,1)</f>
        <v>1</v>
      </c>
      <c r="T502" s="6" t="str">
        <f>IF(S502="1","Homme",IF(S502="0","Inconnu","Femme"))</f>
        <v>Homme</v>
      </c>
      <c r="U502" s="6" t="str">
        <f>"19"&amp;MID(Q502, SEARCH("", Q502) + 1,2)</f>
        <v>1969</v>
      </c>
      <c r="V502" s="6" t="str">
        <f>FLOOR(U502,5) &amp; "-" &amp; FLOOR(U502,5) + 5</f>
        <v>1965-1970</v>
      </c>
      <c r="W502" s="24">
        <f>IFERROR(VLOOKUP(Data_Set[[#This Row],[Type Transport]],'[1]Taux émission CO2e'!$A$5:$B$16,2,0),0)</f>
        <v>0.3</v>
      </c>
      <c r="X502" s="28">
        <f>IFERROR(VLOOKUP(Data_Set[[#This Row],[Type Transport]],'[1]Taux émission CO2e'!$A$5:$D$16,4,0),0)</f>
        <v>0.16</v>
      </c>
      <c r="Y502" s="24">
        <f>IFERROR(VLOOKUP(Data_Set[[#This Row],[Type Transport]],'[1]Taux émission CO2e'!$A$20:$B$31,2,0),0)</f>
        <v>0.7</v>
      </c>
      <c r="Z502" s="6">
        <f>IFERROR(VLOOKUP(Data_Set[[#This Row],[Type Transport]],'[1]Taux émission CO2e'!$A$20:$D$31,4,0),0)</f>
        <v>6.7400000000000002E-2</v>
      </c>
      <c r="AA502" s="30">
        <f>Data_Set[[#This Row],[Repartition Segment 1]]*Data_Set[[#This Row],[Coefficient CO2 Segment 1]]*Data_Set[[#This Row],[Poids OT (T)]]*Data_Set[[#This Row],[Distance (KM)]]</f>
        <v>2.2702198079999998</v>
      </c>
      <c r="AB502" s="30">
        <f>Data_Set[[#This Row],[Repartition Segment 2]]*Data_Set[[#This Row],[Coefficient CO2 Segment 2]]*Data_Set[[#This Row],[Poids OT (T)]]*Data_Set[[#This Row],[Distance (KM)]]</f>
        <v>2.2314368862799996</v>
      </c>
      <c r="AC502" s="30">
        <f>Data_Set[[#This Row],[Bilan CO2 Segment 1 (Kg CO2)]]+Data_Set[[#This Row],[Bilan CO2 Segment 2 (Kg CO2)]]</f>
        <v>4.5016566942799994</v>
      </c>
      <c r="AD502" s="1"/>
    </row>
    <row r="503" spans="1:30" ht="12.5" x14ac:dyDescent="0.25">
      <c r="A503" s="7">
        <v>20220600077</v>
      </c>
      <c r="B503" s="18">
        <v>44722</v>
      </c>
      <c r="C503" s="18" t="str">
        <f>TEXT(B503, "mmmm")</f>
        <v>juin</v>
      </c>
      <c r="D503" s="18" t="str">
        <f>TEXT(B503,"aaaa")</f>
        <v>2022</v>
      </c>
      <c r="E503" s="7">
        <v>1516992</v>
      </c>
      <c r="F503" s="17">
        <v>106</v>
      </c>
      <c r="G503" s="23">
        <f>Data_Set[[#This Row],[Poids OT (kg)]]/1000</f>
        <v>0.106</v>
      </c>
      <c r="H503" s="6" t="s">
        <v>1</v>
      </c>
      <c r="I503" s="7">
        <v>130</v>
      </c>
      <c r="J503" s="6">
        <v>91100</v>
      </c>
      <c r="K503" s="6" t="s">
        <v>22</v>
      </c>
      <c r="L503" s="6">
        <v>85200</v>
      </c>
      <c r="M503" s="6" t="s">
        <v>120</v>
      </c>
      <c r="N503" s="7">
        <v>446.19099999999997</v>
      </c>
      <c r="O503" s="6" t="s">
        <v>145</v>
      </c>
      <c r="P503" s="6" t="s">
        <v>146</v>
      </c>
      <c r="Q503" s="11">
        <v>1690891543678</v>
      </c>
      <c r="R503" s="12">
        <v>154098765</v>
      </c>
      <c r="S503" s="6" t="str">
        <f>LEFT(Q503,1)</f>
        <v>1</v>
      </c>
      <c r="T503" s="6" t="str">
        <f>IF(S503="1","Homme",IF(S503="0","Inconnu","Femme"))</f>
        <v>Homme</v>
      </c>
      <c r="U503" s="6" t="str">
        <f>"19"&amp;MID(Q503, SEARCH("", Q503) + 1,2)</f>
        <v>1969</v>
      </c>
      <c r="V503" s="6" t="str">
        <f>FLOOR(U503,5) &amp; "-" &amp; FLOOR(U503,5) + 5</f>
        <v>1965-1970</v>
      </c>
      <c r="W503" s="24">
        <f>IFERROR(VLOOKUP(Data_Set[[#This Row],[Type Transport]],'[1]Taux émission CO2e'!$A$5:$B$16,2,0),0)</f>
        <v>0.3</v>
      </c>
      <c r="X503" s="28">
        <f>IFERROR(VLOOKUP(Data_Set[[#This Row],[Type Transport]],'[1]Taux émission CO2e'!$A$5:$D$16,4,0),0)</f>
        <v>0.16</v>
      </c>
      <c r="Y503" s="24">
        <f>IFERROR(VLOOKUP(Data_Set[[#This Row],[Type Transport]],'[1]Taux émission CO2e'!$A$20:$B$31,2,0),0)</f>
        <v>0.7</v>
      </c>
      <c r="Z503" s="6">
        <f>IFERROR(VLOOKUP(Data_Set[[#This Row],[Type Transport]],'[1]Taux émission CO2e'!$A$20:$D$31,4,0),0)</f>
        <v>6.7400000000000002E-2</v>
      </c>
      <c r="AA503" s="30">
        <f>Data_Set[[#This Row],[Repartition Segment 1]]*Data_Set[[#This Row],[Coefficient CO2 Segment 1]]*Data_Set[[#This Row],[Poids OT (T)]]*Data_Set[[#This Row],[Distance (KM)]]</f>
        <v>2.2702198079999998</v>
      </c>
      <c r="AB503" s="30">
        <f>Data_Set[[#This Row],[Repartition Segment 2]]*Data_Set[[#This Row],[Coefficient CO2 Segment 2]]*Data_Set[[#This Row],[Poids OT (T)]]*Data_Set[[#This Row],[Distance (KM)]]</f>
        <v>2.2314368862799996</v>
      </c>
      <c r="AC503" s="30">
        <f>Data_Set[[#This Row],[Bilan CO2 Segment 1 (Kg CO2)]]+Data_Set[[#This Row],[Bilan CO2 Segment 2 (Kg CO2)]]</f>
        <v>4.5016566942799994</v>
      </c>
      <c r="AD503" s="1"/>
    </row>
    <row r="504" spans="1:30" ht="12.5" x14ac:dyDescent="0.25">
      <c r="A504" s="7">
        <v>20220600077</v>
      </c>
      <c r="B504" s="18">
        <v>44727</v>
      </c>
      <c r="C504" s="18" t="str">
        <f>TEXT(B504, "mmmm")</f>
        <v>juin</v>
      </c>
      <c r="D504" s="18" t="str">
        <f>TEXT(B504,"aaaa")</f>
        <v>2022</v>
      </c>
      <c r="E504" s="7">
        <v>1519019</v>
      </c>
      <c r="F504" s="17">
        <v>203</v>
      </c>
      <c r="G504" s="23">
        <f>Data_Set[[#This Row],[Poids OT (kg)]]/1000</f>
        <v>0.20300000000000001</v>
      </c>
      <c r="H504" s="6" t="s">
        <v>1</v>
      </c>
      <c r="I504" s="7">
        <v>225</v>
      </c>
      <c r="J504" s="6">
        <v>91100</v>
      </c>
      <c r="K504" s="6" t="s">
        <v>22</v>
      </c>
      <c r="L504" s="6">
        <v>85200</v>
      </c>
      <c r="M504" s="6" t="s">
        <v>120</v>
      </c>
      <c r="N504" s="7">
        <v>446.19099999999997</v>
      </c>
      <c r="O504" s="6" t="s">
        <v>145</v>
      </c>
      <c r="P504" s="6" t="s">
        <v>146</v>
      </c>
      <c r="Q504" s="11">
        <v>1690891543678</v>
      </c>
      <c r="R504" s="12">
        <v>154098765</v>
      </c>
      <c r="S504" s="6" t="str">
        <f>LEFT(Q504,1)</f>
        <v>1</v>
      </c>
      <c r="T504" s="6" t="str">
        <f>IF(S504="1","Homme",IF(S504="0","Inconnu","Femme"))</f>
        <v>Homme</v>
      </c>
      <c r="U504" s="6" t="str">
        <f>"19"&amp;MID(Q504, SEARCH("", Q504) + 1,2)</f>
        <v>1969</v>
      </c>
      <c r="V504" s="6" t="str">
        <f>FLOOR(U504,5) &amp; "-" &amp; FLOOR(U504,5) + 5</f>
        <v>1965-1970</v>
      </c>
      <c r="W504" s="24">
        <f>IFERROR(VLOOKUP(Data_Set[[#This Row],[Type Transport]],'[1]Taux émission CO2e'!$A$5:$B$16,2,0),0)</f>
        <v>0.3</v>
      </c>
      <c r="X504" s="28">
        <f>IFERROR(VLOOKUP(Data_Set[[#This Row],[Type Transport]],'[1]Taux émission CO2e'!$A$5:$D$16,4,0),0)</f>
        <v>0.16</v>
      </c>
      <c r="Y504" s="24">
        <f>IFERROR(VLOOKUP(Data_Set[[#This Row],[Type Transport]],'[1]Taux émission CO2e'!$A$20:$B$31,2,0),0)</f>
        <v>0.7</v>
      </c>
      <c r="Z504" s="6">
        <f>IFERROR(VLOOKUP(Data_Set[[#This Row],[Type Transport]],'[1]Taux émission CO2e'!$A$20:$D$31,4,0),0)</f>
        <v>6.7400000000000002E-2</v>
      </c>
      <c r="AA504" s="30">
        <f>Data_Set[[#This Row],[Repartition Segment 1]]*Data_Set[[#This Row],[Coefficient CO2 Segment 1]]*Data_Set[[#This Row],[Poids OT (T)]]*Data_Set[[#This Row],[Distance (KM)]]</f>
        <v>4.347685104</v>
      </c>
      <c r="AB504" s="30">
        <f>Data_Set[[#This Row],[Repartition Segment 2]]*Data_Set[[#This Row],[Coefficient CO2 Segment 2]]*Data_Set[[#This Row],[Poids OT (T)]]*Data_Set[[#This Row],[Distance (KM)]]</f>
        <v>4.2734121501400004</v>
      </c>
      <c r="AC504" s="30">
        <f>Data_Set[[#This Row],[Bilan CO2 Segment 1 (Kg CO2)]]+Data_Set[[#This Row],[Bilan CO2 Segment 2 (Kg CO2)]]</f>
        <v>8.6210972541400004</v>
      </c>
      <c r="AD504" s="1"/>
    </row>
    <row r="505" spans="1:30" ht="12.5" x14ac:dyDescent="0.25">
      <c r="A505" s="7">
        <v>20220400055</v>
      </c>
      <c r="B505" s="18">
        <v>44651</v>
      </c>
      <c r="C505" s="18" t="str">
        <f>TEXT(B505, "mmmm")</f>
        <v>mars</v>
      </c>
      <c r="D505" s="18" t="str">
        <f>TEXT(B505,"aaaa")</f>
        <v>2022</v>
      </c>
      <c r="E505" s="7">
        <v>1486657</v>
      </c>
      <c r="F505" s="17">
        <v>51</v>
      </c>
      <c r="G505" s="23">
        <f>Data_Set[[#This Row],[Poids OT (kg)]]/1000</f>
        <v>5.0999999999999997E-2</v>
      </c>
      <c r="H505" s="6" t="s">
        <v>1</v>
      </c>
      <c r="I505" s="7">
        <v>145</v>
      </c>
      <c r="J505" s="6">
        <v>91100</v>
      </c>
      <c r="K505" s="6" t="s">
        <v>22</v>
      </c>
      <c r="L505" s="6">
        <v>69800</v>
      </c>
      <c r="M505" s="6" t="s">
        <v>125</v>
      </c>
      <c r="N505" s="7">
        <v>445.25200000000001</v>
      </c>
      <c r="O505" s="6" t="s">
        <v>145</v>
      </c>
      <c r="P505" s="6" t="s">
        <v>146</v>
      </c>
      <c r="Q505" s="11">
        <v>1690891543678</v>
      </c>
      <c r="R505" s="12">
        <v>154098765</v>
      </c>
      <c r="S505" s="6" t="str">
        <f>LEFT(Q505,1)</f>
        <v>1</v>
      </c>
      <c r="T505" s="6" t="str">
        <f>IF(S505="1","Homme",IF(S505="0","Inconnu","Femme"))</f>
        <v>Homme</v>
      </c>
      <c r="U505" s="6" t="str">
        <f>"19"&amp;MID(Q505, SEARCH("", Q505) + 1,2)</f>
        <v>1969</v>
      </c>
      <c r="V505" s="6" t="str">
        <f>FLOOR(U505,5) &amp; "-" &amp; FLOOR(U505,5) + 5</f>
        <v>1965-1970</v>
      </c>
      <c r="W505" s="24">
        <f>IFERROR(VLOOKUP(Data_Set[[#This Row],[Type Transport]],'[1]Taux émission CO2e'!$A$5:$B$16,2,0),0)</f>
        <v>0.3</v>
      </c>
      <c r="X505" s="28">
        <f>IFERROR(VLOOKUP(Data_Set[[#This Row],[Type Transport]],'[1]Taux émission CO2e'!$A$5:$D$16,4,0),0)</f>
        <v>0.16</v>
      </c>
      <c r="Y505" s="24">
        <f>IFERROR(VLOOKUP(Data_Set[[#This Row],[Type Transport]],'[1]Taux émission CO2e'!$A$20:$B$31,2,0),0)</f>
        <v>0.7</v>
      </c>
      <c r="Z505" s="6">
        <f>IFERROR(VLOOKUP(Data_Set[[#This Row],[Type Transport]],'[1]Taux émission CO2e'!$A$20:$D$31,4,0),0)</f>
        <v>6.7400000000000002E-2</v>
      </c>
      <c r="AA505" s="30">
        <f>Data_Set[[#This Row],[Repartition Segment 1]]*Data_Set[[#This Row],[Coefficient CO2 Segment 1]]*Data_Set[[#This Row],[Poids OT (T)]]*Data_Set[[#This Row],[Distance (KM)]]</f>
        <v>1.089976896</v>
      </c>
      <c r="AB505" s="30">
        <f>Data_Set[[#This Row],[Repartition Segment 2]]*Data_Set[[#This Row],[Coefficient CO2 Segment 2]]*Data_Set[[#This Row],[Poids OT (T)]]*Data_Set[[#This Row],[Distance (KM)]]</f>
        <v>1.0713564573600001</v>
      </c>
      <c r="AC505" s="30">
        <f>Data_Set[[#This Row],[Bilan CO2 Segment 1 (Kg CO2)]]+Data_Set[[#This Row],[Bilan CO2 Segment 2 (Kg CO2)]]</f>
        <v>2.1613333533599999</v>
      </c>
      <c r="AD505" s="1"/>
    </row>
    <row r="506" spans="1:30" ht="12.5" x14ac:dyDescent="0.25">
      <c r="A506" s="7">
        <v>20220400055</v>
      </c>
      <c r="B506" s="18">
        <v>44658</v>
      </c>
      <c r="C506" s="18" t="str">
        <f>TEXT(B506, "mmmm")</f>
        <v>avril</v>
      </c>
      <c r="D506" s="18" t="str">
        <f>TEXT(B506,"aaaa")</f>
        <v>2022</v>
      </c>
      <c r="E506" s="7">
        <v>1489614</v>
      </c>
      <c r="F506" s="17">
        <v>52</v>
      </c>
      <c r="G506" s="23">
        <f>Data_Set[[#This Row],[Poids OT (kg)]]/1000</f>
        <v>5.1999999999999998E-2</v>
      </c>
      <c r="H506" s="6" t="s">
        <v>1</v>
      </c>
      <c r="I506" s="7">
        <v>145</v>
      </c>
      <c r="J506" s="6">
        <v>91100</v>
      </c>
      <c r="K506" s="6" t="s">
        <v>22</v>
      </c>
      <c r="L506" s="6">
        <v>69800</v>
      </c>
      <c r="M506" s="6" t="s">
        <v>125</v>
      </c>
      <c r="N506" s="7">
        <v>445.25200000000001</v>
      </c>
      <c r="O506" s="6" t="s">
        <v>145</v>
      </c>
      <c r="P506" s="6" t="s">
        <v>146</v>
      </c>
      <c r="Q506" s="11">
        <v>1690891543678</v>
      </c>
      <c r="R506" s="12">
        <v>154098765</v>
      </c>
      <c r="S506" s="6" t="str">
        <f>LEFT(Q506,1)</f>
        <v>1</v>
      </c>
      <c r="T506" s="6" t="str">
        <f>IF(S506="1","Homme",IF(S506="0","Inconnu","Femme"))</f>
        <v>Homme</v>
      </c>
      <c r="U506" s="6" t="str">
        <f>"19"&amp;MID(Q506, SEARCH("", Q506) + 1,2)</f>
        <v>1969</v>
      </c>
      <c r="V506" s="6" t="str">
        <f>FLOOR(U506,5) &amp; "-" &amp; FLOOR(U506,5) + 5</f>
        <v>1965-1970</v>
      </c>
      <c r="W506" s="24">
        <f>IFERROR(VLOOKUP(Data_Set[[#This Row],[Type Transport]],'[1]Taux émission CO2e'!$A$5:$B$16,2,0),0)</f>
        <v>0.3</v>
      </c>
      <c r="X506" s="28">
        <f>IFERROR(VLOOKUP(Data_Set[[#This Row],[Type Transport]],'[1]Taux émission CO2e'!$A$5:$D$16,4,0),0)</f>
        <v>0.16</v>
      </c>
      <c r="Y506" s="24">
        <f>IFERROR(VLOOKUP(Data_Set[[#This Row],[Type Transport]],'[1]Taux émission CO2e'!$A$20:$B$31,2,0),0)</f>
        <v>0.7</v>
      </c>
      <c r="Z506" s="6">
        <f>IFERROR(VLOOKUP(Data_Set[[#This Row],[Type Transport]],'[1]Taux émission CO2e'!$A$20:$D$31,4,0),0)</f>
        <v>6.7400000000000002E-2</v>
      </c>
      <c r="AA506" s="30">
        <f>Data_Set[[#This Row],[Repartition Segment 1]]*Data_Set[[#This Row],[Coefficient CO2 Segment 1]]*Data_Set[[#This Row],[Poids OT (T)]]*Data_Set[[#This Row],[Distance (KM)]]</f>
        <v>1.1113489919999999</v>
      </c>
      <c r="AB506" s="30">
        <f>Data_Set[[#This Row],[Repartition Segment 2]]*Data_Set[[#This Row],[Coefficient CO2 Segment 2]]*Data_Set[[#This Row],[Poids OT (T)]]*Data_Set[[#This Row],[Distance (KM)]]</f>
        <v>1.0923634467200001</v>
      </c>
      <c r="AC506" s="30">
        <f>Data_Set[[#This Row],[Bilan CO2 Segment 1 (Kg CO2)]]+Data_Set[[#This Row],[Bilan CO2 Segment 2 (Kg CO2)]]</f>
        <v>2.2037124387200002</v>
      </c>
      <c r="AD506" s="1"/>
    </row>
    <row r="507" spans="1:30" ht="12.5" x14ac:dyDescent="0.25">
      <c r="A507" s="7">
        <v>20220400055</v>
      </c>
      <c r="B507" s="18">
        <v>44680</v>
      </c>
      <c r="C507" s="18" t="str">
        <f>TEXT(B507, "mmmm")</f>
        <v>avril</v>
      </c>
      <c r="D507" s="18" t="str">
        <f>TEXT(B507,"aaaa")</f>
        <v>2022</v>
      </c>
      <c r="E507" s="7">
        <v>1499639</v>
      </c>
      <c r="F507" s="17">
        <v>140</v>
      </c>
      <c r="G507" s="23">
        <f>Data_Set[[#This Row],[Poids OT (kg)]]/1000</f>
        <v>0.14000000000000001</v>
      </c>
      <c r="H507" s="6" t="s">
        <v>1</v>
      </c>
      <c r="I507" s="7">
        <v>145</v>
      </c>
      <c r="J507" s="6">
        <v>91100</v>
      </c>
      <c r="K507" s="6" t="s">
        <v>22</v>
      </c>
      <c r="L507" s="6">
        <v>69800</v>
      </c>
      <c r="M507" s="6" t="s">
        <v>125</v>
      </c>
      <c r="N507" s="7">
        <v>445.25200000000001</v>
      </c>
      <c r="O507" s="6" t="s">
        <v>145</v>
      </c>
      <c r="P507" s="6" t="s">
        <v>146</v>
      </c>
      <c r="Q507" s="11">
        <v>1690891543678</v>
      </c>
      <c r="R507" s="12">
        <v>154098765</v>
      </c>
      <c r="S507" s="6" t="str">
        <f>LEFT(Q507,1)</f>
        <v>1</v>
      </c>
      <c r="T507" s="6" t="str">
        <f>IF(S507="1","Homme",IF(S507="0","Inconnu","Femme"))</f>
        <v>Homme</v>
      </c>
      <c r="U507" s="6" t="str">
        <f>"19"&amp;MID(Q507, SEARCH("", Q507) + 1,2)</f>
        <v>1969</v>
      </c>
      <c r="V507" s="6" t="str">
        <f>FLOOR(U507,5) &amp; "-" &amp; FLOOR(U507,5) + 5</f>
        <v>1965-1970</v>
      </c>
      <c r="W507" s="24">
        <f>IFERROR(VLOOKUP(Data_Set[[#This Row],[Type Transport]],'[1]Taux émission CO2e'!$A$5:$B$16,2,0),0)</f>
        <v>0.3</v>
      </c>
      <c r="X507" s="28">
        <f>IFERROR(VLOOKUP(Data_Set[[#This Row],[Type Transport]],'[1]Taux émission CO2e'!$A$5:$D$16,4,0),0)</f>
        <v>0.16</v>
      </c>
      <c r="Y507" s="24">
        <f>IFERROR(VLOOKUP(Data_Set[[#This Row],[Type Transport]],'[1]Taux émission CO2e'!$A$20:$B$31,2,0),0)</f>
        <v>0.7</v>
      </c>
      <c r="Z507" s="6">
        <f>IFERROR(VLOOKUP(Data_Set[[#This Row],[Type Transport]],'[1]Taux émission CO2e'!$A$20:$D$31,4,0),0)</f>
        <v>6.7400000000000002E-2</v>
      </c>
      <c r="AA507" s="30">
        <f>Data_Set[[#This Row],[Repartition Segment 1]]*Data_Set[[#This Row],[Coefficient CO2 Segment 1]]*Data_Set[[#This Row],[Poids OT (T)]]*Data_Set[[#This Row],[Distance (KM)]]</f>
        <v>2.9920934400000005</v>
      </c>
      <c r="AB507" s="30">
        <f>Data_Set[[#This Row],[Repartition Segment 2]]*Data_Set[[#This Row],[Coefficient CO2 Segment 2]]*Data_Set[[#This Row],[Poids OT (T)]]*Data_Set[[#This Row],[Distance (KM)]]</f>
        <v>2.9409785104000004</v>
      </c>
      <c r="AC507" s="30">
        <f>Data_Set[[#This Row],[Bilan CO2 Segment 1 (Kg CO2)]]+Data_Set[[#This Row],[Bilan CO2 Segment 2 (Kg CO2)]]</f>
        <v>5.9330719504000005</v>
      </c>
      <c r="AD507" s="1"/>
    </row>
    <row r="508" spans="1:30" ht="12.5" x14ac:dyDescent="0.25">
      <c r="A508" s="7">
        <v>2022050075</v>
      </c>
      <c r="B508" s="18">
        <v>44697</v>
      </c>
      <c r="C508" s="18" t="str">
        <f>TEXT(B508, "mmmm")</f>
        <v>mai</v>
      </c>
      <c r="D508" s="18" t="str">
        <f>TEXT(B508,"aaaa")</f>
        <v>2022</v>
      </c>
      <c r="E508" s="7">
        <v>1506439</v>
      </c>
      <c r="F508" s="17">
        <v>140</v>
      </c>
      <c r="G508" s="23">
        <f>Data_Set[[#This Row],[Poids OT (kg)]]/1000</f>
        <v>0.14000000000000001</v>
      </c>
      <c r="H508" s="6" t="s">
        <v>1</v>
      </c>
      <c r="I508" s="7">
        <v>145</v>
      </c>
      <c r="J508" s="6">
        <v>91100</v>
      </c>
      <c r="K508" s="6" t="s">
        <v>22</v>
      </c>
      <c r="L508" s="6">
        <v>69800</v>
      </c>
      <c r="M508" s="6" t="s">
        <v>125</v>
      </c>
      <c r="N508" s="7">
        <v>445.25200000000001</v>
      </c>
      <c r="O508" s="6" t="s">
        <v>145</v>
      </c>
      <c r="P508" s="6" t="s">
        <v>146</v>
      </c>
      <c r="Q508" s="11">
        <v>1690891543678</v>
      </c>
      <c r="R508" s="12">
        <v>154098765</v>
      </c>
      <c r="S508" s="6" t="str">
        <f>LEFT(Q508,1)</f>
        <v>1</v>
      </c>
      <c r="T508" s="6" t="str">
        <f>IF(S508="1","Homme",IF(S508="0","Inconnu","Femme"))</f>
        <v>Homme</v>
      </c>
      <c r="U508" s="6" t="str">
        <f>"19"&amp;MID(Q508, SEARCH("", Q508) + 1,2)</f>
        <v>1969</v>
      </c>
      <c r="V508" s="6" t="str">
        <f>FLOOR(U508,5) &amp; "-" &amp; FLOOR(U508,5) + 5</f>
        <v>1965-1970</v>
      </c>
      <c r="W508" s="24">
        <f>IFERROR(VLOOKUP(Data_Set[[#This Row],[Type Transport]],'[1]Taux émission CO2e'!$A$5:$B$16,2,0),0)</f>
        <v>0.3</v>
      </c>
      <c r="X508" s="28">
        <f>IFERROR(VLOOKUP(Data_Set[[#This Row],[Type Transport]],'[1]Taux émission CO2e'!$A$5:$D$16,4,0),0)</f>
        <v>0.16</v>
      </c>
      <c r="Y508" s="24">
        <f>IFERROR(VLOOKUP(Data_Set[[#This Row],[Type Transport]],'[1]Taux émission CO2e'!$A$20:$B$31,2,0),0)</f>
        <v>0.7</v>
      </c>
      <c r="Z508" s="6">
        <f>IFERROR(VLOOKUP(Data_Set[[#This Row],[Type Transport]],'[1]Taux émission CO2e'!$A$20:$D$31,4,0),0)</f>
        <v>6.7400000000000002E-2</v>
      </c>
      <c r="AA508" s="30">
        <f>Data_Set[[#This Row],[Repartition Segment 1]]*Data_Set[[#This Row],[Coefficient CO2 Segment 1]]*Data_Set[[#This Row],[Poids OT (T)]]*Data_Set[[#This Row],[Distance (KM)]]</f>
        <v>2.9920934400000005</v>
      </c>
      <c r="AB508" s="30">
        <f>Data_Set[[#This Row],[Repartition Segment 2]]*Data_Set[[#This Row],[Coefficient CO2 Segment 2]]*Data_Set[[#This Row],[Poids OT (T)]]*Data_Set[[#This Row],[Distance (KM)]]</f>
        <v>2.9409785104000004</v>
      </c>
      <c r="AC508" s="30">
        <f>Data_Set[[#This Row],[Bilan CO2 Segment 1 (Kg CO2)]]+Data_Set[[#This Row],[Bilan CO2 Segment 2 (Kg CO2)]]</f>
        <v>5.9330719504000005</v>
      </c>
      <c r="AD508" s="1"/>
    </row>
    <row r="509" spans="1:30" ht="12.5" x14ac:dyDescent="0.25">
      <c r="A509" s="7">
        <v>2022050075</v>
      </c>
      <c r="B509" s="18">
        <v>44700</v>
      </c>
      <c r="C509" s="18" t="str">
        <f>TEXT(B509, "mmmm")</f>
        <v>mai</v>
      </c>
      <c r="D509" s="18" t="str">
        <f>TEXT(B509,"aaaa")</f>
        <v>2022</v>
      </c>
      <c r="E509" s="7">
        <v>1507961</v>
      </c>
      <c r="F509" s="17">
        <v>139</v>
      </c>
      <c r="G509" s="23">
        <f>Data_Set[[#This Row],[Poids OT (kg)]]/1000</f>
        <v>0.13900000000000001</v>
      </c>
      <c r="H509" s="6" t="s">
        <v>1</v>
      </c>
      <c r="I509" s="7">
        <v>145</v>
      </c>
      <c r="J509" s="6">
        <v>91100</v>
      </c>
      <c r="K509" s="6" t="s">
        <v>22</v>
      </c>
      <c r="L509" s="6">
        <v>69800</v>
      </c>
      <c r="M509" s="6" t="s">
        <v>125</v>
      </c>
      <c r="N509" s="7">
        <v>445.25200000000001</v>
      </c>
      <c r="O509" s="6" t="s">
        <v>145</v>
      </c>
      <c r="P509" s="6" t="s">
        <v>146</v>
      </c>
      <c r="Q509" s="11">
        <v>1690891543678</v>
      </c>
      <c r="R509" s="12">
        <v>154098765</v>
      </c>
      <c r="S509" s="6" t="str">
        <f>LEFT(Q509,1)</f>
        <v>1</v>
      </c>
      <c r="T509" s="6" t="str">
        <f>IF(S509="1","Homme",IF(S509="0","Inconnu","Femme"))</f>
        <v>Homme</v>
      </c>
      <c r="U509" s="6" t="str">
        <f>"19"&amp;MID(Q509, SEARCH("", Q509) + 1,2)</f>
        <v>1969</v>
      </c>
      <c r="V509" s="6" t="str">
        <f>FLOOR(U509,5) &amp; "-" &amp; FLOOR(U509,5) + 5</f>
        <v>1965-1970</v>
      </c>
      <c r="W509" s="24">
        <f>IFERROR(VLOOKUP(Data_Set[[#This Row],[Type Transport]],'[1]Taux émission CO2e'!$A$5:$B$16,2,0),0)</f>
        <v>0.3</v>
      </c>
      <c r="X509" s="28">
        <f>IFERROR(VLOOKUP(Data_Set[[#This Row],[Type Transport]],'[1]Taux émission CO2e'!$A$5:$D$16,4,0),0)</f>
        <v>0.16</v>
      </c>
      <c r="Y509" s="24">
        <f>IFERROR(VLOOKUP(Data_Set[[#This Row],[Type Transport]],'[1]Taux émission CO2e'!$A$20:$B$31,2,0),0)</f>
        <v>0.7</v>
      </c>
      <c r="Z509" s="6">
        <f>IFERROR(VLOOKUP(Data_Set[[#This Row],[Type Transport]],'[1]Taux émission CO2e'!$A$20:$D$31,4,0),0)</f>
        <v>6.7400000000000002E-2</v>
      </c>
      <c r="AA509" s="30">
        <f>Data_Set[[#This Row],[Repartition Segment 1]]*Data_Set[[#This Row],[Coefficient CO2 Segment 1]]*Data_Set[[#This Row],[Poids OT (T)]]*Data_Set[[#This Row],[Distance (KM)]]</f>
        <v>2.9707213440000007</v>
      </c>
      <c r="AB509" s="30">
        <f>Data_Set[[#This Row],[Repartition Segment 2]]*Data_Set[[#This Row],[Coefficient CO2 Segment 2]]*Data_Set[[#This Row],[Poids OT (T)]]*Data_Set[[#This Row],[Distance (KM)]]</f>
        <v>2.9199715210400004</v>
      </c>
      <c r="AC509" s="30">
        <f>Data_Set[[#This Row],[Bilan CO2 Segment 1 (Kg CO2)]]+Data_Set[[#This Row],[Bilan CO2 Segment 2 (Kg CO2)]]</f>
        <v>5.890692865040001</v>
      </c>
      <c r="AD509" s="1"/>
    </row>
    <row r="510" spans="1:30" ht="12.5" x14ac:dyDescent="0.25">
      <c r="A510" s="7">
        <v>2022070063</v>
      </c>
      <c r="B510" s="18">
        <v>44750</v>
      </c>
      <c r="C510" s="18" t="str">
        <f>TEXT(B510, "mmmm")</f>
        <v>juillet</v>
      </c>
      <c r="D510" s="18" t="str">
        <f>TEXT(B510,"aaaa")</f>
        <v>2022</v>
      </c>
      <c r="E510" s="7">
        <v>1530106</v>
      </c>
      <c r="F510" s="17">
        <v>121</v>
      </c>
      <c r="G510" s="23">
        <f>Data_Set[[#This Row],[Poids OT (kg)]]/1000</f>
        <v>0.121</v>
      </c>
      <c r="H510" s="6" t="s">
        <v>1</v>
      </c>
      <c r="I510" s="7">
        <v>145</v>
      </c>
      <c r="J510" s="6">
        <v>91100</v>
      </c>
      <c r="K510" s="6" t="s">
        <v>22</v>
      </c>
      <c r="L510" s="6">
        <v>69800</v>
      </c>
      <c r="M510" s="6" t="s">
        <v>125</v>
      </c>
      <c r="N510" s="7">
        <v>445.25200000000001</v>
      </c>
      <c r="O510" s="6" t="s">
        <v>145</v>
      </c>
      <c r="P510" s="6" t="s">
        <v>146</v>
      </c>
      <c r="Q510" s="11">
        <v>1690891543678</v>
      </c>
      <c r="R510" s="12">
        <v>154098765</v>
      </c>
      <c r="S510" s="6" t="str">
        <f>LEFT(Q510,1)</f>
        <v>1</v>
      </c>
      <c r="T510" s="6" t="str">
        <f>IF(S510="1","Homme",IF(S510="0","Inconnu","Femme"))</f>
        <v>Homme</v>
      </c>
      <c r="U510" s="6" t="str">
        <f>"19"&amp;MID(Q510, SEARCH("", Q510) + 1,2)</f>
        <v>1969</v>
      </c>
      <c r="V510" s="6" t="str">
        <f>FLOOR(U510,5) &amp; "-" &amp; FLOOR(U510,5) + 5</f>
        <v>1965-1970</v>
      </c>
      <c r="W510" s="24">
        <f>IFERROR(VLOOKUP(Data_Set[[#This Row],[Type Transport]],'[1]Taux émission CO2e'!$A$5:$B$16,2,0),0)</f>
        <v>0.3</v>
      </c>
      <c r="X510" s="28">
        <f>IFERROR(VLOOKUP(Data_Set[[#This Row],[Type Transport]],'[1]Taux émission CO2e'!$A$5:$D$16,4,0),0)</f>
        <v>0.16</v>
      </c>
      <c r="Y510" s="24">
        <f>IFERROR(VLOOKUP(Data_Set[[#This Row],[Type Transport]],'[1]Taux émission CO2e'!$A$20:$B$31,2,0),0)</f>
        <v>0.7</v>
      </c>
      <c r="Z510" s="6">
        <f>IFERROR(VLOOKUP(Data_Set[[#This Row],[Type Transport]],'[1]Taux émission CO2e'!$A$20:$D$31,4,0),0)</f>
        <v>6.7400000000000002E-2</v>
      </c>
      <c r="AA510" s="30">
        <f>Data_Set[[#This Row],[Repartition Segment 1]]*Data_Set[[#This Row],[Coefficient CO2 Segment 1]]*Data_Set[[#This Row],[Poids OT (T)]]*Data_Set[[#This Row],[Distance (KM)]]</f>
        <v>2.5860236159999999</v>
      </c>
      <c r="AB510" s="30">
        <f>Data_Set[[#This Row],[Repartition Segment 2]]*Data_Set[[#This Row],[Coefficient CO2 Segment 2]]*Data_Set[[#This Row],[Poids OT (T)]]*Data_Set[[#This Row],[Distance (KM)]]</f>
        <v>2.5418457125600002</v>
      </c>
      <c r="AC510" s="30">
        <f>Data_Set[[#This Row],[Bilan CO2 Segment 1 (Kg CO2)]]+Data_Set[[#This Row],[Bilan CO2 Segment 2 (Kg CO2)]]</f>
        <v>5.1278693285600001</v>
      </c>
      <c r="AD510" s="1"/>
    </row>
    <row r="511" spans="1:30" ht="12.5" x14ac:dyDescent="0.25">
      <c r="A511" s="7">
        <v>20220600077</v>
      </c>
      <c r="B511" s="18">
        <v>44728</v>
      </c>
      <c r="C511" s="18" t="str">
        <f>TEXT(B511, "mmmm")</f>
        <v>juin</v>
      </c>
      <c r="D511" s="18" t="str">
        <f>TEXT(B511,"aaaa")</f>
        <v>2022</v>
      </c>
      <c r="E511" s="7">
        <v>1518890</v>
      </c>
      <c r="F511" s="17">
        <v>150</v>
      </c>
      <c r="G511" s="23">
        <f>Data_Set[[#This Row],[Poids OT (kg)]]/1000</f>
        <v>0.15</v>
      </c>
      <c r="H511" s="6" t="s">
        <v>0</v>
      </c>
      <c r="I511" s="7">
        <v>130</v>
      </c>
      <c r="J511" s="6">
        <v>85200</v>
      </c>
      <c r="K511" s="6" t="s">
        <v>62</v>
      </c>
      <c r="L511" s="6">
        <v>91100</v>
      </c>
      <c r="M511" s="6" t="s">
        <v>22</v>
      </c>
      <c r="N511" s="7">
        <v>444.48399999999998</v>
      </c>
      <c r="O511" s="6" t="s">
        <v>228</v>
      </c>
      <c r="P511" s="6" t="s">
        <v>193</v>
      </c>
      <c r="Q511" s="11">
        <v>1830385456543</v>
      </c>
      <c r="R511" s="12">
        <v>709049965</v>
      </c>
      <c r="S511" s="6" t="str">
        <f>LEFT(Q511,1)</f>
        <v>1</v>
      </c>
      <c r="T511" s="6" t="str">
        <f>IF(S511="1","Homme",IF(S511="0","Inconnu","Femme"))</f>
        <v>Homme</v>
      </c>
      <c r="U511" s="6" t="str">
        <f>"19"&amp;MID(Q511, SEARCH("", Q511) + 1,2)</f>
        <v>1983</v>
      </c>
      <c r="V511" s="6" t="str">
        <f>FLOOR(U511,5) &amp; "-" &amp; FLOOR(U511,5) + 5</f>
        <v>1980-1985</v>
      </c>
      <c r="W511" s="24">
        <f>IFERROR(VLOOKUP(Data_Set[[#This Row],[Type Transport]],'[1]Taux émission CO2e'!$A$5:$B$16,2,0),0)</f>
        <v>0.3</v>
      </c>
      <c r="X511" s="28">
        <f>IFERROR(VLOOKUP(Data_Set[[#This Row],[Type Transport]],'[1]Taux émission CO2e'!$A$5:$D$16,4,0),0)</f>
        <v>0.16</v>
      </c>
      <c r="Y511" s="24">
        <f>IFERROR(VLOOKUP(Data_Set[[#This Row],[Type Transport]],'[1]Taux émission CO2e'!$A$20:$B$31,2,0),0)</f>
        <v>0.7</v>
      </c>
      <c r="Z511" s="6">
        <f>IFERROR(VLOOKUP(Data_Set[[#This Row],[Type Transport]],'[1]Taux émission CO2e'!$A$20:$D$31,4,0),0)</f>
        <v>6.7400000000000002E-2</v>
      </c>
      <c r="AA511" s="30">
        <f>Data_Set[[#This Row],[Repartition Segment 1]]*Data_Set[[#This Row],[Coefficient CO2 Segment 1]]*Data_Set[[#This Row],[Poids OT (T)]]*Data_Set[[#This Row],[Distance (KM)]]</f>
        <v>3.2002847999999999</v>
      </c>
      <c r="AB511" s="30">
        <f>Data_Set[[#This Row],[Repartition Segment 2]]*Data_Set[[#This Row],[Coefficient CO2 Segment 2]]*Data_Set[[#This Row],[Poids OT (T)]]*Data_Set[[#This Row],[Distance (KM)]]</f>
        <v>3.145613268</v>
      </c>
      <c r="AC511" s="30">
        <f>Data_Set[[#This Row],[Bilan CO2 Segment 1 (Kg CO2)]]+Data_Set[[#This Row],[Bilan CO2 Segment 2 (Kg CO2)]]</f>
        <v>6.3458980680000003</v>
      </c>
      <c r="AD511" s="1"/>
    </row>
    <row r="512" spans="1:30" ht="12.5" x14ac:dyDescent="0.25">
      <c r="A512" s="7">
        <v>20220600077</v>
      </c>
      <c r="B512" s="18">
        <v>44742</v>
      </c>
      <c r="C512" s="18" t="str">
        <f>TEXT(B512, "mmmm")</f>
        <v>juin</v>
      </c>
      <c r="D512" s="18" t="str">
        <f>TEXT(B512,"aaaa")</f>
        <v>2022</v>
      </c>
      <c r="E512" s="7">
        <v>1524299</v>
      </c>
      <c r="F512" s="17">
        <v>150</v>
      </c>
      <c r="G512" s="23">
        <f>Data_Set[[#This Row],[Poids OT (kg)]]/1000</f>
        <v>0.15</v>
      </c>
      <c r="H512" s="6" t="s">
        <v>0</v>
      </c>
      <c r="I512" s="7">
        <v>130</v>
      </c>
      <c r="J512" s="6">
        <v>85200</v>
      </c>
      <c r="K512" s="6" t="s">
        <v>62</v>
      </c>
      <c r="L512" s="6">
        <v>91100</v>
      </c>
      <c r="M512" s="6" t="s">
        <v>22</v>
      </c>
      <c r="N512" s="7">
        <v>444.48399999999998</v>
      </c>
      <c r="O512" s="6" t="s">
        <v>228</v>
      </c>
      <c r="P512" s="6" t="s">
        <v>193</v>
      </c>
      <c r="Q512" s="11">
        <v>1830385456543</v>
      </c>
      <c r="R512" s="12">
        <v>709049965</v>
      </c>
      <c r="S512" s="6" t="str">
        <f>LEFT(Q512,1)</f>
        <v>1</v>
      </c>
      <c r="T512" s="6" t="str">
        <f>IF(S512="1","Homme",IF(S512="0","Inconnu","Femme"))</f>
        <v>Homme</v>
      </c>
      <c r="U512" s="6" t="str">
        <f>"19"&amp;MID(Q512, SEARCH("", Q512) + 1,2)</f>
        <v>1983</v>
      </c>
      <c r="V512" s="6" t="str">
        <f>FLOOR(U512,5) &amp; "-" &amp; FLOOR(U512,5) + 5</f>
        <v>1980-1985</v>
      </c>
      <c r="W512" s="24">
        <f>IFERROR(VLOOKUP(Data_Set[[#This Row],[Type Transport]],'[1]Taux émission CO2e'!$A$5:$B$16,2,0),0)</f>
        <v>0.3</v>
      </c>
      <c r="X512" s="28">
        <f>IFERROR(VLOOKUP(Data_Set[[#This Row],[Type Transport]],'[1]Taux émission CO2e'!$A$5:$D$16,4,0),0)</f>
        <v>0.16</v>
      </c>
      <c r="Y512" s="24">
        <f>IFERROR(VLOOKUP(Data_Set[[#This Row],[Type Transport]],'[1]Taux émission CO2e'!$A$20:$B$31,2,0),0)</f>
        <v>0.7</v>
      </c>
      <c r="Z512" s="6">
        <f>IFERROR(VLOOKUP(Data_Set[[#This Row],[Type Transport]],'[1]Taux émission CO2e'!$A$20:$D$31,4,0),0)</f>
        <v>6.7400000000000002E-2</v>
      </c>
      <c r="AA512" s="30">
        <f>Data_Set[[#This Row],[Repartition Segment 1]]*Data_Set[[#This Row],[Coefficient CO2 Segment 1]]*Data_Set[[#This Row],[Poids OT (T)]]*Data_Set[[#This Row],[Distance (KM)]]</f>
        <v>3.2002847999999999</v>
      </c>
      <c r="AB512" s="30">
        <f>Data_Set[[#This Row],[Repartition Segment 2]]*Data_Set[[#This Row],[Coefficient CO2 Segment 2]]*Data_Set[[#This Row],[Poids OT (T)]]*Data_Set[[#This Row],[Distance (KM)]]</f>
        <v>3.145613268</v>
      </c>
      <c r="AC512" s="30">
        <f>Data_Set[[#This Row],[Bilan CO2 Segment 1 (Kg CO2)]]+Data_Set[[#This Row],[Bilan CO2 Segment 2 (Kg CO2)]]</f>
        <v>6.3458980680000003</v>
      </c>
      <c r="AD512" s="1"/>
    </row>
    <row r="513" spans="1:30" ht="12.5" x14ac:dyDescent="0.25">
      <c r="A513" s="7">
        <v>2022070063</v>
      </c>
      <c r="B513" s="18">
        <v>44749</v>
      </c>
      <c r="C513" s="18" t="str">
        <f>TEXT(B513, "mmmm")</f>
        <v>juillet</v>
      </c>
      <c r="D513" s="18" t="str">
        <f>TEXT(B513,"aaaa")</f>
        <v>2022</v>
      </c>
      <c r="E513" s="7">
        <v>1527104</v>
      </c>
      <c r="F513" s="17">
        <v>150</v>
      </c>
      <c r="G513" s="23">
        <f>Data_Set[[#This Row],[Poids OT (kg)]]/1000</f>
        <v>0.15</v>
      </c>
      <c r="H513" s="6" t="s">
        <v>0</v>
      </c>
      <c r="I513" s="7">
        <v>130</v>
      </c>
      <c r="J513" s="6">
        <v>85200</v>
      </c>
      <c r="K513" s="6" t="s">
        <v>62</v>
      </c>
      <c r="L513" s="6">
        <v>91100</v>
      </c>
      <c r="M513" s="6" t="s">
        <v>22</v>
      </c>
      <c r="N513" s="7">
        <v>444.48399999999998</v>
      </c>
      <c r="O513" s="6" t="s">
        <v>228</v>
      </c>
      <c r="P513" s="6" t="s">
        <v>193</v>
      </c>
      <c r="Q513" s="11">
        <v>1830385456543</v>
      </c>
      <c r="R513" s="12">
        <v>709049965</v>
      </c>
      <c r="S513" s="6" t="str">
        <f>LEFT(Q513,1)</f>
        <v>1</v>
      </c>
      <c r="T513" s="6" t="str">
        <f>IF(S513="1","Homme",IF(S513="0","Inconnu","Femme"))</f>
        <v>Homme</v>
      </c>
      <c r="U513" s="6" t="str">
        <f>"19"&amp;MID(Q513, SEARCH("", Q513) + 1,2)</f>
        <v>1983</v>
      </c>
      <c r="V513" s="6" t="str">
        <f>FLOOR(U513,5) &amp; "-" &amp; FLOOR(U513,5) + 5</f>
        <v>1980-1985</v>
      </c>
      <c r="W513" s="24">
        <f>IFERROR(VLOOKUP(Data_Set[[#This Row],[Type Transport]],'[1]Taux émission CO2e'!$A$5:$B$16,2,0),0)</f>
        <v>0.3</v>
      </c>
      <c r="X513" s="28">
        <f>IFERROR(VLOOKUP(Data_Set[[#This Row],[Type Transport]],'[1]Taux émission CO2e'!$A$5:$D$16,4,0),0)</f>
        <v>0.16</v>
      </c>
      <c r="Y513" s="24">
        <f>IFERROR(VLOOKUP(Data_Set[[#This Row],[Type Transport]],'[1]Taux émission CO2e'!$A$20:$B$31,2,0),0)</f>
        <v>0.7</v>
      </c>
      <c r="Z513" s="6">
        <f>IFERROR(VLOOKUP(Data_Set[[#This Row],[Type Transport]],'[1]Taux émission CO2e'!$A$20:$D$31,4,0),0)</f>
        <v>6.7400000000000002E-2</v>
      </c>
      <c r="AA513" s="30">
        <f>Data_Set[[#This Row],[Repartition Segment 1]]*Data_Set[[#This Row],[Coefficient CO2 Segment 1]]*Data_Set[[#This Row],[Poids OT (T)]]*Data_Set[[#This Row],[Distance (KM)]]</f>
        <v>3.2002847999999999</v>
      </c>
      <c r="AB513" s="30">
        <f>Data_Set[[#This Row],[Repartition Segment 2]]*Data_Set[[#This Row],[Coefficient CO2 Segment 2]]*Data_Set[[#This Row],[Poids OT (T)]]*Data_Set[[#This Row],[Distance (KM)]]</f>
        <v>3.145613268</v>
      </c>
      <c r="AC513" s="30">
        <f>Data_Set[[#This Row],[Bilan CO2 Segment 1 (Kg CO2)]]+Data_Set[[#This Row],[Bilan CO2 Segment 2 (Kg CO2)]]</f>
        <v>6.3458980680000003</v>
      </c>
      <c r="AD513" s="1"/>
    </row>
    <row r="514" spans="1:30" ht="12.5" x14ac:dyDescent="0.25">
      <c r="A514" s="7">
        <v>202203000165</v>
      </c>
      <c r="B514" s="18">
        <v>44629</v>
      </c>
      <c r="C514" s="18" t="str">
        <f>TEXT(B514, "mmmm")</f>
        <v>mars</v>
      </c>
      <c r="D514" s="18" t="str">
        <f>TEXT(B514,"aaaa")</f>
        <v>2022</v>
      </c>
      <c r="E514" s="7">
        <v>1477057</v>
      </c>
      <c r="F514" s="17">
        <v>60</v>
      </c>
      <c r="G514" s="23">
        <f>Data_Set[[#This Row],[Poids OT (kg)]]/1000</f>
        <v>0.06</v>
      </c>
      <c r="H514" s="6" t="s">
        <v>1</v>
      </c>
      <c r="I514" s="7">
        <v>130</v>
      </c>
      <c r="J514" s="6">
        <v>91100</v>
      </c>
      <c r="K514" s="6" t="s">
        <v>22</v>
      </c>
      <c r="L514" s="6">
        <v>25300</v>
      </c>
      <c r="M514" s="6" t="s">
        <v>119</v>
      </c>
      <c r="N514" s="7">
        <v>432.71899999999999</v>
      </c>
      <c r="O514" s="6" t="s">
        <v>145</v>
      </c>
      <c r="P514" s="6" t="s">
        <v>146</v>
      </c>
      <c r="Q514" s="11">
        <v>1690891543678</v>
      </c>
      <c r="R514" s="12">
        <v>154098765</v>
      </c>
      <c r="S514" s="6" t="str">
        <f>LEFT(Q514,1)</f>
        <v>1</v>
      </c>
      <c r="T514" s="6" t="str">
        <f>IF(S514="1","Homme",IF(S514="0","Inconnu","Femme"))</f>
        <v>Homme</v>
      </c>
      <c r="U514" s="6" t="str">
        <f>"19"&amp;MID(Q514, SEARCH("", Q514) + 1,2)</f>
        <v>1969</v>
      </c>
      <c r="V514" s="6" t="str">
        <f>FLOOR(U514,5) &amp; "-" &amp; FLOOR(U514,5) + 5</f>
        <v>1965-1970</v>
      </c>
      <c r="W514" s="24">
        <f>IFERROR(VLOOKUP(Data_Set[[#This Row],[Type Transport]],'[1]Taux émission CO2e'!$A$5:$B$16,2,0),0)</f>
        <v>0.3</v>
      </c>
      <c r="X514" s="28">
        <f>IFERROR(VLOOKUP(Data_Set[[#This Row],[Type Transport]],'[1]Taux émission CO2e'!$A$5:$D$16,4,0),0)</f>
        <v>0.16</v>
      </c>
      <c r="Y514" s="24">
        <f>IFERROR(VLOOKUP(Data_Set[[#This Row],[Type Transport]],'[1]Taux émission CO2e'!$A$20:$B$31,2,0),0)</f>
        <v>0.7</v>
      </c>
      <c r="Z514" s="6">
        <f>IFERROR(VLOOKUP(Data_Set[[#This Row],[Type Transport]],'[1]Taux émission CO2e'!$A$20:$D$31,4,0),0)</f>
        <v>6.7400000000000002E-2</v>
      </c>
      <c r="AA514" s="30">
        <f>Data_Set[[#This Row],[Repartition Segment 1]]*Data_Set[[#This Row],[Coefficient CO2 Segment 1]]*Data_Set[[#This Row],[Poids OT (T)]]*Data_Set[[#This Row],[Distance (KM)]]</f>
        <v>1.2462307199999998</v>
      </c>
      <c r="AB514" s="30">
        <f>Data_Set[[#This Row],[Repartition Segment 2]]*Data_Set[[#This Row],[Coefficient CO2 Segment 2]]*Data_Set[[#This Row],[Poids OT (T)]]*Data_Set[[#This Row],[Distance (KM)]]</f>
        <v>1.2249409452</v>
      </c>
      <c r="AC514" s="30">
        <f>Data_Set[[#This Row],[Bilan CO2 Segment 1 (Kg CO2)]]+Data_Set[[#This Row],[Bilan CO2 Segment 2 (Kg CO2)]]</f>
        <v>2.4711716652</v>
      </c>
      <c r="AD514" s="1"/>
    </row>
    <row r="515" spans="1:30" ht="12.5" x14ac:dyDescent="0.25">
      <c r="A515" s="7">
        <v>20220600077</v>
      </c>
      <c r="B515" s="18">
        <v>44715</v>
      </c>
      <c r="C515" s="18" t="str">
        <f>TEXT(B515, "mmmm")</f>
        <v>juin</v>
      </c>
      <c r="D515" s="18" t="str">
        <f>TEXT(B515,"aaaa")</f>
        <v>2022</v>
      </c>
      <c r="E515" s="7">
        <v>1513949</v>
      </c>
      <c r="F515" s="17">
        <v>106</v>
      </c>
      <c r="G515" s="23">
        <f>Data_Set[[#This Row],[Poids OT (kg)]]/1000</f>
        <v>0.106</v>
      </c>
      <c r="H515" s="6" t="s">
        <v>1</v>
      </c>
      <c r="I515" s="7">
        <v>154</v>
      </c>
      <c r="J515" s="6">
        <v>91100</v>
      </c>
      <c r="K515" s="6" t="s">
        <v>22</v>
      </c>
      <c r="L515" s="6">
        <v>25300</v>
      </c>
      <c r="M515" s="6" t="s">
        <v>119</v>
      </c>
      <c r="N515" s="7">
        <v>432.71899999999999</v>
      </c>
      <c r="O515" s="6" t="s">
        <v>145</v>
      </c>
      <c r="P515" s="6" t="s">
        <v>146</v>
      </c>
      <c r="Q515" s="11">
        <v>1690891543678</v>
      </c>
      <c r="R515" s="12">
        <v>154098765</v>
      </c>
      <c r="S515" s="6" t="str">
        <f>LEFT(Q515,1)</f>
        <v>1</v>
      </c>
      <c r="T515" s="6" t="str">
        <f>IF(S515="1","Homme",IF(S515="0","Inconnu","Femme"))</f>
        <v>Homme</v>
      </c>
      <c r="U515" s="6" t="str">
        <f>"19"&amp;MID(Q515, SEARCH("", Q515) + 1,2)</f>
        <v>1969</v>
      </c>
      <c r="V515" s="6" t="str">
        <f>FLOOR(U515,5) &amp; "-" &amp; FLOOR(U515,5) + 5</f>
        <v>1965-1970</v>
      </c>
      <c r="W515" s="24">
        <f>IFERROR(VLOOKUP(Data_Set[[#This Row],[Type Transport]],'[1]Taux émission CO2e'!$A$5:$B$16,2,0),0)</f>
        <v>0.3</v>
      </c>
      <c r="X515" s="28">
        <f>IFERROR(VLOOKUP(Data_Set[[#This Row],[Type Transport]],'[1]Taux émission CO2e'!$A$5:$D$16,4,0),0)</f>
        <v>0.16</v>
      </c>
      <c r="Y515" s="24">
        <f>IFERROR(VLOOKUP(Data_Set[[#This Row],[Type Transport]],'[1]Taux émission CO2e'!$A$20:$B$31,2,0),0)</f>
        <v>0.7</v>
      </c>
      <c r="Z515" s="6">
        <f>IFERROR(VLOOKUP(Data_Set[[#This Row],[Type Transport]],'[1]Taux émission CO2e'!$A$20:$D$31,4,0),0)</f>
        <v>6.7400000000000002E-2</v>
      </c>
      <c r="AA515" s="30">
        <f>Data_Set[[#This Row],[Repartition Segment 1]]*Data_Set[[#This Row],[Coefficient CO2 Segment 1]]*Data_Set[[#This Row],[Poids OT (T)]]*Data_Set[[#This Row],[Distance (KM)]]</f>
        <v>2.201674272</v>
      </c>
      <c r="AB515" s="30">
        <f>Data_Set[[#This Row],[Repartition Segment 2]]*Data_Set[[#This Row],[Coefficient CO2 Segment 2]]*Data_Set[[#This Row],[Poids OT (T)]]*Data_Set[[#This Row],[Distance (KM)]]</f>
        <v>2.1640623365199998</v>
      </c>
      <c r="AC515" s="30">
        <f>Data_Set[[#This Row],[Bilan CO2 Segment 1 (Kg CO2)]]+Data_Set[[#This Row],[Bilan CO2 Segment 2 (Kg CO2)]]</f>
        <v>4.3657366085199998</v>
      </c>
      <c r="AD515" s="1"/>
    </row>
    <row r="516" spans="1:30" ht="12.5" x14ac:dyDescent="0.25">
      <c r="A516" s="7">
        <v>20210200044</v>
      </c>
      <c r="B516" s="18">
        <v>44235</v>
      </c>
      <c r="C516" s="18" t="str">
        <f>TEXT(B516, "mmmm")</f>
        <v>février</v>
      </c>
      <c r="D516" s="18" t="str">
        <f>TEXT(B516,"aaaa")</f>
        <v>2021</v>
      </c>
      <c r="E516" s="7">
        <v>1320812</v>
      </c>
      <c r="F516" s="17">
        <v>50</v>
      </c>
      <c r="G516" s="23">
        <f>Data_Set[[#This Row],[Poids OT (kg)]]/1000</f>
        <v>0.05</v>
      </c>
      <c r="H516" s="6" t="s">
        <v>0</v>
      </c>
      <c r="I516" s="7">
        <v>102</v>
      </c>
      <c r="J516" s="6">
        <v>91100</v>
      </c>
      <c r="K516" s="6" t="s">
        <v>22</v>
      </c>
      <c r="L516" s="6">
        <v>44260</v>
      </c>
      <c r="M516" s="6" t="s">
        <v>79</v>
      </c>
      <c r="N516" s="7">
        <v>413.68799999999999</v>
      </c>
      <c r="O516" s="6" t="s">
        <v>145</v>
      </c>
      <c r="P516" s="6" t="s">
        <v>146</v>
      </c>
      <c r="Q516" s="11">
        <v>1690891543678</v>
      </c>
      <c r="R516" s="12">
        <v>154098765</v>
      </c>
      <c r="S516" s="6" t="str">
        <f>LEFT(Q516,1)</f>
        <v>1</v>
      </c>
      <c r="T516" s="6" t="str">
        <f>IF(S516="1","Homme",IF(S516="0","Inconnu","Femme"))</f>
        <v>Homme</v>
      </c>
      <c r="U516" s="6" t="str">
        <f>"19"&amp;MID(Q516, SEARCH("", Q516) + 1,2)</f>
        <v>1969</v>
      </c>
      <c r="V516" s="6" t="str">
        <f>FLOOR(U516,5) &amp; "-" &amp; FLOOR(U516,5) + 5</f>
        <v>1965-1970</v>
      </c>
      <c r="W516" s="24">
        <f>IFERROR(VLOOKUP(Data_Set[[#This Row],[Type Transport]],'[1]Taux émission CO2e'!$A$5:$B$16,2,0),0)</f>
        <v>0.3</v>
      </c>
      <c r="X516" s="28">
        <f>IFERROR(VLOOKUP(Data_Set[[#This Row],[Type Transport]],'[1]Taux émission CO2e'!$A$5:$D$16,4,0),0)</f>
        <v>0.16</v>
      </c>
      <c r="Y516" s="24">
        <f>IFERROR(VLOOKUP(Data_Set[[#This Row],[Type Transport]],'[1]Taux émission CO2e'!$A$20:$B$31,2,0),0)</f>
        <v>0.7</v>
      </c>
      <c r="Z516" s="6">
        <f>IFERROR(VLOOKUP(Data_Set[[#This Row],[Type Transport]],'[1]Taux émission CO2e'!$A$20:$D$31,4,0),0)</f>
        <v>6.7400000000000002E-2</v>
      </c>
      <c r="AA516" s="30">
        <f>Data_Set[[#This Row],[Repartition Segment 1]]*Data_Set[[#This Row],[Coefficient CO2 Segment 1]]*Data_Set[[#This Row],[Poids OT (T)]]*Data_Set[[#This Row],[Distance (KM)]]</f>
        <v>0.99285120000000004</v>
      </c>
      <c r="AB516" s="30">
        <f>Data_Set[[#This Row],[Repartition Segment 2]]*Data_Set[[#This Row],[Coefficient CO2 Segment 2]]*Data_Set[[#This Row],[Poids OT (T)]]*Data_Set[[#This Row],[Distance (KM)]]</f>
        <v>0.97588999199999993</v>
      </c>
      <c r="AC516" s="30">
        <f>Data_Set[[#This Row],[Bilan CO2 Segment 1 (Kg CO2)]]+Data_Set[[#This Row],[Bilan CO2 Segment 2 (Kg CO2)]]</f>
        <v>1.968741192</v>
      </c>
      <c r="AD516" s="1"/>
    </row>
    <row r="517" spans="1:30" ht="12.5" x14ac:dyDescent="0.25">
      <c r="A517" s="7">
        <v>20220300099</v>
      </c>
      <c r="B517" s="18">
        <v>44621</v>
      </c>
      <c r="C517" s="18" t="str">
        <f>TEXT(B517, "mmmm")</f>
        <v>mars</v>
      </c>
      <c r="D517" s="18" t="str">
        <f>TEXT(B517,"aaaa")</f>
        <v>2022</v>
      </c>
      <c r="E517" s="7">
        <v>1473583</v>
      </c>
      <c r="F517" s="17">
        <v>130</v>
      </c>
      <c r="G517" s="23">
        <f>Data_Set[[#This Row],[Poids OT (kg)]]/1000</f>
        <v>0.13</v>
      </c>
      <c r="H517" s="6" t="s">
        <v>1</v>
      </c>
      <c r="I517" s="7">
        <v>117.9</v>
      </c>
      <c r="J517" s="6">
        <v>91100</v>
      </c>
      <c r="K517" s="6" t="s">
        <v>22</v>
      </c>
      <c r="L517" s="6">
        <v>44260</v>
      </c>
      <c r="M517" s="6" t="s">
        <v>79</v>
      </c>
      <c r="N517" s="7">
        <v>413.68799999999999</v>
      </c>
      <c r="O517" s="6" t="s">
        <v>145</v>
      </c>
      <c r="P517" s="6" t="s">
        <v>146</v>
      </c>
      <c r="Q517" s="11">
        <v>1690891543678</v>
      </c>
      <c r="R517" s="12">
        <v>154098765</v>
      </c>
      <c r="S517" s="6" t="str">
        <f>LEFT(Q517,1)</f>
        <v>1</v>
      </c>
      <c r="T517" s="6" t="str">
        <f>IF(S517="1","Homme",IF(S517="0","Inconnu","Femme"))</f>
        <v>Homme</v>
      </c>
      <c r="U517" s="6" t="str">
        <f>"19"&amp;MID(Q517, SEARCH("", Q517) + 1,2)</f>
        <v>1969</v>
      </c>
      <c r="V517" s="6" t="str">
        <f>FLOOR(U517,5) &amp; "-" &amp; FLOOR(U517,5) + 5</f>
        <v>1965-1970</v>
      </c>
      <c r="W517" s="24">
        <f>IFERROR(VLOOKUP(Data_Set[[#This Row],[Type Transport]],'[1]Taux émission CO2e'!$A$5:$B$16,2,0),0)</f>
        <v>0.3</v>
      </c>
      <c r="X517" s="28">
        <f>IFERROR(VLOOKUP(Data_Set[[#This Row],[Type Transport]],'[1]Taux émission CO2e'!$A$5:$D$16,4,0),0)</f>
        <v>0.16</v>
      </c>
      <c r="Y517" s="24">
        <f>IFERROR(VLOOKUP(Data_Set[[#This Row],[Type Transport]],'[1]Taux émission CO2e'!$A$20:$B$31,2,0),0)</f>
        <v>0.7</v>
      </c>
      <c r="Z517" s="6">
        <f>IFERROR(VLOOKUP(Data_Set[[#This Row],[Type Transport]],'[1]Taux émission CO2e'!$A$20:$D$31,4,0),0)</f>
        <v>6.7400000000000002E-2</v>
      </c>
      <c r="AA517" s="30">
        <f>Data_Set[[#This Row],[Repartition Segment 1]]*Data_Set[[#This Row],[Coefficient CO2 Segment 1]]*Data_Set[[#This Row],[Poids OT (T)]]*Data_Set[[#This Row],[Distance (KM)]]</f>
        <v>2.5814131200000001</v>
      </c>
      <c r="AB517" s="30">
        <f>Data_Set[[#This Row],[Repartition Segment 2]]*Data_Set[[#This Row],[Coefficient CO2 Segment 2]]*Data_Set[[#This Row],[Poids OT (T)]]*Data_Set[[#This Row],[Distance (KM)]]</f>
        <v>2.5373139791999999</v>
      </c>
      <c r="AC517" s="30">
        <f>Data_Set[[#This Row],[Bilan CO2 Segment 1 (Kg CO2)]]+Data_Set[[#This Row],[Bilan CO2 Segment 2 (Kg CO2)]]</f>
        <v>5.1187270992</v>
      </c>
      <c r="AD517" s="1"/>
    </row>
    <row r="518" spans="1:30" ht="12.5" x14ac:dyDescent="0.25">
      <c r="A518" s="7">
        <v>20220400055</v>
      </c>
      <c r="B518" s="18">
        <v>44652</v>
      </c>
      <c r="C518" s="18" t="str">
        <f>TEXT(B518, "mmmm")</f>
        <v>avril</v>
      </c>
      <c r="D518" s="18" t="str">
        <f>TEXT(B518,"aaaa")</f>
        <v>2022</v>
      </c>
      <c r="E518" s="7">
        <v>1487401</v>
      </c>
      <c r="F518" s="17">
        <v>102</v>
      </c>
      <c r="G518" s="23">
        <f>Data_Set[[#This Row],[Poids OT (kg)]]/1000</f>
        <v>0.10199999999999999</v>
      </c>
      <c r="H518" s="6" t="s">
        <v>1</v>
      </c>
      <c r="I518" s="7">
        <v>126.6</v>
      </c>
      <c r="J518" s="6">
        <v>91100</v>
      </c>
      <c r="K518" s="6" t="s">
        <v>22</v>
      </c>
      <c r="L518" s="6">
        <v>44260</v>
      </c>
      <c r="M518" s="6" t="s">
        <v>79</v>
      </c>
      <c r="N518" s="7">
        <v>413.68799999999999</v>
      </c>
      <c r="O518" s="6" t="s">
        <v>145</v>
      </c>
      <c r="P518" s="6" t="s">
        <v>146</v>
      </c>
      <c r="Q518" s="11">
        <v>1690891543678</v>
      </c>
      <c r="R518" s="12">
        <v>154098765</v>
      </c>
      <c r="S518" s="6" t="str">
        <f>LEFT(Q518,1)</f>
        <v>1</v>
      </c>
      <c r="T518" s="6" t="str">
        <f>IF(S518="1","Homme",IF(S518="0","Inconnu","Femme"))</f>
        <v>Homme</v>
      </c>
      <c r="U518" s="6" t="str">
        <f>"19"&amp;MID(Q518, SEARCH("", Q518) + 1,2)</f>
        <v>1969</v>
      </c>
      <c r="V518" s="6" t="str">
        <f>FLOOR(U518,5) &amp; "-" &amp; FLOOR(U518,5) + 5</f>
        <v>1965-1970</v>
      </c>
      <c r="W518" s="24">
        <f>IFERROR(VLOOKUP(Data_Set[[#This Row],[Type Transport]],'[1]Taux émission CO2e'!$A$5:$B$16,2,0),0)</f>
        <v>0.3</v>
      </c>
      <c r="X518" s="28">
        <f>IFERROR(VLOOKUP(Data_Set[[#This Row],[Type Transport]],'[1]Taux émission CO2e'!$A$5:$D$16,4,0),0)</f>
        <v>0.16</v>
      </c>
      <c r="Y518" s="24">
        <f>IFERROR(VLOOKUP(Data_Set[[#This Row],[Type Transport]],'[1]Taux émission CO2e'!$A$20:$B$31,2,0),0)</f>
        <v>0.7</v>
      </c>
      <c r="Z518" s="6">
        <f>IFERROR(VLOOKUP(Data_Set[[#This Row],[Type Transport]],'[1]Taux émission CO2e'!$A$20:$D$31,4,0),0)</f>
        <v>6.7400000000000002E-2</v>
      </c>
      <c r="AA518" s="30">
        <f>Data_Set[[#This Row],[Repartition Segment 1]]*Data_Set[[#This Row],[Coefficient CO2 Segment 1]]*Data_Set[[#This Row],[Poids OT (T)]]*Data_Set[[#This Row],[Distance (KM)]]</f>
        <v>2.0254164480000001</v>
      </c>
      <c r="AB518" s="30">
        <f>Data_Set[[#This Row],[Repartition Segment 2]]*Data_Set[[#This Row],[Coefficient CO2 Segment 2]]*Data_Set[[#This Row],[Poids OT (T)]]*Data_Set[[#This Row],[Distance (KM)]]</f>
        <v>1.9908155836799999</v>
      </c>
      <c r="AC518" s="30">
        <f>Data_Set[[#This Row],[Bilan CO2 Segment 1 (Kg CO2)]]+Data_Set[[#This Row],[Bilan CO2 Segment 2 (Kg CO2)]]</f>
        <v>4.0162320316799995</v>
      </c>
      <c r="AD518" s="1"/>
    </row>
    <row r="519" spans="1:30" ht="12.5" x14ac:dyDescent="0.25">
      <c r="A519" s="7">
        <v>2022050075</v>
      </c>
      <c r="B519" s="18">
        <v>44691</v>
      </c>
      <c r="C519" s="18" t="str">
        <f>TEXT(B519, "mmmm")</f>
        <v>mai</v>
      </c>
      <c r="D519" s="18" t="str">
        <f>TEXT(B519,"aaaa")</f>
        <v>2022</v>
      </c>
      <c r="E519" s="7">
        <v>1503573</v>
      </c>
      <c r="F519" s="17">
        <v>106</v>
      </c>
      <c r="G519" s="23">
        <f>Data_Set[[#This Row],[Poids OT (kg)]]/1000</f>
        <v>0.106</v>
      </c>
      <c r="H519" s="6" t="s">
        <v>1</v>
      </c>
      <c r="I519" s="7">
        <v>126.6</v>
      </c>
      <c r="J519" s="6">
        <v>91100</v>
      </c>
      <c r="K519" s="6" t="s">
        <v>22</v>
      </c>
      <c r="L519" s="6">
        <v>44260</v>
      </c>
      <c r="M519" s="6" t="s">
        <v>79</v>
      </c>
      <c r="N519" s="7">
        <v>413.68799999999999</v>
      </c>
      <c r="O519" s="6" t="s">
        <v>145</v>
      </c>
      <c r="P519" s="6" t="s">
        <v>146</v>
      </c>
      <c r="Q519" s="11">
        <v>1690891543678</v>
      </c>
      <c r="R519" s="12">
        <v>154098765</v>
      </c>
      <c r="S519" s="6" t="str">
        <f>LEFT(Q519,1)</f>
        <v>1</v>
      </c>
      <c r="T519" s="6" t="str">
        <f>IF(S519="1","Homme",IF(S519="0","Inconnu","Femme"))</f>
        <v>Homme</v>
      </c>
      <c r="U519" s="6" t="str">
        <f>"19"&amp;MID(Q519, SEARCH("", Q519) + 1,2)</f>
        <v>1969</v>
      </c>
      <c r="V519" s="6" t="str">
        <f>FLOOR(U519,5) &amp; "-" &amp; FLOOR(U519,5) + 5</f>
        <v>1965-1970</v>
      </c>
      <c r="W519" s="24">
        <f>IFERROR(VLOOKUP(Data_Set[[#This Row],[Type Transport]],'[1]Taux émission CO2e'!$A$5:$B$16,2,0),0)</f>
        <v>0.3</v>
      </c>
      <c r="X519" s="28">
        <f>IFERROR(VLOOKUP(Data_Set[[#This Row],[Type Transport]],'[1]Taux émission CO2e'!$A$5:$D$16,4,0),0)</f>
        <v>0.16</v>
      </c>
      <c r="Y519" s="24">
        <f>IFERROR(VLOOKUP(Data_Set[[#This Row],[Type Transport]],'[1]Taux émission CO2e'!$A$20:$B$31,2,0),0)</f>
        <v>0.7</v>
      </c>
      <c r="Z519" s="6">
        <f>IFERROR(VLOOKUP(Data_Set[[#This Row],[Type Transport]],'[1]Taux émission CO2e'!$A$20:$D$31,4,0),0)</f>
        <v>6.7400000000000002E-2</v>
      </c>
      <c r="AA519" s="30">
        <f>Data_Set[[#This Row],[Repartition Segment 1]]*Data_Set[[#This Row],[Coefficient CO2 Segment 1]]*Data_Set[[#This Row],[Poids OT (T)]]*Data_Set[[#This Row],[Distance (KM)]]</f>
        <v>2.1048445439999997</v>
      </c>
      <c r="AB519" s="30">
        <f>Data_Set[[#This Row],[Repartition Segment 2]]*Data_Set[[#This Row],[Coefficient CO2 Segment 2]]*Data_Set[[#This Row],[Poids OT (T)]]*Data_Set[[#This Row],[Distance (KM)]]</f>
        <v>2.06888678304</v>
      </c>
      <c r="AC519" s="30">
        <f>Data_Set[[#This Row],[Bilan CO2 Segment 1 (Kg CO2)]]+Data_Set[[#This Row],[Bilan CO2 Segment 2 (Kg CO2)]]</f>
        <v>4.1737313270399996</v>
      </c>
      <c r="AD519" s="1"/>
    </row>
    <row r="520" spans="1:30" ht="12.5" x14ac:dyDescent="0.25">
      <c r="A520" s="7">
        <v>20220600077</v>
      </c>
      <c r="B520" s="18">
        <v>44739</v>
      </c>
      <c r="C520" s="18" t="str">
        <f>TEXT(B520, "mmmm")</f>
        <v>juin</v>
      </c>
      <c r="D520" s="18" t="str">
        <f>TEXT(B520,"aaaa")</f>
        <v>2022</v>
      </c>
      <c r="E520" s="7">
        <v>1523998</v>
      </c>
      <c r="F520" s="17">
        <v>102</v>
      </c>
      <c r="G520" s="23">
        <f>Data_Set[[#This Row],[Poids OT (kg)]]/1000</f>
        <v>0.10199999999999999</v>
      </c>
      <c r="H520" s="6" t="s">
        <v>1</v>
      </c>
      <c r="I520" s="7">
        <v>126.6</v>
      </c>
      <c r="J520" s="6">
        <v>91100</v>
      </c>
      <c r="K520" s="6" t="s">
        <v>22</v>
      </c>
      <c r="L520" s="6">
        <v>44260</v>
      </c>
      <c r="M520" s="6" t="s">
        <v>79</v>
      </c>
      <c r="N520" s="7">
        <v>413.68799999999999</v>
      </c>
      <c r="O520" s="6" t="s">
        <v>145</v>
      </c>
      <c r="P520" s="6" t="s">
        <v>146</v>
      </c>
      <c r="Q520" s="11">
        <v>1690891543678</v>
      </c>
      <c r="R520" s="12">
        <v>154098765</v>
      </c>
      <c r="S520" s="6" t="str">
        <f>LEFT(Q520,1)</f>
        <v>1</v>
      </c>
      <c r="T520" s="6" t="str">
        <f>IF(S520="1","Homme",IF(S520="0","Inconnu","Femme"))</f>
        <v>Homme</v>
      </c>
      <c r="U520" s="6" t="str">
        <f>"19"&amp;MID(Q520, SEARCH("", Q520) + 1,2)</f>
        <v>1969</v>
      </c>
      <c r="V520" s="6" t="str">
        <f>FLOOR(U520,5) &amp; "-" &amp; FLOOR(U520,5) + 5</f>
        <v>1965-1970</v>
      </c>
      <c r="W520" s="24">
        <f>IFERROR(VLOOKUP(Data_Set[[#This Row],[Type Transport]],'[1]Taux émission CO2e'!$A$5:$B$16,2,0),0)</f>
        <v>0.3</v>
      </c>
      <c r="X520" s="28">
        <f>IFERROR(VLOOKUP(Data_Set[[#This Row],[Type Transport]],'[1]Taux émission CO2e'!$A$5:$D$16,4,0),0)</f>
        <v>0.16</v>
      </c>
      <c r="Y520" s="24">
        <f>IFERROR(VLOOKUP(Data_Set[[#This Row],[Type Transport]],'[1]Taux émission CO2e'!$A$20:$B$31,2,0),0)</f>
        <v>0.7</v>
      </c>
      <c r="Z520" s="6">
        <f>IFERROR(VLOOKUP(Data_Set[[#This Row],[Type Transport]],'[1]Taux émission CO2e'!$A$20:$D$31,4,0),0)</f>
        <v>6.7400000000000002E-2</v>
      </c>
      <c r="AA520" s="30">
        <f>Data_Set[[#This Row],[Repartition Segment 1]]*Data_Set[[#This Row],[Coefficient CO2 Segment 1]]*Data_Set[[#This Row],[Poids OT (T)]]*Data_Set[[#This Row],[Distance (KM)]]</f>
        <v>2.0254164480000001</v>
      </c>
      <c r="AB520" s="30">
        <f>Data_Set[[#This Row],[Repartition Segment 2]]*Data_Set[[#This Row],[Coefficient CO2 Segment 2]]*Data_Set[[#This Row],[Poids OT (T)]]*Data_Set[[#This Row],[Distance (KM)]]</f>
        <v>1.9908155836799999</v>
      </c>
      <c r="AC520" s="30">
        <f>Data_Set[[#This Row],[Bilan CO2 Segment 1 (Kg CO2)]]+Data_Set[[#This Row],[Bilan CO2 Segment 2 (Kg CO2)]]</f>
        <v>4.0162320316799995</v>
      </c>
      <c r="AD520" s="1"/>
    </row>
    <row r="521" spans="1:30" ht="12.5" x14ac:dyDescent="0.25">
      <c r="A521" s="7">
        <v>20220700116</v>
      </c>
      <c r="B521" s="18">
        <v>44771</v>
      </c>
      <c r="C521" s="18" t="str">
        <f>TEXT(B521, "mmmm")</f>
        <v>juillet</v>
      </c>
      <c r="D521" s="18" t="str">
        <f>TEXT(B521,"aaaa")</f>
        <v>2022</v>
      </c>
      <c r="E521" s="7">
        <v>1538617</v>
      </c>
      <c r="F521" s="17">
        <v>52</v>
      </c>
      <c r="G521" s="23">
        <f>Data_Set[[#This Row],[Poids OT (kg)]]/1000</f>
        <v>5.1999999999999998E-2</v>
      </c>
      <c r="H521" s="6" t="s">
        <v>1</v>
      </c>
      <c r="I521" s="7">
        <v>126.6</v>
      </c>
      <c r="J521" s="6">
        <v>91100</v>
      </c>
      <c r="K521" s="6" t="s">
        <v>22</v>
      </c>
      <c r="L521" s="6">
        <v>44260</v>
      </c>
      <c r="M521" s="6" t="s">
        <v>79</v>
      </c>
      <c r="N521" s="7">
        <v>413.68799999999999</v>
      </c>
      <c r="O521" s="6" t="s">
        <v>145</v>
      </c>
      <c r="P521" s="6" t="s">
        <v>146</v>
      </c>
      <c r="Q521" s="11">
        <v>1690891543678</v>
      </c>
      <c r="R521" s="12">
        <v>154098765</v>
      </c>
      <c r="S521" s="6" t="str">
        <f>LEFT(Q521,1)</f>
        <v>1</v>
      </c>
      <c r="T521" s="6" t="str">
        <f>IF(S521="1","Homme",IF(S521="0","Inconnu","Femme"))</f>
        <v>Homme</v>
      </c>
      <c r="U521" s="6" t="str">
        <f>"19"&amp;MID(Q521, SEARCH("", Q521) + 1,2)</f>
        <v>1969</v>
      </c>
      <c r="V521" s="6" t="str">
        <f>FLOOR(U521,5) &amp; "-" &amp; FLOOR(U521,5) + 5</f>
        <v>1965-1970</v>
      </c>
      <c r="W521" s="24">
        <f>IFERROR(VLOOKUP(Data_Set[[#This Row],[Type Transport]],'[1]Taux émission CO2e'!$A$5:$B$16,2,0),0)</f>
        <v>0.3</v>
      </c>
      <c r="X521" s="28">
        <f>IFERROR(VLOOKUP(Data_Set[[#This Row],[Type Transport]],'[1]Taux émission CO2e'!$A$5:$D$16,4,0),0)</f>
        <v>0.16</v>
      </c>
      <c r="Y521" s="24">
        <f>IFERROR(VLOOKUP(Data_Set[[#This Row],[Type Transport]],'[1]Taux émission CO2e'!$A$20:$B$31,2,0),0)</f>
        <v>0.7</v>
      </c>
      <c r="Z521" s="6">
        <f>IFERROR(VLOOKUP(Data_Set[[#This Row],[Type Transport]],'[1]Taux émission CO2e'!$A$20:$D$31,4,0),0)</f>
        <v>6.7400000000000002E-2</v>
      </c>
      <c r="AA521" s="30">
        <f>Data_Set[[#This Row],[Repartition Segment 1]]*Data_Set[[#This Row],[Coefficient CO2 Segment 1]]*Data_Set[[#This Row],[Poids OT (T)]]*Data_Set[[#This Row],[Distance (KM)]]</f>
        <v>1.032565248</v>
      </c>
      <c r="AB521" s="30">
        <f>Data_Set[[#This Row],[Repartition Segment 2]]*Data_Set[[#This Row],[Coefficient CO2 Segment 2]]*Data_Set[[#This Row],[Poids OT (T)]]*Data_Set[[#This Row],[Distance (KM)]]</f>
        <v>1.01492559168</v>
      </c>
      <c r="AC521" s="30">
        <f>Data_Set[[#This Row],[Bilan CO2 Segment 1 (Kg CO2)]]+Data_Set[[#This Row],[Bilan CO2 Segment 2 (Kg CO2)]]</f>
        <v>2.04749083968</v>
      </c>
      <c r="AD521" s="1"/>
    </row>
    <row r="522" spans="1:30" ht="12.5" x14ac:dyDescent="0.25">
      <c r="A522" s="7">
        <v>20220600077</v>
      </c>
      <c r="B522" s="18">
        <v>44742</v>
      </c>
      <c r="C522" s="18" t="str">
        <f>TEXT(B522, "mmmm")</f>
        <v>juin</v>
      </c>
      <c r="D522" s="18" t="str">
        <f>TEXT(B522,"aaaa")</f>
        <v>2022</v>
      </c>
      <c r="E522" s="7">
        <v>1524598</v>
      </c>
      <c r="F522" s="17">
        <v>150</v>
      </c>
      <c r="G522" s="23">
        <f>Data_Set[[#This Row],[Poids OT (kg)]]/1000</f>
        <v>0.15</v>
      </c>
      <c r="H522" s="6" t="s">
        <v>0</v>
      </c>
      <c r="I522" s="7">
        <v>130</v>
      </c>
      <c r="J522" s="6">
        <v>44260</v>
      </c>
      <c r="K522" s="6" t="s">
        <v>64</v>
      </c>
      <c r="L522" s="6">
        <v>91100</v>
      </c>
      <c r="M522" s="6" t="s">
        <v>22</v>
      </c>
      <c r="N522" s="7">
        <v>408.88900000000001</v>
      </c>
      <c r="O522" s="6" t="s">
        <v>231</v>
      </c>
      <c r="P522" s="6" t="s">
        <v>232</v>
      </c>
      <c r="Q522" s="11">
        <v>1820144986678</v>
      </c>
      <c r="R522" s="12">
        <v>143987698</v>
      </c>
      <c r="S522" s="6" t="str">
        <f>LEFT(Q522,1)</f>
        <v>1</v>
      </c>
      <c r="T522" s="6" t="str">
        <f>IF(S522="1","Homme",IF(S522="0","Inconnu","Femme"))</f>
        <v>Homme</v>
      </c>
      <c r="U522" s="6" t="str">
        <f>"19"&amp;MID(Q522, SEARCH("", Q522) + 1,2)</f>
        <v>1982</v>
      </c>
      <c r="V522" s="6" t="str">
        <f>FLOOR(U522,5) &amp; "-" &amp; FLOOR(U522,5) + 5</f>
        <v>1980-1985</v>
      </c>
      <c r="W522" s="24">
        <f>IFERROR(VLOOKUP(Data_Set[[#This Row],[Type Transport]],'[1]Taux émission CO2e'!$A$5:$B$16,2,0),0)</f>
        <v>0.3</v>
      </c>
      <c r="X522" s="28">
        <f>IFERROR(VLOOKUP(Data_Set[[#This Row],[Type Transport]],'[1]Taux émission CO2e'!$A$5:$D$16,4,0),0)</f>
        <v>0.16</v>
      </c>
      <c r="Y522" s="24">
        <f>IFERROR(VLOOKUP(Data_Set[[#This Row],[Type Transport]],'[1]Taux émission CO2e'!$A$20:$B$31,2,0),0)</f>
        <v>0.7</v>
      </c>
      <c r="Z522" s="6">
        <f>IFERROR(VLOOKUP(Data_Set[[#This Row],[Type Transport]],'[1]Taux émission CO2e'!$A$20:$D$31,4,0),0)</f>
        <v>6.7400000000000002E-2</v>
      </c>
      <c r="AA522" s="30">
        <f>Data_Set[[#This Row],[Repartition Segment 1]]*Data_Set[[#This Row],[Coefficient CO2 Segment 1]]*Data_Set[[#This Row],[Poids OT (T)]]*Data_Set[[#This Row],[Distance (KM)]]</f>
        <v>2.9440008</v>
      </c>
      <c r="AB522" s="30">
        <f>Data_Set[[#This Row],[Repartition Segment 2]]*Data_Set[[#This Row],[Coefficient CO2 Segment 2]]*Data_Set[[#This Row],[Poids OT (T)]]*Data_Set[[#This Row],[Distance (KM)]]</f>
        <v>2.8937074530000002</v>
      </c>
      <c r="AC522" s="30">
        <f>Data_Set[[#This Row],[Bilan CO2 Segment 1 (Kg CO2)]]+Data_Set[[#This Row],[Bilan CO2 Segment 2 (Kg CO2)]]</f>
        <v>5.8377082530000006</v>
      </c>
      <c r="AD522" s="1"/>
    </row>
    <row r="523" spans="1:30" ht="12.5" x14ac:dyDescent="0.25">
      <c r="A523" s="7">
        <v>2022070063</v>
      </c>
      <c r="B523" s="18">
        <v>44754</v>
      </c>
      <c r="C523" s="18" t="str">
        <f>TEXT(B523, "mmmm")</f>
        <v>juillet</v>
      </c>
      <c r="D523" s="18" t="str">
        <f>TEXT(B523,"aaaa")</f>
        <v>2022</v>
      </c>
      <c r="E523" s="7">
        <v>1530349</v>
      </c>
      <c r="F523" s="17">
        <v>150</v>
      </c>
      <c r="G523" s="23">
        <f>Data_Set[[#This Row],[Poids OT (kg)]]/1000</f>
        <v>0.15</v>
      </c>
      <c r="H523" s="6" t="s">
        <v>0</v>
      </c>
      <c r="I523" s="7">
        <v>130</v>
      </c>
      <c r="J523" s="6">
        <v>44260</v>
      </c>
      <c r="K523" s="6" t="s">
        <v>64</v>
      </c>
      <c r="L523" s="6">
        <v>91100</v>
      </c>
      <c r="M523" s="6" t="s">
        <v>22</v>
      </c>
      <c r="N523" s="7">
        <v>408.88900000000001</v>
      </c>
      <c r="O523" s="6" t="s">
        <v>231</v>
      </c>
      <c r="P523" s="6" t="s">
        <v>232</v>
      </c>
      <c r="Q523" s="11">
        <v>1820144986678</v>
      </c>
      <c r="R523" s="12">
        <v>143987698</v>
      </c>
      <c r="S523" s="6" t="str">
        <f>LEFT(Q523,1)</f>
        <v>1</v>
      </c>
      <c r="T523" s="6" t="str">
        <f>IF(S523="1","Homme",IF(S523="0","Inconnu","Femme"))</f>
        <v>Homme</v>
      </c>
      <c r="U523" s="6" t="str">
        <f>"19"&amp;MID(Q523, SEARCH("", Q523) + 1,2)</f>
        <v>1982</v>
      </c>
      <c r="V523" s="6" t="str">
        <f>FLOOR(U523,5) &amp; "-" &amp; FLOOR(U523,5) + 5</f>
        <v>1980-1985</v>
      </c>
      <c r="W523" s="24">
        <f>IFERROR(VLOOKUP(Data_Set[[#This Row],[Type Transport]],'[1]Taux émission CO2e'!$A$5:$B$16,2,0),0)</f>
        <v>0.3</v>
      </c>
      <c r="X523" s="28">
        <f>IFERROR(VLOOKUP(Data_Set[[#This Row],[Type Transport]],'[1]Taux émission CO2e'!$A$5:$D$16,4,0),0)</f>
        <v>0.16</v>
      </c>
      <c r="Y523" s="24">
        <f>IFERROR(VLOOKUP(Data_Set[[#This Row],[Type Transport]],'[1]Taux émission CO2e'!$A$20:$B$31,2,0),0)</f>
        <v>0.7</v>
      </c>
      <c r="Z523" s="6">
        <f>IFERROR(VLOOKUP(Data_Set[[#This Row],[Type Transport]],'[1]Taux émission CO2e'!$A$20:$D$31,4,0),0)</f>
        <v>6.7400000000000002E-2</v>
      </c>
      <c r="AA523" s="30">
        <f>Data_Set[[#This Row],[Repartition Segment 1]]*Data_Set[[#This Row],[Coefficient CO2 Segment 1]]*Data_Set[[#This Row],[Poids OT (T)]]*Data_Set[[#This Row],[Distance (KM)]]</f>
        <v>2.9440008</v>
      </c>
      <c r="AB523" s="30">
        <f>Data_Set[[#This Row],[Repartition Segment 2]]*Data_Set[[#This Row],[Coefficient CO2 Segment 2]]*Data_Set[[#This Row],[Poids OT (T)]]*Data_Set[[#This Row],[Distance (KM)]]</f>
        <v>2.8937074530000002</v>
      </c>
      <c r="AC523" s="30">
        <f>Data_Set[[#This Row],[Bilan CO2 Segment 1 (Kg CO2)]]+Data_Set[[#This Row],[Bilan CO2 Segment 2 (Kg CO2)]]</f>
        <v>5.8377082530000006</v>
      </c>
      <c r="AD523" s="1"/>
    </row>
    <row r="524" spans="1:30" ht="12.5" x14ac:dyDescent="0.25">
      <c r="A524" s="7">
        <v>202203000165</v>
      </c>
      <c r="B524" s="18">
        <v>44650</v>
      </c>
      <c r="C524" s="18" t="str">
        <f>TEXT(B524, "mmmm")</f>
        <v>mars</v>
      </c>
      <c r="D524" s="18" t="str">
        <f>TEXT(B524,"aaaa")</f>
        <v>2022</v>
      </c>
      <c r="E524" s="7">
        <v>1485665</v>
      </c>
      <c r="F524" s="17">
        <v>47</v>
      </c>
      <c r="G524" s="23">
        <f>Data_Set[[#This Row],[Poids OT (kg)]]/1000</f>
        <v>4.7E-2</v>
      </c>
      <c r="H524" s="6" t="s">
        <v>1</v>
      </c>
      <c r="I524" s="7">
        <v>119.1</v>
      </c>
      <c r="J524" s="6">
        <v>91100</v>
      </c>
      <c r="K524" s="6" t="s">
        <v>22</v>
      </c>
      <c r="L524" s="6">
        <v>87000</v>
      </c>
      <c r="M524" s="6" t="s">
        <v>55</v>
      </c>
      <c r="N524" s="7">
        <v>390.036</v>
      </c>
      <c r="O524" s="6" t="s">
        <v>145</v>
      </c>
      <c r="P524" s="6" t="s">
        <v>146</v>
      </c>
      <c r="Q524" s="11">
        <v>1690891543678</v>
      </c>
      <c r="R524" s="12">
        <v>154098765</v>
      </c>
      <c r="S524" s="6" t="str">
        <f>LEFT(Q524,1)</f>
        <v>1</v>
      </c>
      <c r="T524" s="6" t="str">
        <f>IF(S524="1","Homme",IF(S524="0","Inconnu","Femme"))</f>
        <v>Homme</v>
      </c>
      <c r="U524" s="6" t="str">
        <f>"19"&amp;MID(Q524, SEARCH("", Q524) + 1,2)</f>
        <v>1969</v>
      </c>
      <c r="V524" s="6" t="str">
        <f>FLOOR(U524,5) &amp; "-" &amp; FLOOR(U524,5) + 5</f>
        <v>1965-1970</v>
      </c>
      <c r="W524" s="24">
        <f>IFERROR(VLOOKUP(Data_Set[[#This Row],[Type Transport]],'[1]Taux émission CO2e'!$A$5:$B$16,2,0),0)</f>
        <v>0.3</v>
      </c>
      <c r="X524" s="28">
        <f>IFERROR(VLOOKUP(Data_Set[[#This Row],[Type Transport]],'[1]Taux émission CO2e'!$A$5:$D$16,4,0),0)</f>
        <v>0.16</v>
      </c>
      <c r="Y524" s="24">
        <f>IFERROR(VLOOKUP(Data_Set[[#This Row],[Type Transport]],'[1]Taux émission CO2e'!$A$20:$B$31,2,0),0)</f>
        <v>0.7</v>
      </c>
      <c r="Z524" s="6">
        <f>IFERROR(VLOOKUP(Data_Set[[#This Row],[Type Transport]],'[1]Taux émission CO2e'!$A$20:$D$31,4,0),0)</f>
        <v>6.7400000000000002E-2</v>
      </c>
      <c r="AA524" s="30">
        <f>Data_Set[[#This Row],[Repartition Segment 1]]*Data_Set[[#This Row],[Coefficient CO2 Segment 1]]*Data_Set[[#This Row],[Poids OT (T)]]*Data_Set[[#This Row],[Distance (KM)]]</f>
        <v>0.87992121600000006</v>
      </c>
      <c r="AB524" s="30">
        <f>Data_Set[[#This Row],[Repartition Segment 2]]*Data_Set[[#This Row],[Coefficient CO2 Segment 2]]*Data_Set[[#This Row],[Poids OT (T)]]*Data_Set[[#This Row],[Distance (KM)]]</f>
        <v>0.86488922856000006</v>
      </c>
      <c r="AC524" s="30">
        <f>Data_Set[[#This Row],[Bilan CO2 Segment 1 (Kg CO2)]]+Data_Set[[#This Row],[Bilan CO2 Segment 2 (Kg CO2)]]</f>
        <v>1.7448104445600001</v>
      </c>
      <c r="AD524" s="1"/>
    </row>
    <row r="525" spans="1:30" ht="12.5" x14ac:dyDescent="0.25">
      <c r="A525" s="7">
        <v>20220400055</v>
      </c>
      <c r="B525" s="18">
        <v>44666</v>
      </c>
      <c r="C525" s="18" t="str">
        <f>TEXT(B525, "mmmm")</f>
        <v>avril</v>
      </c>
      <c r="D525" s="18" t="str">
        <f>TEXT(B525,"aaaa")</f>
        <v>2022</v>
      </c>
      <c r="E525" s="7">
        <v>1494402</v>
      </c>
      <c r="F525" s="17">
        <v>55</v>
      </c>
      <c r="G525" s="23">
        <f>Data_Set[[#This Row],[Poids OT (kg)]]/1000</f>
        <v>5.5E-2</v>
      </c>
      <c r="H525" s="6" t="s">
        <v>1</v>
      </c>
      <c r="I525" s="7">
        <v>140</v>
      </c>
      <c r="J525" s="6">
        <v>91100</v>
      </c>
      <c r="K525" s="6" t="s">
        <v>22</v>
      </c>
      <c r="L525" s="6">
        <v>87000</v>
      </c>
      <c r="M525" s="6" t="s">
        <v>55</v>
      </c>
      <c r="N525" s="7">
        <v>390.036</v>
      </c>
      <c r="O525" s="6" t="s">
        <v>145</v>
      </c>
      <c r="P525" s="6" t="s">
        <v>146</v>
      </c>
      <c r="Q525" s="11">
        <v>1690891543678</v>
      </c>
      <c r="R525" s="12">
        <v>154098765</v>
      </c>
      <c r="S525" s="6" t="str">
        <f>LEFT(Q525,1)</f>
        <v>1</v>
      </c>
      <c r="T525" s="6" t="str">
        <f>IF(S525="1","Homme",IF(S525="0","Inconnu","Femme"))</f>
        <v>Homme</v>
      </c>
      <c r="U525" s="6" t="str">
        <f>"19"&amp;MID(Q525, SEARCH("", Q525) + 1,2)</f>
        <v>1969</v>
      </c>
      <c r="V525" s="6" t="str">
        <f>FLOOR(U525,5) &amp; "-" &amp; FLOOR(U525,5) + 5</f>
        <v>1965-1970</v>
      </c>
      <c r="W525" s="24">
        <f>IFERROR(VLOOKUP(Data_Set[[#This Row],[Type Transport]],'[1]Taux émission CO2e'!$A$5:$B$16,2,0),0)</f>
        <v>0.3</v>
      </c>
      <c r="X525" s="28">
        <f>IFERROR(VLOOKUP(Data_Set[[#This Row],[Type Transport]],'[1]Taux émission CO2e'!$A$5:$D$16,4,0),0)</f>
        <v>0.16</v>
      </c>
      <c r="Y525" s="24">
        <f>IFERROR(VLOOKUP(Data_Set[[#This Row],[Type Transport]],'[1]Taux émission CO2e'!$A$20:$B$31,2,0),0)</f>
        <v>0.7</v>
      </c>
      <c r="Z525" s="6">
        <f>IFERROR(VLOOKUP(Data_Set[[#This Row],[Type Transport]],'[1]Taux émission CO2e'!$A$20:$D$31,4,0),0)</f>
        <v>6.7400000000000002E-2</v>
      </c>
      <c r="AA525" s="30">
        <f>Data_Set[[#This Row],[Repartition Segment 1]]*Data_Set[[#This Row],[Coefficient CO2 Segment 1]]*Data_Set[[#This Row],[Poids OT (T)]]*Data_Set[[#This Row],[Distance (KM)]]</f>
        <v>1.02969504</v>
      </c>
      <c r="AB525" s="30">
        <f>Data_Set[[#This Row],[Repartition Segment 2]]*Data_Set[[#This Row],[Coefficient CO2 Segment 2]]*Data_Set[[#This Row],[Poids OT (T)]]*Data_Set[[#This Row],[Distance (KM)]]</f>
        <v>1.0121044163999999</v>
      </c>
      <c r="AC525" s="30">
        <f>Data_Set[[#This Row],[Bilan CO2 Segment 1 (Kg CO2)]]+Data_Set[[#This Row],[Bilan CO2 Segment 2 (Kg CO2)]]</f>
        <v>2.0417994563999997</v>
      </c>
      <c r="AD525" s="1"/>
    </row>
    <row r="526" spans="1:30" ht="12.5" x14ac:dyDescent="0.25">
      <c r="A526" s="7">
        <v>20220600077</v>
      </c>
      <c r="B526" s="18">
        <v>44732</v>
      </c>
      <c r="C526" s="18" t="str">
        <f>TEXT(B526, "mmmm")</f>
        <v>juin</v>
      </c>
      <c r="D526" s="18" t="str">
        <f>TEXT(B526,"aaaa")</f>
        <v>2022</v>
      </c>
      <c r="E526" s="7">
        <v>1520883</v>
      </c>
      <c r="F526" s="17">
        <v>278</v>
      </c>
      <c r="G526" s="23">
        <f>Data_Set[[#This Row],[Poids OT (kg)]]/1000</f>
        <v>0.27800000000000002</v>
      </c>
      <c r="H526" s="6" t="s">
        <v>1</v>
      </c>
      <c r="I526" s="7">
        <v>210</v>
      </c>
      <c r="J526" s="6">
        <v>91100</v>
      </c>
      <c r="K526" s="6" t="s">
        <v>22</v>
      </c>
      <c r="L526" s="6">
        <v>87000</v>
      </c>
      <c r="M526" s="6" t="s">
        <v>55</v>
      </c>
      <c r="N526" s="7">
        <v>390.036</v>
      </c>
      <c r="O526" s="6" t="s">
        <v>145</v>
      </c>
      <c r="P526" s="6" t="s">
        <v>146</v>
      </c>
      <c r="Q526" s="11">
        <v>1690891543678</v>
      </c>
      <c r="R526" s="12">
        <v>154098765</v>
      </c>
      <c r="S526" s="6" t="str">
        <f>LEFT(Q526,1)</f>
        <v>1</v>
      </c>
      <c r="T526" s="6" t="str">
        <f>IF(S526="1","Homme",IF(S526="0","Inconnu","Femme"))</f>
        <v>Homme</v>
      </c>
      <c r="U526" s="6" t="str">
        <f>"19"&amp;MID(Q526, SEARCH("", Q526) + 1,2)</f>
        <v>1969</v>
      </c>
      <c r="V526" s="6" t="str">
        <f>FLOOR(U526,5) &amp; "-" &amp; FLOOR(U526,5) + 5</f>
        <v>1965-1970</v>
      </c>
      <c r="W526" s="24">
        <f>IFERROR(VLOOKUP(Data_Set[[#This Row],[Type Transport]],'[1]Taux émission CO2e'!$A$5:$B$16,2,0),0)</f>
        <v>0.3</v>
      </c>
      <c r="X526" s="28">
        <f>IFERROR(VLOOKUP(Data_Set[[#This Row],[Type Transport]],'[1]Taux émission CO2e'!$A$5:$D$16,4,0),0)</f>
        <v>0.16</v>
      </c>
      <c r="Y526" s="24">
        <f>IFERROR(VLOOKUP(Data_Set[[#This Row],[Type Transport]],'[1]Taux émission CO2e'!$A$20:$B$31,2,0),0)</f>
        <v>0.7</v>
      </c>
      <c r="Z526" s="6">
        <f>IFERROR(VLOOKUP(Data_Set[[#This Row],[Type Transport]],'[1]Taux émission CO2e'!$A$20:$D$31,4,0),0)</f>
        <v>6.7400000000000002E-2</v>
      </c>
      <c r="AA526" s="30">
        <f>Data_Set[[#This Row],[Repartition Segment 1]]*Data_Set[[#This Row],[Coefficient CO2 Segment 1]]*Data_Set[[#This Row],[Poids OT (T)]]*Data_Set[[#This Row],[Distance (KM)]]</f>
        <v>5.2046403840000011</v>
      </c>
      <c r="AB526" s="30">
        <f>Data_Set[[#This Row],[Repartition Segment 2]]*Data_Set[[#This Row],[Coefficient CO2 Segment 2]]*Data_Set[[#This Row],[Poids OT (T)]]*Data_Set[[#This Row],[Distance (KM)]]</f>
        <v>5.1157277774400001</v>
      </c>
      <c r="AC526" s="30">
        <f>Data_Set[[#This Row],[Bilan CO2 Segment 1 (Kg CO2)]]+Data_Set[[#This Row],[Bilan CO2 Segment 2 (Kg CO2)]]</f>
        <v>10.320368161440001</v>
      </c>
      <c r="AD526" s="1"/>
    </row>
    <row r="527" spans="1:30" ht="12.5" x14ac:dyDescent="0.25">
      <c r="A527" s="7">
        <v>2022070063</v>
      </c>
      <c r="B527" s="18">
        <v>44746</v>
      </c>
      <c r="C527" s="18" t="str">
        <f>TEXT(B527, "mmmm")</f>
        <v>juillet</v>
      </c>
      <c r="D527" s="18" t="str">
        <f>TEXT(B527,"aaaa")</f>
        <v>2022</v>
      </c>
      <c r="E527" s="7">
        <v>1527089</v>
      </c>
      <c r="F527" s="17">
        <v>158</v>
      </c>
      <c r="G527" s="23">
        <f>Data_Set[[#This Row],[Poids OT (kg)]]/1000</f>
        <v>0.158</v>
      </c>
      <c r="H527" s="6" t="s">
        <v>1</v>
      </c>
      <c r="I527" s="7">
        <v>140</v>
      </c>
      <c r="J527" s="6">
        <v>91100</v>
      </c>
      <c r="K527" s="6" t="s">
        <v>22</v>
      </c>
      <c r="L527" s="6">
        <v>87000</v>
      </c>
      <c r="M527" s="6" t="s">
        <v>55</v>
      </c>
      <c r="N527" s="7">
        <v>390.036</v>
      </c>
      <c r="O527" s="6" t="s">
        <v>145</v>
      </c>
      <c r="P527" s="6" t="s">
        <v>146</v>
      </c>
      <c r="Q527" s="11">
        <v>1690891543678</v>
      </c>
      <c r="R527" s="12">
        <v>154098765</v>
      </c>
      <c r="S527" s="6" t="str">
        <f>LEFT(Q527,1)</f>
        <v>1</v>
      </c>
      <c r="T527" s="6" t="str">
        <f>IF(S527="1","Homme",IF(S527="0","Inconnu","Femme"))</f>
        <v>Homme</v>
      </c>
      <c r="U527" s="6" t="str">
        <f>"19"&amp;MID(Q527, SEARCH("", Q527) + 1,2)</f>
        <v>1969</v>
      </c>
      <c r="V527" s="6" t="str">
        <f>FLOOR(U527,5) &amp; "-" &amp; FLOOR(U527,5) + 5</f>
        <v>1965-1970</v>
      </c>
      <c r="W527" s="24">
        <f>IFERROR(VLOOKUP(Data_Set[[#This Row],[Type Transport]],'[1]Taux émission CO2e'!$A$5:$B$16,2,0),0)</f>
        <v>0.3</v>
      </c>
      <c r="X527" s="28">
        <f>IFERROR(VLOOKUP(Data_Set[[#This Row],[Type Transport]],'[1]Taux émission CO2e'!$A$5:$D$16,4,0),0)</f>
        <v>0.16</v>
      </c>
      <c r="Y527" s="24">
        <f>IFERROR(VLOOKUP(Data_Set[[#This Row],[Type Transport]],'[1]Taux émission CO2e'!$A$20:$B$31,2,0),0)</f>
        <v>0.7</v>
      </c>
      <c r="Z527" s="6">
        <f>IFERROR(VLOOKUP(Data_Set[[#This Row],[Type Transport]],'[1]Taux émission CO2e'!$A$20:$D$31,4,0),0)</f>
        <v>6.7400000000000002E-2</v>
      </c>
      <c r="AA527" s="30">
        <f>Data_Set[[#This Row],[Repartition Segment 1]]*Data_Set[[#This Row],[Coefficient CO2 Segment 1]]*Data_Set[[#This Row],[Poids OT (T)]]*Data_Set[[#This Row],[Distance (KM)]]</f>
        <v>2.9580330240000001</v>
      </c>
      <c r="AB527" s="30">
        <f>Data_Set[[#This Row],[Repartition Segment 2]]*Data_Set[[#This Row],[Coefficient CO2 Segment 2]]*Data_Set[[#This Row],[Poids OT (T)]]*Data_Set[[#This Row],[Distance (KM)]]</f>
        <v>2.90749995984</v>
      </c>
      <c r="AC527" s="30">
        <f>Data_Set[[#This Row],[Bilan CO2 Segment 1 (Kg CO2)]]+Data_Set[[#This Row],[Bilan CO2 Segment 2 (Kg CO2)]]</f>
        <v>5.8655329838399997</v>
      </c>
      <c r="AD527" s="1"/>
    </row>
    <row r="528" spans="1:30" ht="12.5" x14ac:dyDescent="0.25">
      <c r="A528" s="7">
        <v>2022050075</v>
      </c>
      <c r="B528" s="18">
        <v>44693</v>
      </c>
      <c r="C528" s="18" t="str">
        <f>TEXT(B528, "mmmm")</f>
        <v>mai</v>
      </c>
      <c r="D528" s="18" t="str">
        <f>TEXT(B528,"aaaa")</f>
        <v>2022</v>
      </c>
      <c r="E528" s="7">
        <v>1504856</v>
      </c>
      <c r="F528" s="17">
        <v>150</v>
      </c>
      <c r="G528" s="23">
        <f>Data_Set[[#This Row],[Poids OT (kg)]]/1000</f>
        <v>0.15</v>
      </c>
      <c r="H528" s="6" t="s">
        <v>0</v>
      </c>
      <c r="I528" s="7">
        <v>125</v>
      </c>
      <c r="J528" s="6">
        <v>87000</v>
      </c>
      <c r="K528" s="6" t="s">
        <v>55</v>
      </c>
      <c r="L528" s="6">
        <v>91100</v>
      </c>
      <c r="M528" s="6" t="s">
        <v>22</v>
      </c>
      <c r="N528" s="7">
        <v>389.06299999999999</v>
      </c>
      <c r="O528" s="6" t="s">
        <v>214</v>
      </c>
      <c r="P528" s="6" t="s">
        <v>215</v>
      </c>
      <c r="Q528" s="11">
        <v>2650587345345</v>
      </c>
      <c r="R528" s="12">
        <v>409050409</v>
      </c>
      <c r="S528" s="6" t="str">
        <f>LEFT(Q528,1)</f>
        <v>2</v>
      </c>
      <c r="T528" s="6" t="str">
        <f>IF(S528="1","Homme",IF(S528="0","Inconnu","Femme"))</f>
        <v>Femme</v>
      </c>
      <c r="U528" s="6" t="str">
        <f>"19"&amp;MID(Q528, SEARCH("", Q528) + 1,2)</f>
        <v>1965</v>
      </c>
      <c r="V528" s="6" t="str">
        <f>FLOOR(U528,5) &amp; "-" &amp; FLOOR(U528,5) + 5</f>
        <v>1965-1970</v>
      </c>
      <c r="W528" s="24">
        <f>IFERROR(VLOOKUP(Data_Set[[#This Row],[Type Transport]],'[1]Taux émission CO2e'!$A$5:$B$16,2,0),0)</f>
        <v>0.3</v>
      </c>
      <c r="X528" s="28">
        <f>IFERROR(VLOOKUP(Data_Set[[#This Row],[Type Transport]],'[1]Taux émission CO2e'!$A$5:$D$16,4,0),0)</f>
        <v>0.16</v>
      </c>
      <c r="Y528" s="24">
        <f>IFERROR(VLOOKUP(Data_Set[[#This Row],[Type Transport]],'[1]Taux émission CO2e'!$A$20:$B$31,2,0),0)</f>
        <v>0.7</v>
      </c>
      <c r="Z528" s="6">
        <f>IFERROR(VLOOKUP(Data_Set[[#This Row],[Type Transport]],'[1]Taux émission CO2e'!$A$20:$D$31,4,0),0)</f>
        <v>6.7400000000000002E-2</v>
      </c>
      <c r="AA528" s="30">
        <f>Data_Set[[#This Row],[Repartition Segment 1]]*Data_Set[[#This Row],[Coefficient CO2 Segment 1]]*Data_Set[[#This Row],[Poids OT (T)]]*Data_Set[[#This Row],[Distance (KM)]]</f>
        <v>2.8012535999999999</v>
      </c>
      <c r="AB528" s="30">
        <f>Data_Set[[#This Row],[Repartition Segment 2]]*Data_Set[[#This Row],[Coefficient CO2 Segment 2]]*Data_Set[[#This Row],[Poids OT (T)]]*Data_Set[[#This Row],[Distance (KM)]]</f>
        <v>2.753398851</v>
      </c>
      <c r="AC528" s="30">
        <f>Data_Set[[#This Row],[Bilan CO2 Segment 1 (Kg CO2)]]+Data_Set[[#This Row],[Bilan CO2 Segment 2 (Kg CO2)]]</f>
        <v>5.5546524509999999</v>
      </c>
      <c r="AD528" s="1"/>
    </row>
    <row r="529" spans="1:30" ht="12.5" x14ac:dyDescent="0.25">
      <c r="A529" s="7">
        <v>20220600077</v>
      </c>
      <c r="B529" s="18">
        <v>44722</v>
      </c>
      <c r="C529" s="18" t="str">
        <f>TEXT(B529, "mmmm")</f>
        <v>juin</v>
      </c>
      <c r="D529" s="18" t="str">
        <f>TEXT(B529,"aaaa")</f>
        <v>2022</v>
      </c>
      <c r="E529" s="7">
        <v>1514229</v>
      </c>
      <c r="F529" s="17">
        <v>150</v>
      </c>
      <c r="G529" s="23">
        <f>Data_Set[[#This Row],[Poids OT (kg)]]/1000</f>
        <v>0.15</v>
      </c>
      <c r="H529" s="6" t="s">
        <v>0</v>
      </c>
      <c r="I529" s="7">
        <v>125</v>
      </c>
      <c r="J529" s="6">
        <v>87000</v>
      </c>
      <c r="K529" s="6" t="s">
        <v>55</v>
      </c>
      <c r="L529" s="6">
        <v>91100</v>
      </c>
      <c r="M529" s="6" t="s">
        <v>22</v>
      </c>
      <c r="N529" s="7">
        <v>389.06299999999999</v>
      </c>
      <c r="O529" s="6" t="s">
        <v>214</v>
      </c>
      <c r="P529" s="6" t="s">
        <v>215</v>
      </c>
      <c r="Q529" s="11">
        <v>2650587345345</v>
      </c>
      <c r="R529" s="12">
        <v>409050409</v>
      </c>
      <c r="S529" s="6" t="str">
        <f>LEFT(Q529,1)</f>
        <v>2</v>
      </c>
      <c r="T529" s="6" t="str">
        <f>IF(S529="1","Homme",IF(S529="0","Inconnu","Femme"))</f>
        <v>Femme</v>
      </c>
      <c r="U529" s="6" t="str">
        <f>"19"&amp;MID(Q529, SEARCH("", Q529) + 1,2)</f>
        <v>1965</v>
      </c>
      <c r="V529" s="6" t="str">
        <f>FLOOR(U529,5) &amp; "-" &amp; FLOOR(U529,5) + 5</f>
        <v>1965-1970</v>
      </c>
      <c r="W529" s="24">
        <f>IFERROR(VLOOKUP(Data_Set[[#This Row],[Type Transport]],'[1]Taux émission CO2e'!$A$5:$B$16,2,0),0)</f>
        <v>0.3</v>
      </c>
      <c r="X529" s="28">
        <f>IFERROR(VLOOKUP(Data_Set[[#This Row],[Type Transport]],'[1]Taux émission CO2e'!$A$5:$D$16,4,0),0)</f>
        <v>0.16</v>
      </c>
      <c r="Y529" s="24">
        <f>IFERROR(VLOOKUP(Data_Set[[#This Row],[Type Transport]],'[1]Taux émission CO2e'!$A$20:$B$31,2,0),0)</f>
        <v>0.7</v>
      </c>
      <c r="Z529" s="6">
        <f>IFERROR(VLOOKUP(Data_Set[[#This Row],[Type Transport]],'[1]Taux émission CO2e'!$A$20:$D$31,4,0),0)</f>
        <v>6.7400000000000002E-2</v>
      </c>
      <c r="AA529" s="30">
        <f>Data_Set[[#This Row],[Repartition Segment 1]]*Data_Set[[#This Row],[Coefficient CO2 Segment 1]]*Data_Set[[#This Row],[Poids OT (T)]]*Data_Set[[#This Row],[Distance (KM)]]</f>
        <v>2.8012535999999999</v>
      </c>
      <c r="AB529" s="30">
        <f>Data_Set[[#This Row],[Repartition Segment 2]]*Data_Set[[#This Row],[Coefficient CO2 Segment 2]]*Data_Set[[#This Row],[Poids OT (T)]]*Data_Set[[#This Row],[Distance (KM)]]</f>
        <v>2.753398851</v>
      </c>
      <c r="AC529" s="30">
        <f>Data_Set[[#This Row],[Bilan CO2 Segment 1 (Kg CO2)]]+Data_Set[[#This Row],[Bilan CO2 Segment 2 (Kg CO2)]]</f>
        <v>5.5546524509999999</v>
      </c>
      <c r="AD529" s="1"/>
    </row>
    <row r="530" spans="1:30" ht="12.5" x14ac:dyDescent="0.25">
      <c r="A530" s="7">
        <v>20220600077</v>
      </c>
      <c r="B530" s="18">
        <v>44729</v>
      </c>
      <c r="C530" s="18" t="str">
        <f>TEXT(B530, "mmmm")</f>
        <v>juin</v>
      </c>
      <c r="D530" s="18" t="str">
        <f>TEXT(B530,"aaaa")</f>
        <v>2022</v>
      </c>
      <c r="E530" s="7">
        <v>1518611</v>
      </c>
      <c r="F530" s="17">
        <v>150</v>
      </c>
      <c r="G530" s="23">
        <f>Data_Set[[#This Row],[Poids OT (kg)]]/1000</f>
        <v>0.15</v>
      </c>
      <c r="H530" s="6" t="s">
        <v>0</v>
      </c>
      <c r="I530" s="7">
        <v>125</v>
      </c>
      <c r="J530" s="6">
        <v>87000</v>
      </c>
      <c r="K530" s="6" t="s">
        <v>55</v>
      </c>
      <c r="L530" s="6">
        <v>91100</v>
      </c>
      <c r="M530" s="6" t="s">
        <v>22</v>
      </c>
      <c r="N530" s="7">
        <v>389.06299999999999</v>
      </c>
      <c r="O530" s="6" t="s">
        <v>214</v>
      </c>
      <c r="P530" s="6" t="s">
        <v>215</v>
      </c>
      <c r="Q530" s="11">
        <v>2650587345345</v>
      </c>
      <c r="R530" s="12">
        <v>409050409</v>
      </c>
      <c r="S530" s="6" t="str">
        <f>LEFT(Q530,1)</f>
        <v>2</v>
      </c>
      <c r="T530" s="6" t="str">
        <f>IF(S530="1","Homme",IF(S530="0","Inconnu","Femme"))</f>
        <v>Femme</v>
      </c>
      <c r="U530" s="6" t="str">
        <f>"19"&amp;MID(Q530, SEARCH("", Q530) + 1,2)</f>
        <v>1965</v>
      </c>
      <c r="V530" s="6" t="str">
        <f>FLOOR(U530,5) &amp; "-" &amp; FLOOR(U530,5) + 5</f>
        <v>1965-1970</v>
      </c>
      <c r="W530" s="24">
        <f>IFERROR(VLOOKUP(Data_Set[[#This Row],[Type Transport]],'[1]Taux émission CO2e'!$A$5:$B$16,2,0),0)</f>
        <v>0.3</v>
      </c>
      <c r="X530" s="28">
        <f>IFERROR(VLOOKUP(Data_Set[[#This Row],[Type Transport]],'[1]Taux émission CO2e'!$A$5:$D$16,4,0),0)</f>
        <v>0.16</v>
      </c>
      <c r="Y530" s="24">
        <f>IFERROR(VLOOKUP(Data_Set[[#This Row],[Type Transport]],'[1]Taux émission CO2e'!$A$20:$B$31,2,0),0)</f>
        <v>0.7</v>
      </c>
      <c r="Z530" s="6">
        <f>IFERROR(VLOOKUP(Data_Set[[#This Row],[Type Transport]],'[1]Taux émission CO2e'!$A$20:$D$31,4,0),0)</f>
        <v>6.7400000000000002E-2</v>
      </c>
      <c r="AA530" s="30">
        <f>Data_Set[[#This Row],[Repartition Segment 1]]*Data_Set[[#This Row],[Coefficient CO2 Segment 1]]*Data_Set[[#This Row],[Poids OT (T)]]*Data_Set[[#This Row],[Distance (KM)]]</f>
        <v>2.8012535999999999</v>
      </c>
      <c r="AB530" s="30">
        <f>Data_Set[[#This Row],[Repartition Segment 2]]*Data_Set[[#This Row],[Coefficient CO2 Segment 2]]*Data_Set[[#This Row],[Poids OT (T)]]*Data_Set[[#This Row],[Distance (KM)]]</f>
        <v>2.753398851</v>
      </c>
      <c r="AC530" s="30">
        <f>Data_Set[[#This Row],[Bilan CO2 Segment 1 (Kg CO2)]]+Data_Set[[#This Row],[Bilan CO2 Segment 2 (Kg CO2)]]</f>
        <v>5.5546524509999999</v>
      </c>
      <c r="AD530" s="1"/>
    </row>
    <row r="531" spans="1:30" ht="12.5" x14ac:dyDescent="0.25">
      <c r="A531" s="7">
        <v>20220600077</v>
      </c>
      <c r="B531" s="18">
        <v>44736</v>
      </c>
      <c r="C531" s="18" t="str">
        <f>TEXT(B531, "mmmm")</f>
        <v>juin</v>
      </c>
      <c r="D531" s="18" t="str">
        <f>TEXT(B531,"aaaa")</f>
        <v>2022</v>
      </c>
      <c r="E531" s="7">
        <v>1521364</v>
      </c>
      <c r="F531" s="17">
        <v>150</v>
      </c>
      <c r="G531" s="23">
        <f>Data_Set[[#This Row],[Poids OT (kg)]]/1000</f>
        <v>0.15</v>
      </c>
      <c r="H531" s="6" t="s">
        <v>0</v>
      </c>
      <c r="I531" s="7">
        <v>125</v>
      </c>
      <c r="J531" s="6">
        <v>87000</v>
      </c>
      <c r="K531" s="6" t="s">
        <v>55</v>
      </c>
      <c r="L531" s="6">
        <v>91100</v>
      </c>
      <c r="M531" s="6" t="s">
        <v>22</v>
      </c>
      <c r="N531" s="7">
        <v>389.06299999999999</v>
      </c>
      <c r="O531" s="6" t="s">
        <v>214</v>
      </c>
      <c r="P531" s="6" t="s">
        <v>215</v>
      </c>
      <c r="Q531" s="11">
        <v>2650587345345</v>
      </c>
      <c r="R531" s="12">
        <v>409050409</v>
      </c>
      <c r="S531" s="6" t="str">
        <f>LEFT(Q531,1)</f>
        <v>2</v>
      </c>
      <c r="T531" s="6" t="str">
        <f>IF(S531="1","Homme",IF(S531="0","Inconnu","Femme"))</f>
        <v>Femme</v>
      </c>
      <c r="U531" s="6" t="str">
        <f>"19"&amp;MID(Q531, SEARCH("", Q531) + 1,2)</f>
        <v>1965</v>
      </c>
      <c r="V531" s="6" t="str">
        <f>FLOOR(U531,5) &amp; "-" &amp; FLOOR(U531,5) + 5</f>
        <v>1965-1970</v>
      </c>
      <c r="W531" s="24">
        <f>IFERROR(VLOOKUP(Data_Set[[#This Row],[Type Transport]],'[1]Taux émission CO2e'!$A$5:$B$16,2,0),0)</f>
        <v>0.3</v>
      </c>
      <c r="X531" s="28">
        <f>IFERROR(VLOOKUP(Data_Set[[#This Row],[Type Transport]],'[1]Taux émission CO2e'!$A$5:$D$16,4,0),0)</f>
        <v>0.16</v>
      </c>
      <c r="Y531" s="24">
        <f>IFERROR(VLOOKUP(Data_Set[[#This Row],[Type Transport]],'[1]Taux émission CO2e'!$A$20:$B$31,2,0),0)</f>
        <v>0.7</v>
      </c>
      <c r="Z531" s="6">
        <f>IFERROR(VLOOKUP(Data_Set[[#This Row],[Type Transport]],'[1]Taux émission CO2e'!$A$20:$D$31,4,0),0)</f>
        <v>6.7400000000000002E-2</v>
      </c>
      <c r="AA531" s="30">
        <f>Data_Set[[#This Row],[Repartition Segment 1]]*Data_Set[[#This Row],[Coefficient CO2 Segment 1]]*Data_Set[[#This Row],[Poids OT (T)]]*Data_Set[[#This Row],[Distance (KM)]]</f>
        <v>2.8012535999999999</v>
      </c>
      <c r="AB531" s="30">
        <f>Data_Set[[#This Row],[Repartition Segment 2]]*Data_Set[[#This Row],[Coefficient CO2 Segment 2]]*Data_Set[[#This Row],[Poids OT (T)]]*Data_Set[[#This Row],[Distance (KM)]]</f>
        <v>2.753398851</v>
      </c>
      <c r="AC531" s="30">
        <f>Data_Set[[#This Row],[Bilan CO2 Segment 1 (Kg CO2)]]+Data_Set[[#This Row],[Bilan CO2 Segment 2 (Kg CO2)]]</f>
        <v>5.5546524509999999</v>
      </c>
      <c r="AD531" s="1"/>
    </row>
    <row r="532" spans="1:30" ht="12.5" x14ac:dyDescent="0.25">
      <c r="A532" s="7">
        <v>2022070063</v>
      </c>
      <c r="B532" s="18">
        <v>44743</v>
      </c>
      <c r="C532" s="18" t="str">
        <f>TEXT(B532, "mmmm")</f>
        <v>juillet</v>
      </c>
      <c r="D532" s="18" t="str">
        <f>TEXT(B532,"aaaa")</f>
        <v>2022</v>
      </c>
      <c r="E532" s="7">
        <v>1524040</v>
      </c>
      <c r="F532" s="17">
        <v>150</v>
      </c>
      <c r="G532" s="23">
        <f>Data_Set[[#This Row],[Poids OT (kg)]]/1000</f>
        <v>0.15</v>
      </c>
      <c r="H532" s="6" t="s">
        <v>0</v>
      </c>
      <c r="I532" s="7">
        <v>125</v>
      </c>
      <c r="J532" s="6">
        <v>87000</v>
      </c>
      <c r="K532" s="6" t="s">
        <v>55</v>
      </c>
      <c r="L532" s="6">
        <v>91100</v>
      </c>
      <c r="M532" s="6" t="s">
        <v>22</v>
      </c>
      <c r="N532" s="7">
        <v>389.06299999999999</v>
      </c>
      <c r="O532" s="6" t="s">
        <v>214</v>
      </c>
      <c r="P532" s="6" t="s">
        <v>215</v>
      </c>
      <c r="Q532" s="11">
        <v>2650587345345</v>
      </c>
      <c r="R532" s="12">
        <v>409050409</v>
      </c>
      <c r="S532" s="6" t="str">
        <f>LEFT(Q532,1)</f>
        <v>2</v>
      </c>
      <c r="T532" s="6" t="str">
        <f>IF(S532="1","Homme",IF(S532="0","Inconnu","Femme"))</f>
        <v>Femme</v>
      </c>
      <c r="U532" s="6" t="str">
        <f>"19"&amp;MID(Q532, SEARCH("", Q532) + 1,2)</f>
        <v>1965</v>
      </c>
      <c r="V532" s="6" t="str">
        <f>FLOOR(U532,5) &amp; "-" &amp; FLOOR(U532,5) + 5</f>
        <v>1965-1970</v>
      </c>
      <c r="W532" s="24">
        <f>IFERROR(VLOOKUP(Data_Set[[#This Row],[Type Transport]],'[1]Taux émission CO2e'!$A$5:$B$16,2,0),0)</f>
        <v>0.3</v>
      </c>
      <c r="X532" s="28">
        <f>IFERROR(VLOOKUP(Data_Set[[#This Row],[Type Transport]],'[1]Taux émission CO2e'!$A$5:$D$16,4,0),0)</f>
        <v>0.16</v>
      </c>
      <c r="Y532" s="24">
        <f>IFERROR(VLOOKUP(Data_Set[[#This Row],[Type Transport]],'[1]Taux émission CO2e'!$A$20:$B$31,2,0),0)</f>
        <v>0.7</v>
      </c>
      <c r="Z532" s="6">
        <f>IFERROR(VLOOKUP(Data_Set[[#This Row],[Type Transport]],'[1]Taux émission CO2e'!$A$20:$D$31,4,0),0)</f>
        <v>6.7400000000000002E-2</v>
      </c>
      <c r="AA532" s="30">
        <f>Data_Set[[#This Row],[Repartition Segment 1]]*Data_Set[[#This Row],[Coefficient CO2 Segment 1]]*Data_Set[[#This Row],[Poids OT (T)]]*Data_Set[[#This Row],[Distance (KM)]]</f>
        <v>2.8012535999999999</v>
      </c>
      <c r="AB532" s="30">
        <f>Data_Set[[#This Row],[Repartition Segment 2]]*Data_Set[[#This Row],[Coefficient CO2 Segment 2]]*Data_Set[[#This Row],[Poids OT (T)]]*Data_Set[[#This Row],[Distance (KM)]]</f>
        <v>2.753398851</v>
      </c>
      <c r="AC532" s="30">
        <f>Data_Set[[#This Row],[Bilan CO2 Segment 1 (Kg CO2)]]+Data_Set[[#This Row],[Bilan CO2 Segment 2 (Kg CO2)]]</f>
        <v>5.5546524509999999</v>
      </c>
      <c r="AD532" s="1"/>
    </row>
    <row r="533" spans="1:30" ht="12.5" x14ac:dyDescent="0.25">
      <c r="A533" s="7">
        <v>2022070063</v>
      </c>
      <c r="B533" s="18">
        <v>44750</v>
      </c>
      <c r="C533" s="18" t="str">
        <f>TEXT(B533, "mmmm")</f>
        <v>juillet</v>
      </c>
      <c r="D533" s="18" t="str">
        <f>TEXT(B533,"aaaa")</f>
        <v>2022</v>
      </c>
      <c r="E533" s="7">
        <v>1528622</v>
      </c>
      <c r="F533" s="17">
        <v>150</v>
      </c>
      <c r="G533" s="23">
        <f>Data_Set[[#This Row],[Poids OT (kg)]]/1000</f>
        <v>0.15</v>
      </c>
      <c r="H533" s="6" t="s">
        <v>0</v>
      </c>
      <c r="I533" s="7">
        <v>125</v>
      </c>
      <c r="J533" s="6">
        <v>87000</v>
      </c>
      <c r="K533" s="6" t="s">
        <v>55</v>
      </c>
      <c r="L533" s="6">
        <v>91100</v>
      </c>
      <c r="M533" s="6" t="s">
        <v>22</v>
      </c>
      <c r="N533" s="7">
        <v>389.06299999999999</v>
      </c>
      <c r="O533" s="6" t="s">
        <v>214</v>
      </c>
      <c r="P533" s="6" t="s">
        <v>215</v>
      </c>
      <c r="Q533" s="11">
        <v>2650587345345</v>
      </c>
      <c r="R533" s="12">
        <v>409050409</v>
      </c>
      <c r="S533" s="6" t="str">
        <f>LEFT(Q533,1)</f>
        <v>2</v>
      </c>
      <c r="T533" s="6" t="str">
        <f>IF(S533="1","Homme",IF(S533="0","Inconnu","Femme"))</f>
        <v>Femme</v>
      </c>
      <c r="U533" s="6" t="str">
        <f>"19"&amp;MID(Q533, SEARCH("", Q533) + 1,2)</f>
        <v>1965</v>
      </c>
      <c r="V533" s="6" t="str">
        <f>FLOOR(U533,5) &amp; "-" &amp; FLOOR(U533,5) + 5</f>
        <v>1965-1970</v>
      </c>
      <c r="W533" s="24">
        <f>IFERROR(VLOOKUP(Data_Set[[#This Row],[Type Transport]],'[1]Taux émission CO2e'!$A$5:$B$16,2,0),0)</f>
        <v>0.3</v>
      </c>
      <c r="X533" s="28">
        <f>IFERROR(VLOOKUP(Data_Set[[#This Row],[Type Transport]],'[1]Taux émission CO2e'!$A$5:$D$16,4,0),0)</f>
        <v>0.16</v>
      </c>
      <c r="Y533" s="24">
        <f>IFERROR(VLOOKUP(Data_Set[[#This Row],[Type Transport]],'[1]Taux émission CO2e'!$A$20:$B$31,2,0),0)</f>
        <v>0.7</v>
      </c>
      <c r="Z533" s="6">
        <f>IFERROR(VLOOKUP(Data_Set[[#This Row],[Type Transport]],'[1]Taux émission CO2e'!$A$20:$D$31,4,0),0)</f>
        <v>6.7400000000000002E-2</v>
      </c>
      <c r="AA533" s="30">
        <f>Data_Set[[#This Row],[Repartition Segment 1]]*Data_Set[[#This Row],[Coefficient CO2 Segment 1]]*Data_Set[[#This Row],[Poids OT (T)]]*Data_Set[[#This Row],[Distance (KM)]]</f>
        <v>2.8012535999999999</v>
      </c>
      <c r="AB533" s="30">
        <f>Data_Set[[#This Row],[Repartition Segment 2]]*Data_Set[[#This Row],[Coefficient CO2 Segment 2]]*Data_Set[[#This Row],[Poids OT (T)]]*Data_Set[[#This Row],[Distance (KM)]]</f>
        <v>2.753398851</v>
      </c>
      <c r="AC533" s="30">
        <f>Data_Set[[#This Row],[Bilan CO2 Segment 1 (Kg CO2)]]+Data_Set[[#This Row],[Bilan CO2 Segment 2 (Kg CO2)]]</f>
        <v>5.5546524509999999</v>
      </c>
      <c r="AD533" s="1"/>
    </row>
    <row r="534" spans="1:30" ht="12.5" x14ac:dyDescent="0.25">
      <c r="A534" s="7">
        <v>2022070063</v>
      </c>
      <c r="B534" s="18">
        <v>44764</v>
      </c>
      <c r="C534" s="18" t="str">
        <f>TEXT(B534, "mmmm")</f>
        <v>juillet</v>
      </c>
      <c r="D534" s="18" t="str">
        <f>TEXT(B534,"aaaa")</f>
        <v>2022</v>
      </c>
      <c r="E534" s="7">
        <v>1531098</v>
      </c>
      <c r="F534" s="17">
        <v>150</v>
      </c>
      <c r="G534" s="23">
        <f>Data_Set[[#This Row],[Poids OT (kg)]]/1000</f>
        <v>0.15</v>
      </c>
      <c r="H534" s="6" t="s">
        <v>0</v>
      </c>
      <c r="I534" s="7">
        <v>160</v>
      </c>
      <c r="J534" s="6">
        <v>87000</v>
      </c>
      <c r="K534" s="6" t="s">
        <v>55</v>
      </c>
      <c r="L534" s="6">
        <v>91100</v>
      </c>
      <c r="M534" s="6" t="s">
        <v>22</v>
      </c>
      <c r="N534" s="7">
        <v>389.06299999999999</v>
      </c>
      <c r="O534" s="6" t="s">
        <v>214</v>
      </c>
      <c r="P534" s="6" t="s">
        <v>215</v>
      </c>
      <c r="Q534" s="11">
        <v>2650587345345</v>
      </c>
      <c r="R534" s="12">
        <v>409050409</v>
      </c>
      <c r="S534" s="6" t="str">
        <f>LEFT(Q534,1)</f>
        <v>2</v>
      </c>
      <c r="T534" s="6" t="str">
        <f>IF(S534="1","Homme",IF(S534="0","Inconnu","Femme"))</f>
        <v>Femme</v>
      </c>
      <c r="U534" s="6" t="str">
        <f>"19"&amp;MID(Q534, SEARCH("", Q534) + 1,2)</f>
        <v>1965</v>
      </c>
      <c r="V534" s="6" t="str">
        <f>FLOOR(U534,5) &amp; "-" &amp; FLOOR(U534,5) + 5</f>
        <v>1965-1970</v>
      </c>
      <c r="W534" s="24">
        <f>IFERROR(VLOOKUP(Data_Set[[#This Row],[Type Transport]],'[1]Taux émission CO2e'!$A$5:$B$16,2,0),0)</f>
        <v>0.3</v>
      </c>
      <c r="X534" s="28">
        <f>IFERROR(VLOOKUP(Data_Set[[#This Row],[Type Transport]],'[1]Taux émission CO2e'!$A$5:$D$16,4,0),0)</f>
        <v>0.16</v>
      </c>
      <c r="Y534" s="24">
        <f>IFERROR(VLOOKUP(Data_Set[[#This Row],[Type Transport]],'[1]Taux émission CO2e'!$A$20:$B$31,2,0),0)</f>
        <v>0.7</v>
      </c>
      <c r="Z534" s="6">
        <f>IFERROR(VLOOKUP(Data_Set[[#This Row],[Type Transport]],'[1]Taux émission CO2e'!$A$20:$D$31,4,0),0)</f>
        <v>6.7400000000000002E-2</v>
      </c>
      <c r="AA534" s="30">
        <f>Data_Set[[#This Row],[Repartition Segment 1]]*Data_Set[[#This Row],[Coefficient CO2 Segment 1]]*Data_Set[[#This Row],[Poids OT (T)]]*Data_Set[[#This Row],[Distance (KM)]]</f>
        <v>2.8012535999999999</v>
      </c>
      <c r="AB534" s="30">
        <f>Data_Set[[#This Row],[Repartition Segment 2]]*Data_Set[[#This Row],[Coefficient CO2 Segment 2]]*Data_Set[[#This Row],[Poids OT (T)]]*Data_Set[[#This Row],[Distance (KM)]]</f>
        <v>2.753398851</v>
      </c>
      <c r="AC534" s="30">
        <f>Data_Set[[#This Row],[Bilan CO2 Segment 1 (Kg CO2)]]+Data_Set[[#This Row],[Bilan CO2 Segment 2 (Kg CO2)]]</f>
        <v>5.5546524509999999</v>
      </c>
      <c r="AD534" s="1"/>
    </row>
    <row r="535" spans="1:30" ht="12.5" x14ac:dyDescent="0.25">
      <c r="A535" s="7">
        <v>20220800118</v>
      </c>
      <c r="B535" s="18">
        <v>44774</v>
      </c>
      <c r="C535" s="18" t="str">
        <f>TEXT(B535, "mmmm")</f>
        <v>août</v>
      </c>
      <c r="D535" s="18" t="str">
        <f>TEXT(B535,"aaaa")</f>
        <v>2022</v>
      </c>
      <c r="E535" s="7">
        <v>1536013</v>
      </c>
      <c r="F535" s="17">
        <v>150</v>
      </c>
      <c r="G535" s="23">
        <f>Data_Set[[#This Row],[Poids OT (kg)]]/1000</f>
        <v>0.15</v>
      </c>
      <c r="H535" s="6" t="s">
        <v>0</v>
      </c>
      <c r="I535" s="7">
        <v>145</v>
      </c>
      <c r="J535" s="6">
        <v>87000</v>
      </c>
      <c r="K535" s="6" t="s">
        <v>55</v>
      </c>
      <c r="L535" s="6">
        <v>91100</v>
      </c>
      <c r="M535" s="6" t="s">
        <v>22</v>
      </c>
      <c r="N535" s="7">
        <v>389.06299999999999</v>
      </c>
      <c r="O535" s="6" t="s">
        <v>214</v>
      </c>
      <c r="P535" s="6" t="s">
        <v>215</v>
      </c>
      <c r="Q535" s="11">
        <v>2650587345345</v>
      </c>
      <c r="R535" s="12">
        <v>409050409</v>
      </c>
      <c r="S535" s="6" t="str">
        <f>LEFT(Q535,1)</f>
        <v>2</v>
      </c>
      <c r="T535" s="6" t="str">
        <f>IF(S535="1","Homme",IF(S535="0","Inconnu","Femme"))</f>
        <v>Femme</v>
      </c>
      <c r="U535" s="6" t="str">
        <f>"19"&amp;MID(Q535, SEARCH("", Q535) + 1,2)</f>
        <v>1965</v>
      </c>
      <c r="V535" s="6" t="str">
        <f>FLOOR(U535,5) &amp; "-" &amp; FLOOR(U535,5) + 5</f>
        <v>1965-1970</v>
      </c>
      <c r="W535" s="24">
        <f>IFERROR(VLOOKUP(Data_Set[[#This Row],[Type Transport]],'[1]Taux émission CO2e'!$A$5:$B$16,2,0),0)</f>
        <v>0.3</v>
      </c>
      <c r="X535" s="28">
        <f>IFERROR(VLOOKUP(Data_Set[[#This Row],[Type Transport]],'[1]Taux émission CO2e'!$A$5:$D$16,4,0),0)</f>
        <v>0.16</v>
      </c>
      <c r="Y535" s="24">
        <f>IFERROR(VLOOKUP(Data_Set[[#This Row],[Type Transport]],'[1]Taux émission CO2e'!$A$20:$B$31,2,0),0)</f>
        <v>0.7</v>
      </c>
      <c r="Z535" s="6">
        <f>IFERROR(VLOOKUP(Data_Set[[#This Row],[Type Transport]],'[1]Taux émission CO2e'!$A$20:$D$31,4,0),0)</f>
        <v>6.7400000000000002E-2</v>
      </c>
      <c r="AA535" s="30">
        <f>Data_Set[[#This Row],[Repartition Segment 1]]*Data_Set[[#This Row],[Coefficient CO2 Segment 1]]*Data_Set[[#This Row],[Poids OT (T)]]*Data_Set[[#This Row],[Distance (KM)]]</f>
        <v>2.8012535999999999</v>
      </c>
      <c r="AB535" s="30">
        <f>Data_Set[[#This Row],[Repartition Segment 2]]*Data_Set[[#This Row],[Coefficient CO2 Segment 2]]*Data_Set[[#This Row],[Poids OT (T)]]*Data_Set[[#This Row],[Distance (KM)]]</f>
        <v>2.753398851</v>
      </c>
      <c r="AC535" s="30">
        <f>Data_Set[[#This Row],[Bilan CO2 Segment 1 (Kg CO2)]]+Data_Set[[#This Row],[Bilan CO2 Segment 2 (Kg CO2)]]</f>
        <v>5.5546524509999999</v>
      </c>
      <c r="AD535" s="1"/>
    </row>
    <row r="536" spans="1:30" ht="12.5" x14ac:dyDescent="0.25">
      <c r="A536" s="7">
        <v>20220800118</v>
      </c>
      <c r="B536" s="18">
        <v>44789</v>
      </c>
      <c r="C536" s="18" t="str">
        <f>TEXT(B536, "mmmm")</f>
        <v>août</v>
      </c>
      <c r="D536" s="18" t="str">
        <f>TEXT(B536,"aaaa")</f>
        <v>2022</v>
      </c>
      <c r="E536" s="7">
        <v>1542259</v>
      </c>
      <c r="F536" s="17">
        <v>300</v>
      </c>
      <c r="G536" s="23">
        <f>Data_Set[[#This Row],[Poids OT (kg)]]/1000</f>
        <v>0.3</v>
      </c>
      <c r="H536" s="6" t="s">
        <v>0</v>
      </c>
      <c r="I536" s="7">
        <v>160</v>
      </c>
      <c r="J536" s="6">
        <v>87000</v>
      </c>
      <c r="K536" s="6" t="s">
        <v>55</v>
      </c>
      <c r="L536" s="6">
        <v>91100</v>
      </c>
      <c r="M536" s="6" t="s">
        <v>22</v>
      </c>
      <c r="N536" s="7">
        <v>389.06299999999999</v>
      </c>
      <c r="O536" s="6" t="s">
        <v>214</v>
      </c>
      <c r="P536" s="6" t="s">
        <v>215</v>
      </c>
      <c r="Q536" s="11">
        <v>2650587345345</v>
      </c>
      <c r="R536" s="12">
        <v>409050409</v>
      </c>
      <c r="S536" s="6" t="str">
        <f>LEFT(Q536,1)</f>
        <v>2</v>
      </c>
      <c r="T536" s="6" t="str">
        <f>IF(S536="1","Homme",IF(S536="0","Inconnu","Femme"))</f>
        <v>Femme</v>
      </c>
      <c r="U536" s="6" t="str">
        <f>"19"&amp;MID(Q536, SEARCH("", Q536) + 1,2)</f>
        <v>1965</v>
      </c>
      <c r="V536" s="6" t="str">
        <f>FLOOR(U536,5) &amp; "-" &amp; FLOOR(U536,5) + 5</f>
        <v>1965-1970</v>
      </c>
      <c r="W536" s="24">
        <f>IFERROR(VLOOKUP(Data_Set[[#This Row],[Type Transport]],'[1]Taux émission CO2e'!$A$5:$B$16,2,0),0)</f>
        <v>0.3</v>
      </c>
      <c r="X536" s="28">
        <f>IFERROR(VLOOKUP(Data_Set[[#This Row],[Type Transport]],'[1]Taux émission CO2e'!$A$5:$D$16,4,0),0)</f>
        <v>0.16</v>
      </c>
      <c r="Y536" s="24">
        <f>IFERROR(VLOOKUP(Data_Set[[#This Row],[Type Transport]],'[1]Taux émission CO2e'!$A$20:$B$31,2,0),0)</f>
        <v>0.7</v>
      </c>
      <c r="Z536" s="6">
        <f>IFERROR(VLOOKUP(Data_Set[[#This Row],[Type Transport]],'[1]Taux émission CO2e'!$A$20:$D$31,4,0),0)</f>
        <v>6.7400000000000002E-2</v>
      </c>
      <c r="AA536" s="30">
        <f>Data_Set[[#This Row],[Repartition Segment 1]]*Data_Set[[#This Row],[Coefficient CO2 Segment 1]]*Data_Set[[#This Row],[Poids OT (T)]]*Data_Set[[#This Row],[Distance (KM)]]</f>
        <v>5.6025071999999998</v>
      </c>
      <c r="AB536" s="30">
        <f>Data_Set[[#This Row],[Repartition Segment 2]]*Data_Set[[#This Row],[Coefficient CO2 Segment 2]]*Data_Set[[#This Row],[Poids OT (T)]]*Data_Set[[#This Row],[Distance (KM)]]</f>
        <v>5.5067977020000001</v>
      </c>
      <c r="AC536" s="30">
        <f>Data_Set[[#This Row],[Bilan CO2 Segment 1 (Kg CO2)]]+Data_Set[[#This Row],[Bilan CO2 Segment 2 (Kg CO2)]]</f>
        <v>11.109304902</v>
      </c>
      <c r="AD536" s="1"/>
    </row>
    <row r="537" spans="1:30" ht="12.5" x14ac:dyDescent="0.25">
      <c r="A537" s="7">
        <v>20220800118</v>
      </c>
      <c r="B537" s="18">
        <v>44798</v>
      </c>
      <c r="C537" s="18" t="str">
        <f>TEXT(B537, "mmmm")</f>
        <v>août</v>
      </c>
      <c r="D537" s="18" t="str">
        <f>TEXT(B537,"aaaa")</f>
        <v>2022</v>
      </c>
      <c r="E537" s="7">
        <v>1543730</v>
      </c>
      <c r="F537" s="17">
        <v>215</v>
      </c>
      <c r="G537" s="23">
        <f>Data_Set[[#This Row],[Poids OT (kg)]]/1000</f>
        <v>0.215</v>
      </c>
      <c r="H537" s="6" t="s">
        <v>0</v>
      </c>
      <c r="I537" s="7">
        <v>125</v>
      </c>
      <c r="J537" s="6">
        <v>87000</v>
      </c>
      <c r="K537" s="6" t="s">
        <v>55</v>
      </c>
      <c r="L537" s="6">
        <v>91100</v>
      </c>
      <c r="M537" s="6" t="s">
        <v>22</v>
      </c>
      <c r="N537" s="7">
        <v>389.06299999999999</v>
      </c>
      <c r="O537" s="6" t="s">
        <v>214</v>
      </c>
      <c r="P537" s="6" t="s">
        <v>215</v>
      </c>
      <c r="Q537" s="11">
        <v>2650587345345</v>
      </c>
      <c r="R537" s="12">
        <v>409050409</v>
      </c>
      <c r="S537" s="6" t="str">
        <f>LEFT(Q537,1)</f>
        <v>2</v>
      </c>
      <c r="T537" s="6" t="str">
        <f>IF(S537="1","Homme",IF(S537="0","Inconnu","Femme"))</f>
        <v>Femme</v>
      </c>
      <c r="U537" s="6" t="str">
        <f>"19"&amp;MID(Q537, SEARCH("", Q537) + 1,2)</f>
        <v>1965</v>
      </c>
      <c r="V537" s="6" t="str">
        <f>FLOOR(U537,5) &amp; "-" &amp; FLOOR(U537,5) + 5</f>
        <v>1965-1970</v>
      </c>
      <c r="W537" s="24">
        <f>IFERROR(VLOOKUP(Data_Set[[#This Row],[Type Transport]],'[1]Taux émission CO2e'!$A$5:$B$16,2,0),0)</f>
        <v>0.3</v>
      </c>
      <c r="X537" s="28">
        <f>IFERROR(VLOOKUP(Data_Set[[#This Row],[Type Transport]],'[1]Taux émission CO2e'!$A$5:$D$16,4,0),0)</f>
        <v>0.16</v>
      </c>
      <c r="Y537" s="24">
        <f>IFERROR(VLOOKUP(Data_Set[[#This Row],[Type Transport]],'[1]Taux émission CO2e'!$A$20:$B$31,2,0),0)</f>
        <v>0.7</v>
      </c>
      <c r="Z537" s="6">
        <f>IFERROR(VLOOKUP(Data_Set[[#This Row],[Type Transport]],'[1]Taux émission CO2e'!$A$20:$D$31,4,0),0)</f>
        <v>6.7400000000000002E-2</v>
      </c>
      <c r="AA537" s="30">
        <f>Data_Set[[#This Row],[Repartition Segment 1]]*Data_Set[[#This Row],[Coefficient CO2 Segment 1]]*Data_Set[[#This Row],[Poids OT (T)]]*Data_Set[[#This Row],[Distance (KM)]]</f>
        <v>4.01513016</v>
      </c>
      <c r="AB537" s="30">
        <f>Data_Set[[#This Row],[Repartition Segment 2]]*Data_Set[[#This Row],[Coefficient CO2 Segment 2]]*Data_Set[[#This Row],[Poids OT (T)]]*Data_Set[[#This Row],[Distance (KM)]]</f>
        <v>3.9465383530999998</v>
      </c>
      <c r="AC537" s="30">
        <f>Data_Set[[#This Row],[Bilan CO2 Segment 1 (Kg CO2)]]+Data_Set[[#This Row],[Bilan CO2 Segment 2 (Kg CO2)]]</f>
        <v>7.9616685130999993</v>
      </c>
      <c r="AD537" s="1"/>
    </row>
    <row r="538" spans="1:30" ht="12.5" x14ac:dyDescent="0.25">
      <c r="A538" s="7">
        <v>20220800118</v>
      </c>
      <c r="B538" s="18">
        <v>44798</v>
      </c>
      <c r="C538" s="18" t="str">
        <f>TEXT(B538, "mmmm")</f>
        <v>août</v>
      </c>
      <c r="D538" s="18" t="str">
        <f>TEXT(B538,"aaaa")</f>
        <v>2022</v>
      </c>
      <c r="E538" s="7">
        <v>1545008</v>
      </c>
      <c r="F538" s="17">
        <v>215</v>
      </c>
      <c r="G538" s="23">
        <f>Data_Set[[#This Row],[Poids OT (kg)]]/1000</f>
        <v>0.215</v>
      </c>
      <c r="H538" s="6" t="s">
        <v>0</v>
      </c>
      <c r="I538" s="7">
        <v>125</v>
      </c>
      <c r="J538" s="6">
        <v>87000</v>
      </c>
      <c r="K538" s="6" t="s">
        <v>55</v>
      </c>
      <c r="L538" s="6">
        <v>91100</v>
      </c>
      <c r="M538" s="6" t="s">
        <v>22</v>
      </c>
      <c r="N538" s="7">
        <v>389.06299999999999</v>
      </c>
      <c r="O538" s="6" t="s">
        <v>214</v>
      </c>
      <c r="P538" s="6" t="s">
        <v>215</v>
      </c>
      <c r="Q538" s="11">
        <v>2650587345345</v>
      </c>
      <c r="R538" s="12">
        <v>409050409</v>
      </c>
      <c r="S538" s="6" t="str">
        <f>LEFT(Q538,1)</f>
        <v>2</v>
      </c>
      <c r="T538" s="6" t="str">
        <f>IF(S538="1","Homme",IF(S538="0","Inconnu","Femme"))</f>
        <v>Femme</v>
      </c>
      <c r="U538" s="6" t="str">
        <f>"19"&amp;MID(Q538, SEARCH("", Q538) + 1,2)</f>
        <v>1965</v>
      </c>
      <c r="V538" s="6" t="str">
        <f>FLOOR(U538,5) &amp; "-" &amp; FLOOR(U538,5) + 5</f>
        <v>1965-1970</v>
      </c>
      <c r="W538" s="24">
        <f>IFERROR(VLOOKUP(Data_Set[[#This Row],[Type Transport]],'[1]Taux émission CO2e'!$A$5:$B$16,2,0),0)</f>
        <v>0.3</v>
      </c>
      <c r="X538" s="28">
        <f>IFERROR(VLOOKUP(Data_Set[[#This Row],[Type Transport]],'[1]Taux émission CO2e'!$A$5:$D$16,4,0),0)</f>
        <v>0.16</v>
      </c>
      <c r="Y538" s="24">
        <f>IFERROR(VLOOKUP(Data_Set[[#This Row],[Type Transport]],'[1]Taux émission CO2e'!$A$20:$B$31,2,0),0)</f>
        <v>0.7</v>
      </c>
      <c r="Z538" s="6">
        <f>IFERROR(VLOOKUP(Data_Set[[#This Row],[Type Transport]],'[1]Taux émission CO2e'!$A$20:$D$31,4,0),0)</f>
        <v>6.7400000000000002E-2</v>
      </c>
      <c r="AA538" s="30">
        <f>Data_Set[[#This Row],[Repartition Segment 1]]*Data_Set[[#This Row],[Coefficient CO2 Segment 1]]*Data_Set[[#This Row],[Poids OT (T)]]*Data_Set[[#This Row],[Distance (KM)]]</f>
        <v>4.01513016</v>
      </c>
      <c r="AB538" s="30">
        <f>Data_Set[[#This Row],[Repartition Segment 2]]*Data_Set[[#This Row],[Coefficient CO2 Segment 2]]*Data_Set[[#This Row],[Poids OT (T)]]*Data_Set[[#This Row],[Distance (KM)]]</f>
        <v>3.9465383530999998</v>
      </c>
      <c r="AC538" s="30">
        <f>Data_Set[[#This Row],[Bilan CO2 Segment 1 (Kg CO2)]]+Data_Set[[#This Row],[Bilan CO2 Segment 2 (Kg CO2)]]</f>
        <v>7.9616685130999993</v>
      </c>
      <c r="AD538" s="1"/>
    </row>
    <row r="539" spans="1:30" ht="12.5" x14ac:dyDescent="0.25">
      <c r="A539" s="7">
        <v>2022090069</v>
      </c>
      <c r="B539" s="18">
        <v>44819</v>
      </c>
      <c r="C539" s="18" t="str">
        <f>TEXT(B539, "mmmm")</f>
        <v>septembre</v>
      </c>
      <c r="D539" s="18" t="str">
        <f>TEXT(B539,"aaaa")</f>
        <v>2022</v>
      </c>
      <c r="E539" s="7">
        <v>1553705</v>
      </c>
      <c r="F539" s="17">
        <v>220</v>
      </c>
      <c r="G539" s="23">
        <f>Data_Set[[#This Row],[Poids OT (kg)]]/1000</f>
        <v>0.22</v>
      </c>
      <c r="H539" s="6" t="s">
        <v>0</v>
      </c>
      <c r="I539" s="7">
        <v>125</v>
      </c>
      <c r="J539" s="6">
        <v>87000</v>
      </c>
      <c r="K539" s="6" t="s">
        <v>55</v>
      </c>
      <c r="L539" s="6">
        <v>91100</v>
      </c>
      <c r="M539" s="6" t="s">
        <v>22</v>
      </c>
      <c r="N539" s="7">
        <v>389.06299999999999</v>
      </c>
      <c r="O539" s="6" t="s">
        <v>214</v>
      </c>
      <c r="P539" s="6" t="s">
        <v>215</v>
      </c>
      <c r="Q539" s="11">
        <v>2650587345345</v>
      </c>
      <c r="R539" s="12">
        <v>409050409</v>
      </c>
      <c r="S539" s="6" t="str">
        <f>LEFT(Q539,1)</f>
        <v>2</v>
      </c>
      <c r="T539" s="6" t="str">
        <f>IF(S539="1","Homme",IF(S539="0","Inconnu","Femme"))</f>
        <v>Femme</v>
      </c>
      <c r="U539" s="6" t="str">
        <f>"19"&amp;MID(Q539, SEARCH("", Q539) + 1,2)</f>
        <v>1965</v>
      </c>
      <c r="V539" s="6" t="str">
        <f>FLOOR(U539,5) &amp; "-" &amp; FLOOR(U539,5) + 5</f>
        <v>1965-1970</v>
      </c>
      <c r="W539" s="24">
        <f>IFERROR(VLOOKUP(Data_Set[[#This Row],[Type Transport]],'[1]Taux émission CO2e'!$A$5:$B$16,2,0),0)</f>
        <v>0.3</v>
      </c>
      <c r="X539" s="28">
        <f>IFERROR(VLOOKUP(Data_Set[[#This Row],[Type Transport]],'[1]Taux émission CO2e'!$A$5:$D$16,4,0),0)</f>
        <v>0.16</v>
      </c>
      <c r="Y539" s="24">
        <f>IFERROR(VLOOKUP(Data_Set[[#This Row],[Type Transport]],'[1]Taux émission CO2e'!$A$20:$B$31,2,0),0)</f>
        <v>0.7</v>
      </c>
      <c r="Z539" s="6">
        <f>IFERROR(VLOOKUP(Data_Set[[#This Row],[Type Transport]],'[1]Taux émission CO2e'!$A$20:$D$31,4,0),0)</f>
        <v>6.7400000000000002E-2</v>
      </c>
      <c r="AA539" s="30">
        <f>Data_Set[[#This Row],[Repartition Segment 1]]*Data_Set[[#This Row],[Coefficient CO2 Segment 1]]*Data_Set[[#This Row],[Poids OT (T)]]*Data_Set[[#This Row],[Distance (KM)]]</f>
        <v>4.1085052800000001</v>
      </c>
      <c r="AB539" s="30">
        <f>Data_Set[[#This Row],[Repartition Segment 2]]*Data_Set[[#This Row],[Coefficient CO2 Segment 2]]*Data_Set[[#This Row],[Poids OT (T)]]*Data_Set[[#This Row],[Distance (KM)]]</f>
        <v>4.0383183147999997</v>
      </c>
      <c r="AC539" s="30">
        <f>Data_Set[[#This Row],[Bilan CO2 Segment 1 (Kg CO2)]]+Data_Set[[#This Row],[Bilan CO2 Segment 2 (Kg CO2)]]</f>
        <v>8.1468235948000007</v>
      </c>
      <c r="AD539" s="1"/>
    </row>
    <row r="540" spans="1:30" ht="12.5" x14ac:dyDescent="0.25">
      <c r="A540" s="7">
        <v>2022090069</v>
      </c>
      <c r="B540" s="18">
        <v>44826</v>
      </c>
      <c r="C540" s="18" t="str">
        <f>TEXT(B540, "mmmm")</f>
        <v>septembre</v>
      </c>
      <c r="D540" s="18" t="str">
        <f>TEXT(B540,"aaaa")</f>
        <v>2022</v>
      </c>
      <c r="E540" s="7">
        <v>1556033</v>
      </c>
      <c r="F540" s="17">
        <v>180</v>
      </c>
      <c r="G540" s="23">
        <f>Data_Set[[#This Row],[Poids OT (kg)]]/1000</f>
        <v>0.18</v>
      </c>
      <c r="H540" s="6" t="s">
        <v>0</v>
      </c>
      <c r="I540" s="7">
        <v>125</v>
      </c>
      <c r="J540" s="6">
        <v>87000</v>
      </c>
      <c r="K540" s="6" t="s">
        <v>55</v>
      </c>
      <c r="L540" s="6">
        <v>91100</v>
      </c>
      <c r="M540" s="6" t="s">
        <v>22</v>
      </c>
      <c r="N540" s="7">
        <v>389.06299999999999</v>
      </c>
      <c r="O540" s="6" t="s">
        <v>214</v>
      </c>
      <c r="P540" s="6" t="s">
        <v>215</v>
      </c>
      <c r="Q540" s="11">
        <v>2650587345345</v>
      </c>
      <c r="R540" s="12">
        <v>409050409</v>
      </c>
      <c r="S540" s="6" t="str">
        <f>LEFT(Q540,1)</f>
        <v>2</v>
      </c>
      <c r="T540" s="6" t="str">
        <f>IF(S540="1","Homme",IF(S540="0","Inconnu","Femme"))</f>
        <v>Femme</v>
      </c>
      <c r="U540" s="6" t="str">
        <f>"19"&amp;MID(Q540, SEARCH("", Q540) + 1,2)</f>
        <v>1965</v>
      </c>
      <c r="V540" s="6" t="str">
        <f>FLOOR(U540,5) &amp; "-" &amp; FLOOR(U540,5) + 5</f>
        <v>1965-1970</v>
      </c>
      <c r="W540" s="24">
        <f>IFERROR(VLOOKUP(Data_Set[[#This Row],[Type Transport]],'[1]Taux émission CO2e'!$A$5:$B$16,2,0),0)</f>
        <v>0.3</v>
      </c>
      <c r="X540" s="28">
        <f>IFERROR(VLOOKUP(Data_Set[[#This Row],[Type Transport]],'[1]Taux émission CO2e'!$A$5:$D$16,4,0),0)</f>
        <v>0.16</v>
      </c>
      <c r="Y540" s="24">
        <f>IFERROR(VLOOKUP(Data_Set[[#This Row],[Type Transport]],'[1]Taux émission CO2e'!$A$20:$B$31,2,0),0)</f>
        <v>0.7</v>
      </c>
      <c r="Z540" s="6">
        <f>IFERROR(VLOOKUP(Data_Set[[#This Row],[Type Transport]],'[1]Taux émission CO2e'!$A$20:$D$31,4,0),0)</f>
        <v>6.7400000000000002E-2</v>
      </c>
      <c r="AA540" s="30">
        <f>Data_Set[[#This Row],[Repartition Segment 1]]*Data_Set[[#This Row],[Coefficient CO2 Segment 1]]*Data_Set[[#This Row],[Poids OT (T)]]*Data_Set[[#This Row],[Distance (KM)]]</f>
        <v>3.3615043199999999</v>
      </c>
      <c r="AB540" s="30">
        <f>Data_Set[[#This Row],[Repartition Segment 2]]*Data_Set[[#This Row],[Coefficient CO2 Segment 2]]*Data_Set[[#This Row],[Poids OT (T)]]*Data_Set[[#This Row],[Distance (KM)]]</f>
        <v>3.3040786211999995</v>
      </c>
      <c r="AC540" s="30">
        <f>Data_Set[[#This Row],[Bilan CO2 Segment 1 (Kg CO2)]]+Data_Set[[#This Row],[Bilan CO2 Segment 2 (Kg CO2)]]</f>
        <v>6.6655829411999994</v>
      </c>
      <c r="AD540" s="1"/>
    </row>
    <row r="541" spans="1:30" ht="12.5" x14ac:dyDescent="0.25">
      <c r="A541" s="7">
        <v>20220900129</v>
      </c>
      <c r="B541" s="18">
        <v>44833</v>
      </c>
      <c r="C541" s="18" t="str">
        <f>TEXT(B541, "mmmm")</f>
        <v>septembre</v>
      </c>
      <c r="D541" s="18" t="str">
        <f>TEXT(B541,"aaaa")</f>
        <v>2022</v>
      </c>
      <c r="E541" s="7">
        <v>1560023</v>
      </c>
      <c r="F541" s="17">
        <v>130</v>
      </c>
      <c r="G541" s="23">
        <f>Data_Set[[#This Row],[Poids OT (kg)]]/1000</f>
        <v>0.13</v>
      </c>
      <c r="H541" s="6" t="s">
        <v>0</v>
      </c>
      <c r="I541" s="7">
        <v>125</v>
      </c>
      <c r="J541" s="6">
        <v>87000</v>
      </c>
      <c r="K541" s="6" t="s">
        <v>55</v>
      </c>
      <c r="L541" s="6">
        <v>91100</v>
      </c>
      <c r="M541" s="6" t="s">
        <v>22</v>
      </c>
      <c r="N541" s="7">
        <v>389.06299999999999</v>
      </c>
      <c r="O541" s="6" t="s">
        <v>214</v>
      </c>
      <c r="P541" s="6" t="s">
        <v>215</v>
      </c>
      <c r="Q541" s="11">
        <v>2650587345345</v>
      </c>
      <c r="R541" s="12">
        <v>409050409</v>
      </c>
      <c r="S541" s="6" t="str">
        <f>LEFT(Q541,1)</f>
        <v>2</v>
      </c>
      <c r="T541" s="6" t="str">
        <f>IF(S541="1","Homme",IF(S541="0","Inconnu","Femme"))</f>
        <v>Femme</v>
      </c>
      <c r="U541" s="6" t="str">
        <f>"19"&amp;MID(Q541, SEARCH("", Q541) + 1,2)</f>
        <v>1965</v>
      </c>
      <c r="V541" s="6" t="str">
        <f>FLOOR(U541,5) &amp; "-" &amp; FLOOR(U541,5) + 5</f>
        <v>1965-1970</v>
      </c>
      <c r="W541" s="24">
        <f>IFERROR(VLOOKUP(Data_Set[[#This Row],[Type Transport]],'[1]Taux émission CO2e'!$A$5:$B$16,2,0),0)</f>
        <v>0.3</v>
      </c>
      <c r="X541" s="28">
        <f>IFERROR(VLOOKUP(Data_Set[[#This Row],[Type Transport]],'[1]Taux émission CO2e'!$A$5:$D$16,4,0),0)</f>
        <v>0.16</v>
      </c>
      <c r="Y541" s="24">
        <f>IFERROR(VLOOKUP(Data_Set[[#This Row],[Type Transport]],'[1]Taux émission CO2e'!$A$20:$B$31,2,0),0)</f>
        <v>0.7</v>
      </c>
      <c r="Z541" s="6">
        <f>IFERROR(VLOOKUP(Data_Set[[#This Row],[Type Transport]],'[1]Taux émission CO2e'!$A$20:$D$31,4,0),0)</f>
        <v>6.7400000000000002E-2</v>
      </c>
      <c r="AA541" s="30">
        <f>Data_Set[[#This Row],[Repartition Segment 1]]*Data_Set[[#This Row],[Coefficient CO2 Segment 1]]*Data_Set[[#This Row],[Poids OT (T)]]*Data_Set[[#This Row],[Distance (KM)]]</f>
        <v>2.4277531200000002</v>
      </c>
      <c r="AB541" s="30">
        <f>Data_Set[[#This Row],[Repartition Segment 2]]*Data_Set[[#This Row],[Coefficient CO2 Segment 2]]*Data_Set[[#This Row],[Poids OT (T)]]*Data_Set[[#This Row],[Distance (KM)]]</f>
        <v>2.3862790041999999</v>
      </c>
      <c r="AC541" s="30">
        <f>Data_Set[[#This Row],[Bilan CO2 Segment 1 (Kg CO2)]]+Data_Set[[#This Row],[Bilan CO2 Segment 2 (Kg CO2)]]</f>
        <v>4.8140321242000006</v>
      </c>
      <c r="AD541" s="1"/>
    </row>
    <row r="542" spans="1:30" ht="12.5" x14ac:dyDescent="0.25">
      <c r="A542" s="7">
        <v>20220700116</v>
      </c>
      <c r="B542" s="18">
        <v>44767</v>
      </c>
      <c r="C542" s="18" t="str">
        <f>TEXT(B542, "mmmm")</f>
        <v>juillet</v>
      </c>
      <c r="D542" s="18" t="str">
        <f>TEXT(B542,"aaaa")</f>
        <v>2022</v>
      </c>
      <c r="E542" s="7">
        <v>1535210</v>
      </c>
      <c r="F542" s="17">
        <v>150</v>
      </c>
      <c r="G542" s="23">
        <f>Data_Set[[#This Row],[Poids OT (kg)]]/1000</f>
        <v>0.15</v>
      </c>
      <c r="H542" s="6" t="s">
        <v>1</v>
      </c>
      <c r="I542" s="7">
        <v>165</v>
      </c>
      <c r="J542" s="6">
        <v>39570</v>
      </c>
      <c r="K542" s="6" t="s">
        <v>32</v>
      </c>
      <c r="L542" s="6">
        <v>91090</v>
      </c>
      <c r="M542" s="6" t="s">
        <v>29</v>
      </c>
      <c r="N542" s="7">
        <v>381.86700000000002</v>
      </c>
      <c r="O542" s="6" t="s">
        <v>166</v>
      </c>
      <c r="P542" s="6" t="s">
        <v>167</v>
      </c>
      <c r="Q542" s="11">
        <v>1861039876765</v>
      </c>
      <c r="R542" s="12">
        <v>613121698</v>
      </c>
      <c r="S542" s="6" t="str">
        <f>LEFT(Q542,1)</f>
        <v>1</v>
      </c>
      <c r="T542" s="6" t="str">
        <f>IF(S542="1","Homme",IF(S542="0","Inconnu","Femme"))</f>
        <v>Homme</v>
      </c>
      <c r="U542" s="6" t="str">
        <f>"19"&amp;MID(Q542, SEARCH("", Q542) + 1,2)</f>
        <v>1986</v>
      </c>
      <c r="V542" s="6" t="str">
        <f>FLOOR(U542,5) &amp; "-" &amp; FLOOR(U542,5) + 5</f>
        <v>1985-1990</v>
      </c>
      <c r="W542" s="24">
        <f>IFERROR(VLOOKUP(Data_Set[[#This Row],[Type Transport]],'[1]Taux émission CO2e'!$A$5:$B$16,2,0),0)</f>
        <v>0.3</v>
      </c>
      <c r="X542" s="28">
        <f>IFERROR(VLOOKUP(Data_Set[[#This Row],[Type Transport]],'[1]Taux émission CO2e'!$A$5:$D$16,4,0),0)</f>
        <v>0.16</v>
      </c>
      <c r="Y542" s="24">
        <f>IFERROR(VLOOKUP(Data_Set[[#This Row],[Type Transport]],'[1]Taux émission CO2e'!$A$20:$B$31,2,0),0)</f>
        <v>0.7</v>
      </c>
      <c r="Z542" s="6">
        <f>IFERROR(VLOOKUP(Data_Set[[#This Row],[Type Transport]],'[1]Taux émission CO2e'!$A$20:$D$31,4,0),0)</f>
        <v>6.7400000000000002E-2</v>
      </c>
      <c r="AA542" s="30">
        <f>Data_Set[[#This Row],[Repartition Segment 1]]*Data_Set[[#This Row],[Coefficient CO2 Segment 1]]*Data_Set[[#This Row],[Poids OT (T)]]*Data_Set[[#This Row],[Distance (KM)]]</f>
        <v>2.7494424</v>
      </c>
      <c r="AB542" s="30">
        <f>Data_Set[[#This Row],[Repartition Segment 2]]*Data_Set[[#This Row],[Coefficient CO2 Segment 2]]*Data_Set[[#This Row],[Poids OT (T)]]*Data_Set[[#This Row],[Distance (KM)]]</f>
        <v>2.7024727589999999</v>
      </c>
      <c r="AC542" s="30">
        <f>Data_Set[[#This Row],[Bilan CO2 Segment 1 (Kg CO2)]]+Data_Set[[#This Row],[Bilan CO2 Segment 2 (Kg CO2)]]</f>
        <v>5.4519151590000003</v>
      </c>
      <c r="AD542" s="1"/>
    </row>
    <row r="543" spans="1:30" ht="12.5" x14ac:dyDescent="0.25">
      <c r="A543" s="7">
        <v>20210300043</v>
      </c>
      <c r="B543" s="18">
        <v>44260</v>
      </c>
      <c r="C543" s="18" t="str">
        <f>TEXT(B543, "mmmm")</f>
        <v>mars</v>
      </c>
      <c r="D543" s="18" t="str">
        <f>TEXT(B543,"aaaa")</f>
        <v>2021</v>
      </c>
      <c r="E543" s="7">
        <v>1334029</v>
      </c>
      <c r="F543" s="17">
        <v>200</v>
      </c>
      <c r="G543" s="23">
        <f>Data_Set[[#This Row],[Poids OT (kg)]]/1000</f>
        <v>0.2</v>
      </c>
      <c r="H543" s="6" t="s">
        <v>1</v>
      </c>
      <c r="I543" s="7">
        <v>110.58</v>
      </c>
      <c r="J543" s="6">
        <v>39570</v>
      </c>
      <c r="K543" s="6" t="s">
        <v>32</v>
      </c>
      <c r="L543" s="6">
        <v>91100</v>
      </c>
      <c r="M543" s="6" t="s">
        <v>22</v>
      </c>
      <c r="N543" s="7">
        <v>380.58600000000001</v>
      </c>
      <c r="O543" s="6" t="s">
        <v>166</v>
      </c>
      <c r="P543" s="6" t="s">
        <v>167</v>
      </c>
      <c r="Q543" s="11">
        <v>1861039876765</v>
      </c>
      <c r="R543" s="12">
        <v>613121698</v>
      </c>
      <c r="S543" s="6" t="str">
        <f>LEFT(Q543,1)</f>
        <v>1</v>
      </c>
      <c r="T543" s="6" t="str">
        <f>IF(S543="1","Homme",IF(S543="0","Inconnu","Femme"))</f>
        <v>Homme</v>
      </c>
      <c r="U543" s="6" t="str">
        <f>"19"&amp;MID(Q543, SEARCH("", Q543) + 1,2)</f>
        <v>1986</v>
      </c>
      <c r="V543" s="6" t="str">
        <f>FLOOR(U543,5) &amp; "-" &amp; FLOOR(U543,5) + 5</f>
        <v>1985-1990</v>
      </c>
      <c r="W543" s="24">
        <f>IFERROR(VLOOKUP(Data_Set[[#This Row],[Type Transport]],'[1]Taux émission CO2e'!$A$5:$B$16,2,0),0)</f>
        <v>0.3</v>
      </c>
      <c r="X543" s="28">
        <f>IFERROR(VLOOKUP(Data_Set[[#This Row],[Type Transport]],'[1]Taux émission CO2e'!$A$5:$D$16,4,0),0)</f>
        <v>0.16</v>
      </c>
      <c r="Y543" s="24">
        <f>IFERROR(VLOOKUP(Data_Set[[#This Row],[Type Transport]],'[1]Taux émission CO2e'!$A$20:$B$31,2,0),0)</f>
        <v>0.7</v>
      </c>
      <c r="Z543" s="6">
        <f>IFERROR(VLOOKUP(Data_Set[[#This Row],[Type Transport]],'[1]Taux émission CO2e'!$A$20:$D$31,4,0),0)</f>
        <v>6.7400000000000002E-2</v>
      </c>
      <c r="AA543" s="30">
        <f>Data_Set[[#This Row],[Repartition Segment 1]]*Data_Set[[#This Row],[Coefficient CO2 Segment 1]]*Data_Set[[#This Row],[Poids OT (T)]]*Data_Set[[#This Row],[Distance (KM)]]</f>
        <v>3.6536256000000003</v>
      </c>
      <c r="AB543" s="30">
        <f>Data_Set[[#This Row],[Repartition Segment 2]]*Data_Set[[#This Row],[Coefficient CO2 Segment 2]]*Data_Set[[#This Row],[Poids OT (T)]]*Data_Set[[#This Row],[Distance (KM)]]</f>
        <v>3.5912094960000003</v>
      </c>
      <c r="AC543" s="30">
        <f>Data_Set[[#This Row],[Bilan CO2 Segment 1 (Kg CO2)]]+Data_Set[[#This Row],[Bilan CO2 Segment 2 (Kg CO2)]]</f>
        <v>7.244835096000001</v>
      </c>
      <c r="AD543" s="1"/>
    </row>
    <row r="544" spans="1:30" ht="12.5" x14ac:dyDescent="0.25">
      <c r="A544" s="7">
        <v>20210300043</v>
      </c>
      <c r="B544" s="18">
        <v>44274</v>
      </c>
      <c r="C544" s="18" t="str">
        <f>TEXT(B544, "mmmm")</f>
        <v>mars</v>
      </c>
      <c r="D544" s="18" t="str">
        <f>TEXT(B544,"aaaa")</f>
        <v>2021</v>
      </c>
      <c r="E544" s="7">
        <v>1339191</v>
      </c>
      <c r="F544" s="17">
        <v>200</v>
      </c>
      <c r="G544" s="23">
        <f>Data_Set[[#This Row],[Poids OT (kg)]]/1000</f>
        <v>0.2</v>
      </c>
      <c r="H544" s="6" t="s">
        <v>1</v>
      </c>
      <c r="I544" s="7">
        <v>110.58</v>
      </c>
      <c r="J544" s="6">
        <v>39570</v>
      </c>
      <c r="K544" s="6" t="s">
        <v>32</v>
      </c>
      <c r="L544" s="6">
        <v>91100</v>
      </c>
      <c r="M544" s="6" t="s">
        <v>22</v>
      </c>
      <c r="N544" s="7">
        <v>380.58600000000001</v>
      </c>
      <c r="O544" s="6" t="s">
        <v>166</v>
      </c>
      <c r="P544" s="6" t="s">
        <v>167</v>
      </c>
      <c r="Q544" s="11">
        <v>1861039876765</v>
      </c>
      <c r="R544" s="12">
        <v>613121698</v>
      </c>
      <c r="S544" s="6" t="str">
        <f>LEFT(Q544,1)</f>
        <v>1</v>
      </c>
      <c r="T544" s="6" t="str">
        <f>IF(S544="1","Homme",IF(S544="0","Inconnu","Femme"))</f>
        <v>Homme</v>
      </c>
      <c r="U544" s="6" t="str">
        <f>"19"&amp;MID(Q544, SEARCH("", Q544) + 1,2)</f>
        <v>1986</v>
      </c>
      <c r="V544" s="6" t="str">
        <f>FLOOR(U544,5) &amp; "-" &amp; FLOOR(U544,5) + 5</f>
        <v>1985-1990</v>
      </c>
      <c r="W544" s="24">
        <f>IFERROR(VLOOKUP(Data_Set[[#This Row],[Type Transport]],'[1]Taux émission CO2e'!$A$5:$B$16,2,0),0)</f>
        <v>0.3</v>
      </c>
      <c r="X544" s="28">
        <f>IFERROR(VLOOKUP(Data_Set[[#This Row],[Type Transport]],'[1]Taux émission CO2e'!$A$5:$D$16,4,0),0)</f>
        <v>0.16</v>
      </c>
      <c r="Y544" s="24">
        <f>IFERROR(VLOOKUP(Data_Set[[#This Row],[Type Transport]],'[1]Taux émission CO2e'!$A$20:$B$31,2,0),0)</f>
        <v>0.7</v>
      </c>
      <c r="Z544" s="6">
        <f>IFERROR(VLOOKUP(Data_Set[[#This Row],[Type Transport]],'[1]Taux émission CO2e'!$A$20:$D$31,4,0),0)</f>
        <v>6.7400000000000002E-2</v>
      </c>
      <c r="AA544" s="30">
        <f>Data_Set[[#This Row],[Repartition Segment 1]]*Data_Set[[#This Row],[Coefficient CO2 Segment 1]]*Data_Set[[#This Row],[Poids OT (T)]]*Data_Set[[#This Row],[Distance (KM)]]</f>
        <v>3.6536256000000003</v>
      </c>
      <c r="AB544" s="30">
        <f>Data_Set[[#This Row],[Repartition Segment 2]]*Data_Set[[#This Row],[Coefficient CO2 Segment 2]]*Data_Set[[#This Row],[Poids OT (T)]]*Data_Set[[#This Row],[Distance (KM)]]</f>
        <v>3.5912094960000003</v>
      </c>
      <c r="AC544" s="30">
        <f>Data_Set[[#This Row],[Bilan CO2 Segment 1 (Kg CO2)]]+Data_Set[[#This Row],[Bilan CO2 Segment 2 (Kg CO2)]]</f>
        <v>7.244835096000001</v>
      </c>
      <c r="AD544" s="1"/>
    </row>
    <row r="545" spans="1:30" ht="12.5" x14ac:dyDescent="0.25">
      <c r="A545" s="7">
        <v>20210400025</v>
      </c>
      <c r="B545" s="18">
        <v>44281</v>
      </c>
      <c r="C545" s="18" t="str">
        <f>TEXT(B545, "mmmm")</f>
        <v>mars</v>
      </c>
      <c r="D545" s="18" t="str">
        <f>TEXT(B545,"aaaa")</f>
        <v>2021</v>
      </c>
      <c r="E545" s="7">
        <v>1341084</v>
      </c>
      <c r="F545" s="17">
        <v>200</v>
      </c>
      <c r="G545" s="23">
        <f>Data_Set[[#This Row],[Poids OT (kg)]]/1000</f>
        <v>0.2</v>
      </c>
      <c r="H545" s="6" t="s">
        <v>1</v>
      </c>
      <c r="I545" s="7">
        <v>110.58</v>
      </c>
      <c r="J545" s="6">
        <v>39570</v>
      </c>
      <c r="K545" s="6" t="s">
        <v>32</v>
      </c>
      <c r="L545" s="6">
        <v>91100</v>
      </c>
      <c r="M545" s="6" t="s">
        <v>22</v>
      </c>
      <c r="N545" s="7">
        <v>380.58600000000001</v>
      </c>
      <c r="O545" s="6" t="s">
        <v>166</v>
      </c>
      <c r="P545" s="6" t="s">
        <v>167</v>
      </c>
      <c r="Q545" s="11">
        <v>1861039876765</v>
      </c>
      <c r="R545" s="12">
        <v>613121698</v>
      </c>
      <c r="S545" s="6" t="str">
        <f>LEFT(Q545,1)</f>
        <v>1</v>
      </c>
      <c r="T545" s="6" t="str">
        <f>IF(S545="1","Homme",IF(S545="0","Inconnu","Femme"))</f>
        <v>Homme</v>
      </c>
      <c r="U545" s="6" t="str">
        <f>"19"&amp;MID(Q545, SEARCH("", Q545) + 1,2)</f>
        <v>1986</v>
      </c>
      <c r="V545" s="6" t="str">
        <f>FLOOR(U545,5) &amp; "-" &amp; FLOOR(U545,5) + 5</f>
        <v>1985-1990</v>
      </c>
      <c r="W545" s="24">
        <f>IFERROR(VLOOKUP(Data_Set[[#This Row],[Type Transport]],'[1]Taux émission CO2e'!$A$5:$B$16,2,0),0)</f>
        <v>0.3</v>
      </c>
      <c r="X545" s="28">
        <f>IFERROR(VLOOKUP(Data_Set[[#This Row],[Type Transport]],'[1]Taux émission CO2e'!$A$5:$D$16,4,0),0)</f>
        <v>0.16</v>
      </c>
      <c r="Y545" s="24">
        <f>IFERROR(VLOOKUP(Data_Set[[#This Row],[Type Transport]],'[1]Taux émission CO2e'!$A$20:$B$31,2,0),0)</f>
        <v>0.7</v>
      </c>
      <c r="Z545" s="6">
        <f>IFERROR(VLOOKUP(Data_Set[[#This Row],[Type Transport]],'[1]Taux émission CO2e'!$A$20:$D$31,4,0),0)</f>
        <v>6.7400000000000002E-2</v>
      </c>
      <c r="AA545" s="30">
        <f>Data_Set[[#This Row],[Repartition Segment 1]]*Data_Set[[#This Row],[Coefficient CO2 Segment 1]]*Data_Set[[#This Row],[Poids OT (T)]]*Data_Set[[#This Row],[Distance (KM)]]</f>
        <v>3.6536256000000003</v>
      </c>
      <c r="AB545" s="30">
        <f>Data_Set[[#This Row],[Repartition Segment 2]]*Data_Set[[#This Row],[Coefficient CO2 Segment 2]]*Data_Set[[#This Row],[Poids OT (T)]]*Data_Set[[#This Row],[Distance (KM)]]</f>
        <v>3.5912094960000003</v>
      </c>
      <c r="AC545" s="30">
        <f>Data_Set[[#This Row],[Bilan CO2 Segment 1 (Kg CO2)]]+Data_Set[[#This Row],[Bilan CO2 Segment 2 (Kg CO2)]]</f>
        <v>7.244835096000001</v>
      </c>
      <c r="AD545" s="1"/>
    </row>
    <row r="546" spans="1:30" ht="12.5" x14ac:dyDescent="0.25">
      <c r="A546" s="7">
        <v>20210400066</v>
      </c>
      <c r="B546" s="18">
        <v>44295</v>
      </c>
      <c r="C546" s="18" t="str">
        <f>TEXT(B546, "mmmm")</f>
        <v>avril</v>
      </c>
      <c r="D546" s="18" t="str">
        <f>TEXT(B546,"aaaa")</f>
        <v>2021</v>
      </c>
      <c r="E546" s="7">
        <v>1346163</v>
      </c>
      <c r="F546" s="17">
        <v>200</v>
      </c>
      <c r="G546" s="23">
        <f>Data_Set[[#This Row],[Poids OT (kg)]]/1000</f>
        <v>0.2</v>
      </c>
      <c r="H546" s="6" t="s">
        <v>1</v>
      </c>
      <c r="I546" s="7">
        <v>200</v>
      </c>
      <c r="J546" s="6">
        <v>39570</v>
      </c>
      <c r="K546" s="6" t="s">
        <v>32</v>
      </c>
      <c r="L546" s="6">
        <v>91100</v>
      </c>
      <c r="M546" s="6" t="s">
        <v>22</v>
      </c>
      <c r="N546" s="7">
        <v>380.58600000000001</v>
      </c>
      <c r="O546" s="6" t="s">
        <v>166</v>
      </c>
      <c r="P546" s="6" t="s">
        <v>167</v>
      </c>
      <c r="Q546" s="11">
        <v>1861039876765</v>
      </c>
      <c r="R546" s="12">
        <v>613121698</v>
      </c>
      <c r="S546" s="6" t="str">
        <f>LEFT(Q546,1)</f>
        <v>1</v>
      </c>
      <c r="T546" s="6" t="str">
        <f>IF(S546="1","Homme",IF(S546="0","Inconnu","Femme"))</f>
        <v>Homme</v>
      </c>
      <c r="U546" s="6" t="str">
        <f>"19"&amp;MID(Q546, SEARCH("", Q546) + 1,2)</f>
        <v>1986</v>
      </c>
      <c r="V546" s="6" t="str">
        <f>FLOOR(U546,5) &amp; "-" &amp; FLOOR(U546,5) + 5</f>
        <v>1985-1990</v>
      </c>
      <c r="W546" s="24">
        <f>IFERROR(VLOOKUP(Data_Set[[#This Row],[Type Transport]],'[1]Taux émission CO2e'!$A$5:$B$16,2,0),0)</f>
        <v>0.3</v>
      </c>
      <c r="X546" s="28">
        <f>IFERROR(VLOOKUP(Data_Set[[#This Row],[Type Transport]],'[1]Taux émission CO2e'!$A$5:$D$16,4,0),0)</f>
        <v>0.16</v>
      </c>
      <c r="Y546" s="24">
        <f>IFERROR(VLOOKUP(Data_Set[[#This Row],[Type Transport]],'[1]Taux émission CO2e'!$A$20:$B$31,2,0),0)</f>
        <v>0.7</v>
      </c>
      <c r="Z546" s="6">
        <f>IFERROR(VLOOKUP(Data_Set[[#This Row],[Type Transport]],'[1]Taux émission CO2e'!$A$20:$D$31,4,0),0)</f>
        <v>6.7400000000000002E-2</v>
      </c>
      <c r="AA546" s="30">
        <f>Data_Set[[#This Row],[Repartition Segment 1]]*Data_Set[[#This Row],[Coefficient CO2 Segment 1]]*Data_Set[[#This Row],[Poids OT (T)]]*Data_Set[[#This Row],[Distance (KM)]]</f>
        <v>3.6536256000000003</v>
      </c>
      <c r="AB546" s="30">
        <f>Data_Set[[#This Row],[Repartition Segment 2]]*Data_Set[[#This Row],[Coefficient CO2 Segment 2]]*Data_Set[[#This Row],[Poids OT (T)]]*Data_Set[[#This Row],[Distance (KM)]]</f>
        <v>3.5912094960000003</v>
      </c>
      <c r="AC546" s="30">
        <f>Data_Set[[#This Row],[Bilan CO2 Segment 1 (Kg CO2)]]+Data_Set[[#This Row],[Bilan CO2 Segment 2 (Kg CO2)]]</f>
        <v>7.244835096000001</v>
      </c>
      <c r="AD546" s="1"/>
    </row>
    <row r="547" spans="1:30" ht="12.5" x14ac:dyDescent="0.25">
      <c r="A547" s="7">
        <v>20210400066</v>
      </c>
      <c r="B547" s="18">
        <v>44306</v>
      </c>
      <c r="C547" s="18" t="str">
        <f>TEXT(B547, "mmmm")</f>
        <v>avril</v>
      </c>
      <c r="D547" s="18" t="str">
        <f>TEXT(B547,"aaaa")</f>
        <v>2021</v>
      </c>
      <c r="E547" s="7">
        <v>1349593</v>
      </c>
      <c r="F547" s="17">
        <v>200</v>
      </c>
      <c r="G547" s="23">
        <f>Data_Set[[#This Row],[Poids OT (kg)]]/1000</f>
        <v>0.2</v>
      </c>
      <c r="H547" s="6" t="s">
        <v>1</v>
      </c>
      <c r="I547" s="7">
        <v>166</v>
      </c>
      <c r="J547" s="6">
        <v>39570</v>
      </c>
      <c r="K547" s="6" t="s">
        <v>32</v>
      </c>
      <c r="L547" s="6">
        <v>91100</v>
      </c>
      <c r="M547" s="6" t="s">
        <v>22</v>
      </c>
      <c r="N547" s="7">
        <v>380.58600000000001</v>
      </c>
      <c r="O547" s="6" t="s">
        <v>166</v>
      </c>
      <c r="P547" s="6" t="s">
        <v>167</v>
      </c>
      <c r="Q547" s="11">
        <v>1861039876765</v>
      </c>
      <c r="R547" s="12">
        <v>613121698</v>
      </c>
      <c r="S547" s="6" t="str">
        <f>LEFT(Q547,1)</f>
        <v>1</v>
      </c>
      <c r="T547" s="6" t="str">
        <f>IF(S547="1","Homme",IF(S547="0","Inconnu","Femme"))</f>
        <v>Homme</v>
      </c>
      <c r="U547" s="6" t="str">
        <f>"19"&amp;MID(Q547, SEARCH("", Q547) + 1,2)</f>
        <v>1986</v>
      </c>
      <c r="V547" s="6" t="str">
        <f>FLOOR(U547,5) &amp; "-" &amp; FLOOR(U547,5) + 5</f>
        <v>1985-1990</v>
      </c>
      <c r="W547" s="24">
        <f>IFERROR(VLOOKUP(Data_Set[[#This Row],[Type Transport]],'[1]Taux émission CO2e'!$A$5:$B$16,2,0),0)</f>
        <v>0.3</v>
      </c>
      <c r="X547" s="28">
        <f>IFERROR(VLOOKUP(Data_Set[[#This Row],[Type Transport]],'[1]Taux émission CO2e'!$A$5:$D$16,4,0),0)</f>
        <v>0.16</v>
      </c>
      <c r="Y547" s="24">
        <f>IFERROR(VLOOKUP(Data_Set[[#This Row],[Type Transport]],'[1]Taux émission CO2e'!$A$20:$B$31,2,0),0)</f>
        <v>0.7</v>
      </c>
      <c r="Z547" s="6">
        <f>IFERROR(VLOOKUP(Data_Set[[#This Row],[Type Transport]],'[1]Taux émission CO2e'!$A$20:$D$31,4,0),0)</f>
        <v>6.7400000000000002E-2</v>
      </c>
      <c r="AA547" s="30">
        <f>Data_Set[[#This Row],[Repartition Segment 1]]*Data_Set[[#This Row],[Coefficient CO2 Segment 1]]*Data_Set[[#This Row],[Poids OT (T)]]*Data_Set[[#This Row],[Distance (KM)]]</f>
        <v>3.6536256000000003</v>
      </c>
      <c r="AB547" s="30">
        <f>Data_Set[[#This Row],[Repartition Segment 2]]*Data_Set[[#This Row],[Coefficient CO2 Segment 2]]*Data_Set[[#This Row],[Poids OT (T)]]*Data_Set[[#This Row],[Distance (KM)]]</f>
        <v>3.5912094960000003</v>
      </c>
      <c r="AC547" s="30">
        <f>Data_Set[[#This Row],[Bilan CO2 Segment 1 (Kg CO2)]]+Data_Set[[#This Row],[Bilan CO2 Segment 2 (Kg CO2)]]</f>
        <v>7.244835096000001</v>
      </c>
      <c r="AD547" s="1"/>
    </row>
    <row r="548" spans="1:30" ht="12.5" x14ac:dyDescent="0.25">
      <c r="A548" s="7">
        <v>20210400066</v>
      </c>
      <c r="B548" s="18">
        <v>44314</v>
      </c>
      <c r="C548" s="18" t="str">
        <f>TEXT(B548, "mmmm")</f>
        <v>avril</v>
      </c>
      <c r="D548" s="18" t="str">
        <f>TEXT(B548,"aaaa")</f>
        <v>2021</v>
      </c>
      <c r="E548" s="7">
        <v>1352173</v>
      </c>
      <c r="F548" s="17">
        <v>285</v>
      </c>
      <c r="G548" s="23">
        <f>Data_Set[[#This Row],[Poids OT (kg)]]/1000</f>
        <v>0.28499999999999998</v>
      </c>
      <c r="H548" s="6" t="s">
        <v>1</v>
      </c>
      <c r="I548" s="7">
        <v>166</v>
      </c>
      <c r="J548" s="6">
        <v>39570</v>
      </c>
      <c r="K548" s="6" t="s">
        <v>32</v>
      </c>
      <c r="L548" s="6">
        <v>91100</v>
      </c>
      <c r="M548" s="6" t="s">
        <v>22</v>
      </c>
      <c r="N548" s="7">
        <v>380.58600000000001</v>
      </c>
      <c r="O548" s="6" t="s">
        <v>166</v>
      </c>
      <c r="P548" s="6" t="s">
        <v>167</v>
      </c>
      <c r="Q548" s="11">
        <v>1861039876765</v>
      </c>
      <c r="R548" s="12">
        <v>613121698</v>
      </c>
      <c r="S548" s="6" t="str">
        <f>LEFT(Q548,1)</f>
        <v>1</v>
      </c>
      <c r="T548" s="6" t="str">
        <f>IF(S548="1","Homme",IF(S548="0","Inconnu","Femme"))</f>
        <v>Homme</v>
      </c>
      <c r="U548" s="6" t="str">
        <f>"19"&amp;MID(Q548, SEARCH("", Q548) + 1,2)</f>
        <v>1986</v>
      </c>
      <c r="V548" s="6" t="str">
        <f>FLOOR(U548,5) &amp; "-" &amp; FLOOR(U548,5) + 5</f>
        <v>1985-1990</v>
      </c>
      <c r="W548" s="24">
        <f>IFERROR(VLOOKUP(Data_Set[[#This Row],[Type Transport]],'[1]Taux émission CO2e'!$A$5:$B$16,2,0),0)</f>
        <v>0.3</v>
      </c>
      <c r="X548" s="28">
        <f>IFERROR(VLOOKUP(Data_Set[[#This Row],[Type Transport]],'[1]Taux émission CO2e'!$A$5:$D$16,4,0),0)</f>
        <v>0.16</v>
      </c>
      <c r="Y548" s="24">
        <f>IFERROR(VLOOKUP(Data_Set[[#This Row],[Type Transport]],'[1]Taux émission CO2e'!$A$20:$B$31,2,0),0)</f>
        <v>0.7</v>
      </c>
      <c r="Z548" s="6">
        <f>IFERROR(VLOOKUP(Data_Set[[#This Row],[Type Transport]],'[1]Taux émission CO2e'!$A$20:$D$31,4,0),0)</f>
        <v>6.7400000000000002E-2</v>
      </c>
      <c r="AA548" s="30">
        <f>Data_Set[[#This Row],[Repartition Segment 1]]*Data_Set[[#This Row],[Coefficient CO2 Segment 1]]*Data_Set[[#This Row],[Poids OT (T)]]*Data_Set[[#This Row],[Distance (KM)]]</f>
        <v>5.2064164799999997</v>
      </c>
      <c r="AB548" s="30">
        <f>Data_Set[[#This Row],[Repartition Segment 2]]*Data_Set[[#This Row],[Coefficient CO2 Segment 2]]*Data_Set[[#This Row],[Poids OT (T)]]*Data_Set[[#This Row],[Distance (KM)]]</f>
        <v>5.1174735318</v>
      </c>
      <c r="AC548" s="30">
        <f>Data_Set[[#This Row],[Bilan CO2 Segment 1 (Kg CO2)]]+Data_Set[[#This Row],[Bilan CO2 Segment 2 (Kg CO2)]]</f>
        <v>10.3238900118</v>
      </c>
      <c r="AD548" s="1"/>
    </row>
    <row r="549" spans="1:30" ht="12.5" x14ac:dyDescent="0.25">
      <c r="A549" s="7">
        <v>20210500029</v>
      </c>
      <c r="B549" s="18">
        <v>44321</v>
      </c>
      <c r="C549" s="18" t="str">
        <f>TEXT(B549, "mmmm")</f>
        <v>mai</v>
      </c>
      <c r="D549" s="18" t="str">
        <f>TEXT(B549,"aaaa")</f>
        <v>2021</v>
      </c>
      <c r="E549" s="7">
        <v>1360899</v>
      </c>
      <c r="F549" s="17">
        <v>200</v>
      </c>
      <c r="G549" s="23">
        <f>Data_Set[[#This Row],[Poids OT (kg)]]/1000</f>
        <v>0.2</v>
      </c>
      <c r="H549" s="6" t="s">
        <v>1</v>
      </c>
      <c r="I549" s="7">
        <v>166</v>
      </c>
      <c r="J549" s="6">
        <v>39570</v>
      </c>
      <c r="K549" s="6" t="s">
        <v>32</v>
      </c>
      <c r="L549" s="6">
        <v>91100</v>
      </c>
      <c r="M549" s="6" t="s">
        <v>22</v>
      </c>
      <c r="N549" s="7">
        <v>380.58600000000001</v>
      </c>
      <c r="O549" s="6" t="s">
        <v>166</v>
      </c>
      <c r="P549" s="6" t="s">
        <v>167</v>
      </c>
      <c r="Q549" s="11">
        <v>1861039876765</v>
      </c>
      <c r="R549" s="12">
        <v>613121698</v>
      </c>
      <c r="S549" s="6" t="str">
        <f>LEFT(Q549,1)</f>
        <v>1</v>
      </c>
      <c r="T549" s="6" t="str">
        <f>IF(S549="1","Homme",IF(S549="0","Inconnu","Femme"))</f>
        <v>Homme</v>
      </c>
      <c r="U549" s="6" t="str">
        <f>"19"&amp;MID(Q549, SEARCH("", Q549) + 1,2)</f>
        <v>1986</v>
      </c>
      <c r="V549" s="6" t="str">
        <f>FLOOR(U549,5) &amp; "-" &amp; FLOOR(U549,5) + 5</f>
        <v>1985-1990</v>
      </c>
      <c r="W549" s="24">
        <f>IFERROR(VLOOKUP(Data_Set[[#This Row],[Type Transport]],'[1]Taux émission CO2e'!$A$5:$B$16,2,0),0)</f>
        <v>0.3</v>
      </c>
      <c r="X549" s="28">
        <f>IFERROR(VLOOKUP(Data_Set[[#This Row],[Type Transport]],'[1]Taux émission CO2e'!$A$5:$D$16,4,0),0)</f>
        <v>0.16</v>
      </c>
      <c r="Y549" s="24">
        <f>IFERROR(VLOOKUP(Data_Set[[#This Row],[Type Transport]],'[1]Taux émission CO2e'!$A$20:$B$31,2,0),0)</f>
        <v>0.7</v>
      </c>
      <c r="Z549" s="6">
        <f>IFERROR(VLOOKUP(Data_Set[[#This Row],[Type Transport]],'[1]Taux émission CO2e'!$A$20:$D$31,4,0),0)</f>
        <v>6.7400000000000002E-2</v>
      </c>
      <c r="AA549" s="30">
        <f>Data_Set[[#This Row],[Repartition Segment 1]]*Data_Set[[#This Row],[Coefficient CO2 Segment 1]]*Data_Set[[#This Row],[Poids OT (T)]]*Data_Set[[#This Row],[Distance (KM)]]</f>
        <v>3.6536256000000003</v>
      </c>
      <c r="AB549" s="30">
        <f>Data_Set[[#This Row],[Repartition Segment 2]]*Data_Set[[#This Row],[Coefficient CO2 Segment 2]]*Data_Set[[#This Row],[Poids OT (T)]]*Data_Set[[#This Row],[Distance (KM)]]</f>
        <v>3.5912094960000003</v>
      </c>
      <c r="AC549" s="30">
        <f>Data_Set[[#This Row],[Bilan CO2 Segment 1 (Kg CO2)]]+Data_Set[[#This Row],[Bilan CO2 Segment 2 (Kg CO2)]]</f>
        <v>7.244835096000001</v>
      </c>
      <c r="AD549" s="1"/>
    </row>
    <row r="550" spans="1:30" ht="12.5" x14ac:dyDescent="0.25">
      <c r="A550" s="7">
        <v>20210500029</v>
      </c>
      <c r="B550" s="18">
        <v>44328</v>
      </c>
      <c r="C550" s="18" t="str">
        <f>TEXT(B550, "mmmm")</f>
        <v>mai</v>
      </c>
      <c r="D550" s="18" t="str">
        <f>TEXT(B550,"aaaa")</f>
        <v>2021</v>
      </c>
      <c r="E550" s="7">
        <v>1363307</v>
      </c>
      <c r="F550" s="17">
        <v>200</v>
      </c>
      <c r="G550" s="23">
        <f>Data_Set[[#This Row],[Poids OT (kg)]]/1000</f>
        <v>0.2</v>
      </c>
      <c r="H550" s="6" t="s">
        <v>1</v>
      </c>
      <c r="I550" s="7">
        <v>166</v>
      </c>
      <c r="J550" s="6">
        <v>39570</v>
      </c>
      <c r="K550" s="6" t="s">
        <v>32</v>
      </c>
      <c r="L550" s="6">
        <v>91100</v>
      </c>
      <c r="M550" s="6" t="s">
        <v>22</v>
      </c>
      <c r="N550" s="7">
        <v>380.58600000000001</v>
      </c>
      <c r="O550" s="6" t="s">
        <v>166</v>
      </c>
      <c r="P550" s="6" t="s">
        <v>167</v>
      </c>
      <c r="Q550" s="11">
        <v>1861039876765</v>
      </c>
      <c r="R550" s="12">
        <v>613121698</v>
      </c>
      <c r="S550" s="6" t="str">
        <f>LEFT(Q550,1)</f>
        <v>1</v>
      </c>
      <c r="T550" s="6" t="str">
        <f>IF(S550="1","Homme",IF(S550="0","Inconnu","Femme"))</f>
        <v>Homme</v>
      </c>
      <c r="U550" s="6" t="str">
        <f>"19"&amp;MID(Q550, SEARCH("", Q550) + 1,2)</f>
        <v>1986</v>
      </c>
      <c r="V550" s="6" t="str">
        <f>FLOOR(U550,5) &amp; "-" &amp; FLOOR(U550,5) + 5</f>
        <v>1985-1990</v>
      </c>
      <c r="W550" s="24">
        <f>IFERROR(VLOOKUP(Data_Set[[#This Row],[Type Transport]],'[1]Taux émission CO2e'!$A$5:$B$16,2,0),0)</f>
        <v>0.3</v>
      </c>
      <c r="X550" s="28">
        <f>IFERROR(VLOOKUP(Data_Set[[#This Row],[Type Transport]],'[1]Taux émission CO2e'!$A$5:$D$16,4,0),0)</f>
        <v>0.16</v>
      </c>
      <c r="Y550" s="24">
        <f>IFERROR(VLOOKUP(Data_Set[[#This Row],[Type Transport]],'[1]Taux émission CO2e'!$A$20:$B$31,2,0),0)</f>
        <v>0.7</v>
      </c>
      <c r="Z550" s="6">
        <f>IFERROR(VLOOKUP(Data_Set[[#This Row],[Type Transport]],'[1]Taux émission CO2e'!$A$20:$D$31,4,0),0)</f>
        <v>6.7400000000000002E-2</v>
      </c>
      <c r="AA550" s="30">
        <f>Data_Set[[#This Row],[Repartition Segment 1]]*Data_Set[[#This Row],[Coefficient CO2 Segment 1]]*Data_Set[[#This Row],[Poids OT (T)]]*Data_Set[[#This Row],[Distance (KM)]]</f>
        <v>3.6536256000000003</v>
      </c>
      <c r="AB550" s="30">
        <f>Data_Set[[#This Row],[Repartition Segment 2]]*Data_Set[[#This Row],[Coefficient CO2 Segment 2]]*Data_Set[[#This Row],[Poids OT (T)]]*Data_Set[[#This Row],[Distance (KM)]]</f>
        <v>3.5912094960000003</v>
      </c>
      <c r="AC550" s="30">
        <f>Data_Set[[#This Row],[Bilan CO2 Segment 1 (Kg CO2)]]+Data_Set[[#This Row],[Bilan CO2 Segment 2 (Kg CO2)]]</f>
        <v>7.244835096000001</v>
      </c>
      <c r="AD550" s="1"/>
    </row>
    <row r="551" spans="1:30" ht="12.5" x14ac:dyDescent="0.25">
      <c r="A551" s="7">
        <v>20210500105</v>
      </c>
      <c r="B551" s="18">
        <v>44342</v>
      </c>
      <c r="C551" s="18" t="str">
        <f>TEXT(B551, "mmmm")</f>
        <v>mai</v>
      </c>
      <c r="D551" s="18" t="str">
        <f>TEXT(B551,"aaaa")</f>
        <v>2021</v>
      </c>
      <c r="E551" s="7">
        <v>1365194</v>
      </c>
      <c r="F551" s="17">
        <v>400</v>
      </c>
      <c r="G551" s="23">
        <f>Data_Set[[#This Row],[Poids OT (kg)]]/1000</f>
        <v>0.4</v>
      </c>
      <c r="H551" s="6" t="s">
        <v>1</v>
      </c>
      <c r="I551" s="7">
        <v>200</v>
      </c>
      <c r="J551" s="6">
        <v>39570</v>
      </c>
      <c r="K551" s="6" t="s">
        <v>32</v>
      </c>
      <c r="L551" s="6">
        <v>91100</v>
      </c>
      <c r="M551" s="6" t="s">
        <v>22</v>
      </c>
      <c r="N551" s="7">
        <v>380.58600000000001</v>
      </c>
      <c r="O551" s="6" t="s">
        <v>166</v>
      </c>
      <c r="P551" s="6" t="s">
        <v>167</v>
      </c>
      <c r="Q551" s="11">
        <v>1861039876765</v>
      </c>
      <c r="R551" s="12">
        <v>613121698</v>
      </c>
      <c r="S551" s="6" t="str">
        <f>LEFT(Q551,1)</f>
        <v>1</v>
      </c>
      <c r="T551" s="6" t="str">
        <f>IF(S551="1","Homme",IF(S551="0","Inconnu","Femme"))</f>
        <v>Homme</v>
      </c>
      <c r="U551" s="6" t="str">
        <f>"19"&amp;MID(Q551, SEARCH("", Q551) + 1,2)</f>
        <v>1986</v>
      </c>
      <c r="V551" s="6" t="str">
        <f>FLOOR(U551,5) &amp; "-" &amp; FLOOR(U551,5) + 5</f>
        <v>1985-1990</v>
      </c>
      <c r="W551" s="24">
        <f>IFERROR(VLOOKUP(Data_Set[[#This Row],[Type Transport]],'[1]Taux émission CO2e'!$A$5:$B$16,2,0),0)</f>
        <v>0.3</v>
      </c>
      <c r="X551" s="28">
        <f>IFERROR(VLOOKUP(Data_Set[[#This Row],[Type Transport]],'[1]Taux émission CO2e'!$A$5:$D$16,4,0),0)</f>
        <v>0.16</v>
      </c>
      <c r="Y551" s="24">
        <f>IFERROR(VLOOKUP(Data_Set[[#This Row],[Type Transport]],'[1]Taux émission CO2e'!$A$20:$B$31,2,0),0)</f>
        <v>0.7</v>
      </c>
      <c r="Z551" s="6">
        <f>IFERROR(VLOOKUP(Data_Set[[#This Row],[Type Transport]],'[1]Taux émission CO2e'!$A$20:$D$31,4,0),0)</f>
        <v>6.7400000000000002E-2</v>
      </c>
      <c r="AA551" s="30">
        <f>Data_Set[[#This Row],[Repartition Segment 1]]*Data_Set[[#This Row],[Coefficient CO2 Segment 1]]*Data_Set[[#This Row],[Poids OT (T)]]*Data_Set[[#This Row],[Distance (KM)]]</f>
        <v>7.3072512000000005</v>
      </c>
      <c r="AB551" s="30">
        <f>Data_Set[[#This Row],[Repartition Segment 2]]*Data_Set[[#This Row],[Coefficient CO2 Segment 2]]*Data_Set[[#This Row],[Poids OT (T)]]*Data_Set[[#This Row],[Distance (KM)]]</f>
        <v>7.1824189920000006</v>
      </c>
      <c r="AC551" s="30">
        <f>Data_Set[[#This Row],[Bilan CO2 Segment 1 (Kg CO2)]]+Data_Set[[#This Row],[Bilan CO2 Segment 2 (Kg CO2)]]</f>
        <v>14.489670192000002</v>
      </c>
      <c r="AD551" s="1"/>
    </row>
    <row r="552" spans="1:30" ht="12.5" x14ac:dyDescent="0.25">
      <c r="A552" s="7">
        <v>20210500105</v>
      </c>
      <c r="B552" s="18">
        <v>44348</v>
      </c>
      <c r="C552" s="18" t="str">
        <f>TEXT(B552, "mmmm")</f>
        <v>juin</v>
      </c>
      <c r="D552" s="18" t="str">
        <f>TEXT(B552,"aaaa")</f>
        <v>2021</v>
      </c>
      <c r="E552" s="7">
        <v>1370412</v>
      </c>
      <c r="F552" s="17">
        <v>300</v>
      </c>
      <c r="G552" s="23">
        <f>Data_Set[[#This Row],[Poids OT (kg)]]/1000</f>
        <v>0.3</v>
      </c>
      <c r="H552" s="6" t="s">
        <v>1</v>
      </c>
      <c r="I552" s="7">
        <v>166</v>
      </c>
      <c r="J552" s="6">
        <v>39570</v>
      </c>
      <c r="K552" s="6" t="s">
        <v>32</v>
      </c>
      <c r="L552" s="6">
        <v>91100</v>
      </c>
      <c r="M552" s="6" t="s">
        <v>22</v>
      </c>
      <c r="N552" s="7">
        <v>380.58600000000001</v>
      </c>
      <c r="O552" s="6" t="s">
        <v>166</v>
      </c>
      <c r="P552" s="6" t="s">
        <v>167</v>
      </c>
      <c r="Q552" s="11">
        <v>1861039876765</v>
      </c>
      <c r="R552" s="12">
        <v>613121698</v>
      </c>
      <c r="S552" s="6" t="str">
        <f>LEFT(Q552,1)</f>
        <v>1</v>
      </c>
      <c r="T552" s="6" t="str">
        <f>IF(S552="1","Homme",IF(S552="0","Inconnu","Femme"))</f>
        <v>Homme</v>
      </c>
      <c r="U552" s="6" t="str">
        <f>"19"&amp;MID(Q552, SEARCH("", Q552) + 1,2)</f>
        <v>1986</v>
      </c>
      <c r="V552" s="6" t="str">
        <f>FLOOR(U552,5) &amp; "-" &amp; FLOOR(U552,5) + 5</f>
        <v>1985-1990</v>
      </c>
      <c r="W552" s="24">
        <f>IFERROR(VLOOKUP(Data_Set[[#This Row],[Type Transport]],'[1]Taux émission CO2e'!$A$5:$B$16,2,0),0)</f>
        <v>0.3</v>
      </c>
      <c r="X552" s="28">
        <f>IFERROR(VLOOKUP(Data_Set[[#This Row],[Type Transport]],'[1]Taux émission CO2e'!$A$5:$D$16,4,0),0)</f>
        <v>0.16</v>
      </c>
      <c r="Y552" s="24">
        <f>IFERROR(VLOOKUP(Data_Set[[#This Row],[Type Transport]],'[1]Taux émission CO2e'!$A$20:$B$31,2,0),0)</f>
        <v>0.7</v>
      </c>
      <c r="Z552" s="6">
        <f>IFERROR(VLOOKUP(Data_Set[[#This Row],[Type Transport]],'[1]Taux émission CO2e'!$A$20:$D$31,4,0),0)</f>
        <v>6.7400000000000002E-2</v>
      </c>
      <c r="AA552" s="30">
        <f>Data_Set[[#This Row],[Repartition Segment 1]]*Data_Set[[#This Row],[Coefficient CO2 Segment 1]]*Data_Set[[#This Row],[Poids OT (T)]]*Data_Set[[#This Row],[Distance (KM)]]</f>
        <v>5.4804383999999997</v>
      </c>
      <c r="AB552" s="30">
        <f>Data_Set[[#This Row],[Repartition Segment 2]]*Data_Set[[#This Row],[Coefficient CO2 Segment 2]]*Data_Set[[#This Row],[Poids OT (T)]]*Data_Set[[#This Row],[Distance (KM)]]</f>
        <v>5.386814244</v>
      </c>
      <c r="AC552" s="30">
        <f>Data_Set[[#This Row],[Bilan CO2 Segment 1 (Kg CO2)]]+Data_Set[[#This Row],[Bilan CO2 Segment 2 (Kg CO2)]]</f>
        <v>10.867252644000001</v>
      </c>
      <c r="AD552" s="1"/>
    </row>
    <row r="553" spans="1:30" ht="12.5" x14ac:dyDescent="0.25">
      <c r="A553" s="7">
        <v>20210600050</v>
      </c>
      <c r="B553" s="18">
        <v>44354</v>
      </c>
      <c r="C553" s="18" t="str">
        <f>TEXT(B553, "mmmm")</f>
        <v>juin</v>
      </c>
      <c r="D553" s="18" t="str">
        <f>TEXT(B553,"aaaa")</f>
        <v>2021</v>
      </c>
      <c r="E553" s="7">
        <v>1371465</v>
      </c>
      <c r="F553" s="17">
        <v>200</v>
      </c>
      <c r="G553" s="23">
        <f>Data_Set[[#This Row],[Poids OT (kg)]]/1000</f>
        <v>0.2</v>
      </c>
      <c r="H553" s="6" t="s">
        <v>1</v>
      </c>
      <c r="I553" s="7">
        <v>200</v>
      </c>
      <c r="J553" s="6">
        <v>39570</v>
      </c>
      <c r="K553" s="6" t="s">
        <v>32</v>
      </c>
      <c r="L553" s="6">
        <v>91100</v>
      </c>
      <c r="M553" s="6" t="s">
        <v>22</v>
      </c>
      <c r="N553" s="7">
        <v>380.58600000000001</v>
      </c>
      <c r="O553" s="6" t="s">
        <v>166</v>
      </c>
      <c r="P553" s="6" t="s">
        <v>167</v>
      </c>
      <c r="Q553" s="11">
        <v>1861039876765</v>
      </c>
      <c r="R553" s="12">
        <v>613121698</v>
      </c>
      <c r="S553" s="6" t="str">
        <f>LEFT(Q553,1)</f>
        <v>1</v>
      </c>
      <c r="T553" s="6" t="str">
        <f>IF(S553="1","Homme",IF(S553="0","Inconnu","Femme"))</f>
        <v>Homme</v>
      </c>
      <c r="U553" s="6" t="str">
        <f>"19"&amp;MID(Q553, SEARCH("", Q553) + 1,2)</f>
        <v>1986</v>
      </c>
      <c r="V553" s="6" t="str">
        <f>FLOOR(U553,5) &amp; "-" &amp; FLOOR(U553,5) + 5</f>
        <v>1985-1990</v>
      </c>
      <c r="W553" s="24">
        <f>IFERROR(VLOOKUP(Data_Set[[#This Row],[Type Transport]],'[1]Taux émission CO2e'!$A$5:$B$16,2,0),0)</f>
        <v>0.3</v>
      </c>
      <c r="X553" s="28">
        <f>IFERROR(VLOOKUP(Data_Set[[#This Row],[Type Transport]],'[1]Taux émission CO2e'!$A$5:$D$16,4,0),0)</f>
        <v>0.16</v>
      </c>
      <c r="Y553" s="24">
        <f>IFERROR(VLOOKUP(Data_Set[[#This Row],[Type Transport]],'[1]Taux émission CO2e'!$A$20:$B$31,2,0),0)</f>
        <v>0.7</v>
      </c>
      <c r="Z553" s="6">
        <f>IFERROR(VLOOKUP(Data_Set[[#This Row],[Type Transport]],'[1]Taux émission CO2e'!$A$20:$D$31,4,0),0)</f>
        <v>6.7400000000000002E-2</v>
      </c>
      <c r="AA553" s="30">
        <f>Data_Set[[#This Row],[Repartition Segment 1]]*Data_Set[[#This Row],[Coefficient CO2 Segment 1]]*Data_Set[[#This Row],[Poids OT (T)]]*Data_Set[[#This Row],[Distance (KM)]]</f>
        <v>3.6536256000000003</v>
      </c>
      <c r="AB553" s="30">
        <f>Data_Set[[#This Row],[Repartition Segment 2]]*Data_Set[[#This Row],[Coefficient CO2 Segment 2]]*Data_Set[[#This Row],[Poids OT (T)]]*Data_Set[[#This Row],[Distance (KM)]]</f>
        <v>3.5912094960000003</v>
      </c>
      <c r="AC553" s="30">
        <f>Data_Set[[#This Row],[Bilan CO2 Segment 1 (Kg CO2)]]+Data_Set[[#This Row],[Bilan CO2 Segment 2 (Kg CO2)]]</f>
        <v>7.244835096000001</v>
      </c>
      <c r="AD553" s="1"/>
    </row>
    <row r="554" spans="1:30" ht="12.5" x14ac:dyDescent="0.25">
      <c r="A554" s="7">
        <v>20210600050</v>
      </c>
      <c r="B554" s="18">
        <v>44361</v>
      </c>
      <c r="C554" s="18" t="str">
        <f>TEXT(B554, "mmmm")</f>
        <v>juin</v>
      </c>
      <c r="D554" s="18" t="str">
        <f>TEXT(B554,"aaaa")</f>
        <v>2021</v>
      </c>
      <c r="E554" s="7">
        <v>1374125</v>
      </c>
      <c r="F554" s="17">
        <v>200</v>
      </c>
      <c r="G554" s="23">
        <f>Data_Set[[#This Row],[Poids OT (kg)]]/1000</f>
        <v>0.2</v>
      </c>
      <c r="H554" s="6" t="s">
        <v>1</v>
      </c>
      <c r="I554" s="7">
        <v>200</v>
      </c>
      <c r="J554" s="6">
        <v>39570</v>
      </c>
      <c r="K554" s="6" t="s">
        <v>32</v>
      </c>
      <c r="L554" s="6">
        <v>91100</v>
      </c>
      <c r="M554" s="6" t="s">
        <v>22</v>
      </c>
      <c r="N554" s="7">
        <v>380.58600000000001</v>
      </c>
      <c r="O554" s="6" t="s">
        <v>166</v>
      </c>
      <c r="P554" s="6" t="s">
        <v>167</v>
      </c>
      <c r="Q554" s="11">
        <v>1861039876765</v>
      </c>
      <c r="R554" s="12">
        <v>613121698</v>
      </c>
      <c r="S554" s="6" t="str">
        <f>LEFT(Q554,1)</f>
        <v>1</v>
      </c>
      <c r="T554" s="6" t="str">
        <f>IF(S554="1","Homme",IF(S554="0","Inconnu","Femme"))</f>
        <v>Homme</v>
      </c>
      <c r="U554" s="6" t="str">
        <f>"19"&amp;MID(Q554, SEARCH("", Q554) + 1,2)</f>
        <v>1986</v>
      </c>
      <c r="V554" s="6" t="str">
        <f>FLOOR(U554,5) &amp; "-" &amp; FLOOR(U554,5) + 5</f>
        <v>1985-1990</v>
      </c>
      <c r="W554" s="24">
        <f>IFERROR(VLOOKUP(Data_Set[[#This Row],[Type Transport]],'[1]Taux émission CO2e'!$A$5:$B$16,2,0),0)</f>
        <v>0.3</v>
      </c>
      <c r="X554" s="28">
        <f>IFERROR(VLOOKUP(Data_Set[[#This Row],[Type Transport]],'[1]Taux émission CO2e'!$A$5:$D$16,4,0),0)</f>
        <v>0.16</v>
      </c>
      <c r="Y554" s="24">
        <f>IFERROR(VLOOKUP(Data_Set[[#This Row],[Type Transport]],'[1]Taux émission CO2e'!$A$20:$B$31,2,0),0)</f>
        <v>0.7</v>
      </c>
      <c r="Z554" s="6">
        <f>IFERROR(VLOOKUP(Data_Set[[#This Row],[Type Transport]],'[1]Taux émission CO2e'!$A$20:$D$31,4,0),0)</f>
        <v>6.7400000000000002E-2</v>
      </c>
      <c r="AA554" s="30">
        <f>Data_Set[[#This Row],[Repartition Segment 1]]*Data_Set[[#This Row],[Coefficient CO2 Segment 1]]*Data_Set[[#This Row],[Poids OT (T)]]*Data_Set[[#This Row],[Distance (KM)]]</f>
        <v>3.6536256000000003</v>
      </c>
      <c r="AB554" s="30">
        <f>Data_Set[[#This Row],[Repartition Segment 2]]*Data_Set[[#This Row],[Coefficient CO2 Segment 2]]*Data_Set[[#This Row],[Poids OT (T)]]*Data_Set[[#This Row],[Distance (KM)]]</f>
        <v>3.5912094960000003</v>
      </c>
      <c r="AC554" s="30">
        <f>Data_Set[[#This Row],[Bilan CO2 Segment 1 (Kg CO2)]]+Data_Set[[#This Row],[Bilan CO2 Segment 2 (Kg CO2)]]</f>
        <v>7.244835096000001</v>
      </c>
      <c r="AD554" s="1"/>
    </row>
    <row r="555" spans="1:30" ht="12.5" x14ac:dyDescent="0.25">
      <c r="A555" s="7">
        <v>20210600050</v>
      </c>
      <c r="B555" s="18">
        <v>44368</v>
      </c>
      <c r="C555" s="18" t="str">
        <f>TEXT(B555, "mmmm")</f>
        <v>juin</v>
      </c>
      <c r="D555" s="18" t="str">
        <f>TEXT(B555,"aaaa")</f>
        <v>2021</v>
      </c>
      <c r="E555" s="7">
        <v>1376775</v>
      </c>
      <c r="F555" s="17">
        <v>300</v>
      </c>
      <c r="G555" s="23">
        <f>Data_Set[[#This Row],[Poids OT (kg)]]/1000</f>
        <v>0.3</v>
      </c>
      <c r="H555" s="6" t="s">
        <v>1</v>
      </c>
      <c r="I555" s="7">
        <v>166</v>
      </c>
      <c r="J555" s="6">
        <v>39570</v>
      </c>
      <c r="K555" s="6" t="s">
        <v>32</v>
      </c>
      <c r="L555" s="6">
        <v>91100</v>
      </c>
      <c r="M555" s="6" t="s">
        <v>22</v>
      </c>
      <c r="N555" s="7">
        <v>380.58600000000001</v>
      </c>
      <c r="O555" s="6" t="s">
        <v>166</v>
      </c>
      <c r="P555" s="6" t="s">
        <v>167</v>
      </c>
      <c r="Q555" s="11">
        <v>1861039876765</v>
      </c>
      <c r="R555" s="12">
        <v>613121698</v>
      </c>
      <c r="S555" s="6" t="str">
        <f>LEFT(Q555,1)</f>
        <v>1</v>
      </c>
      <c r="T555" s="6" t="str">
        <f>IF(S555="1","Homme",IF(S555="0","Inconnu","Femme"))</f>
        <v>Homme</v>
      </c>
      <c r="U555" s="6" t="str">
        <f>"19"&amp;MID(Q555, SEARCH("", Q555) + 1,2)</f>
        <v>1986</v>
      </c>
      <c r="V555" s="6" t="str">
        <f>FLOOR(U555,5) &amp; "-" &amp; FLOOR(U555,5) + 5</f>
        <v>1985-1990</v>
      </c>
      <c r="W555" s="24">
        <f>IFERROR(VLOOKUP(Data_Set[[#This Row],[Type Transport]],'[1]Taux émission CO2e'!$A$5:$B$16,2,0),0)</f>
        <v>0.3</v>
      </c>
      <c r="X555" s="28">
        <f>IFERROR(VLOOKUP(Data_Set[[#This Row],[Type Transport]],'[1]Taux émission CO2e'!$A$5:$D$16,4,0),0)</f>
        <v>0.16</v>
      </c>
      <c r="Y555" s="24">
        <f>IFERROR(VLOOKUP(Data_Set[[#This Row],[Type Transport]],'[1]Taux émission CO2e'!$A$20:$B$31,2,0),0)</f>
        <v>0.7</v>
      </c>
      <c r="Z555" s="6">
        <f>IFERROR(VLOOKUP(Data_Set[[#This Row],[Type Transport]],'[1]Taux émission CO2e'!$A$20:$D$31,4,0),0)</f>
        <v>6.7400000000000002E-2</v>
      </c>
      <c r="AA555" s="30">
        <f>Data_Set[[#This Row],[Repartition Segment 1]]*Data_Set[[#This Row],[Coefficient CO2 Segment 1]]*Data_Set[[#This Row],[Poids OT (T)]]*Data_Set[[#This Row],[Distance (KM)]]</f>
        <v>5.4804383999999997</v>
      </c>
      <c r="AB555" s="30">
        <f>Data_Set[[#This Row],[Repartition Segment 2]]*Data_Set[[#This Row],[Coefficient CO2 Segment 2]]*Data_Set[[#This Row],[Poids OT (T)]]*Data_Set[[#This Row],[Distance (KM)]]</f>
        <v>5.386814244</v>
      </c>
      <c r="AC555" s="30">
        <f>Data_Set[[#This Row],[Bilan CO2 Segment 1 (Kg CO2)]]+Data_Set[[#This Row],[Bilan CO2 Segment 2 (Kg CO2)]]</f>
        <v>10.867252644000001</v>
      </c>
      <c r="AD555" s="1"/>
    </row>
    <row r="556" spans="1:30" ht="12.5" x14ac:dyDescent="0.25">
      <c r="A556" s="7">
        <v>20210600050</v>
      </c>
      <c r="B556" s="18">
        <v>44375</v>
      </c>
      <c r="C556" s="18" t="str">
        <f>TEXT(B556, "mmmm")</f>
        <v>juin</v>
      </c>
      <c r="D556" s="18" t="str">
        <f>TEXT(B556,"aaaa")</f>
        <v>2021</v>
      </c>
      <c r="E556" s="7">
        <v>1379496</v>
      </c>
      <c r="F556" s="17">
        <v>300</v>
      </c>
      <c r="G556" s="23">
        <f>Data_Set[[#This Row],[Poids OT (kg)]]/1000</f>
        <v>0.3</v>
      </c>
      <c r="H556" s="6" t="s">
        <v>1</v>
      </c>
      <c r="I556" s="7">
        <v>166</v>
      </c>
      <c r="J556" s="6">
        <v>39570</v>
      </c>
      <c r="K556" s="6" t="s">
        <v>32</v>
      </c>
      <c r="L556" s="6">
        <v>91100</v>
      </c>
      <c r="M556" s="6" t="s">
        <v>22</v>
      </c>
      <c r="N556" s="7">
        <v>380.58600000000001</v>
      </c>
      <c r="O556" s="6" t="s">
        <v>166</v>
      </c>
      <c r="P556" s="6" t="s">
        <v>167</v>
      </c>
      <c r="Q556" s="11">
        <v>1861039876765</v>
      </c>
      <c r="R556" s="12">
        <v>613121698</v>
      </c>
      <c r="S556" s="6" t="str">
        <f>LEFT(Q556,1)</f>
        <v>1</v>
      </c>
      <c r="T556" s="6" t="str">
        <f>IF(S556="1","Homme",IF(S556="0","Inconnu","Femme"))</f>
        <v>Homme</v>
      </c>
      <c r="U556" s="6" t="str">
        <f>"19"&amp;MID(Q556, SEARCH("", Q556) + 1,2)</f>
        <v>1986</v>
      </c>
      <c r="V556" s="6" t="str">
        <f>FLOOR(U556,5) &amp; "-" &amp; FLOOR(U556,5) + 5</f>
        <v>1985-1990</v>
      </c>
      <c r="W556" s="24">
        <f>IFERROR(VLOOKUP(Data_Set[[#This Row],[Type Transport]],'[1]Taux émission CO2e'!$A$5:$B$16,2,0),0)</f>
        <v>0.3</v>
      </c>
      <c r="X556" s="28">
        <f>IFERROR(VLOOKUP(Data_Set[[#This Row],[Type Transport]],'[1]Taux émission CO2e'!$A$5:$D$16,4,0),0)</f>
        <v>0.16</v>
      </c>
      <c r="Y556" s="24">
        <f>IFERROR(VLOOKUP(Data_Set[[#This Row],[Type Transport]],'[1]Taux émission CO2e'!$A$20:$B$31,2,0),0)</f>
        <v>0.7</v>
      </c>
      <c r="Z556" s="6">
        <f>IFERROR(VLOOKUP(Data_Set[[#This Row],[Type Transport]],'[1]Taux émission CO2e'!$A$20:$D$31,4,0),0)</f>
        <v>6.7400000000000002E-2</v>
      </c>
      <c r="AA556" s="30">
        <f>Data_Set[[#This Row],[Repartition Segment 1]]*Data_Set[[#This Row],[Coefficient CO2 Segment 1]]*Data_Set[[#This Row],[Poids OT (T)]]*Data_Set[[#This Row],[Distance (KM)]]</f>
        <v>5.4804383999999997</v>
      </c>
      <c r="AB556" s="30">
        <f>Data_Set[[#This Row],[Repartition Segment 2]]*Data_Set[[#This Row],[Coefficient CO2 Segment 2]]*Data_Set[[#This Row],[Poids OT (T)]]*Data_Set[[#This Row],[Distance (KM)]]</f>
        <v>5.386814244</v>
      </c>
      <c r="AC556" s="30">
        <f>Data_Set[[#This Row],[Bilan CO2 Segment 1 (Kg CO2)]]+Data_Set[[#This Row],[Bilan CO2 Segment 2 (Kg CO2)]]</f>
        <v>10.867252644000001</v>
      </c>
      <c r="AD556" s="1"/>
    </row>
    <row r="557" spans="1:30" ht="12.5" x14ac:dyDescent="0.25">
      <c r="A557" s="7">
        <v>20210700031</v>
      </c>
      <c r="B557" s="18">
        <v>44382</v>
      </c>
      <c r="C557" s="18" t="str">
        <f>TEXT(B557, "mmmm")</f>
        <v>juillet</v>
      </c>
      <c r="D557" s="18" t="str">
        <f>TEXT(B557,"aaaa")</f>
        <v>2021</v>
      </c>
      <c r="E557" s="7">
        <v>1382305</v>
      </c>
      <c r="F557" s="17">
        <v>300</v>
      </c>
      <c r="G557" s="23">
        <f>Data_Set[[#This Row],[Poids OT (kg)]]/1000</f>
        <v>0.3</v>
      </c>
      <c r="H557" s="6" t="s">
        <v>1</v>
      </c>
      <c r="I557" s="7">
        <v>166</v>
      </c>
      <c r="J557" s="6">
        <v>39570</v>
      </c>
      <c r="K557" s="6" t="s">
        <v>32</v>
      </c>
      <c r="L557" s="6">
        <v>91100</v>
      </c>
      <c r="M557" s="6" t="s">
        <v>22</v>
      </c>
      <c r="N557" s="7">
        <v>380.58600000000001</v>
      </c>
      <c r="O557" s="6" t="s">
        <v>166</v>
      </c>
      <c r="P557" s="6" t="s">
        <v>167</v>
      </c>
      <c r="Q557" s="11">
        <v>1861039876765</v>
      </c>
      <c r="R557" s="12">
        <v>613121698</v>
      </c>
      <c r="S557" s="6" t="str">
        <f>LEFT(Q557,1)</f>
        <v>1</v>
      </c>
      <c r="T557" s="6" t="str">
        <f>IF(S557="1","Homme",IF(S557="0","Inconnu","Femme"))</f>
        <v>Homme</v>
      </c>
      <c r="U557" s="6" t="str">
        <f>"19"&amp;MID(Q557, SEARCH("", Q557) + 1,2)</f>
        <v>1986</v>
      </c>
      <c r="V557" s="6" t="str">
        <f>FLOOR(U557,5) &amp; "-" &amp; FLOOR(U557,5) + 5</f>
        <v>1985-1990</v>
      </c>
      <c r="W557" s="24">
        <f>IFERROR(VLOOKUP(Data_Set[[#This Row],[Type Transport]],'[1]Taux émission CO2e'!$A$5:$B$16,2,0),0)</f>
        <v>0.3</v>
      </c>
      <c r="X557" s="28">
        <f>IFERROR(VLOOKUP(Data_Set[[#This Row],[Type Transport]],'[1]Taux émission CO2e'!$A$5:$D$16,4,0),0)</f>
        <v>0.16</v>
      </c>
      <c r="Y557" s="24">
        <f>IFERROR(VLOOKUP(Data_Set[[#This Row],[Type Transport]],'[1]Taux émission CO2e'!$A$20:$B$31,2,0),0)</f>
        <v>0.7</v>
      </c>
      <c r="Z557" s="6">
        <f>IFERROR(VLOOKUP(Data_Set[[#This Row],[Type Transport]],'[1]Taux émission CO2e'!$A$20:$D$31,4,0),0)</f>
        <v>6.7400000000000002E-2</v>
      </c>
      <c r="AA557" s="30">
        <f>Data_Set[[#This Row],[Repartition Segment 1]]*Data_Set[[#This Row],[Coefficient CO2 Segment 1]]*Data_Set[[#This Row],[Poids OT (T)]]*Data_Set[[#This Row],[Distance (KM)]]</f>
        <v>5.4804383999999997</v>
      </c>
      <c r="AB557" s="30">
        <f>Data_Set[[#This Row],[Repartition Segment 2]]*Data_Set[[#This Row],[Coefficient CO2 Segment 2]]*Data_Set[[#This Row],[Poids OT (T)]]*Data_Set[[#This Row],[Distance (KM)]]</f>
        <v>5.386814244</v>
      </c>
      <c r="AC557" s="30">
        <f>Data_Set[[#This Row],[Bilan CO2 Segment 1 (Kg CO2)]]+Data_Set[[#This Row],[Bilan CO2 Segment 2 (Kg CO2)]]</f>
        <v>10.867252644000001</v>
      </c>
      <c r="AD557" s="1"/>
    </row>
    <row r="558" spans="1:30" ht="12.5" x14ac:dyDescent="0.25">
      <c r="A558" s="7">
        <v>20210700031</v>
      </c>
      <c r="B558" s="18">
        <v>44389</v>
      </c>
      <c r="C558" s="18" t="str">
        <f>TEXT(B558, "mmmm")</f>
        <v>juillet</v>
      </c>
      <c r="D558" s="18" t="str">
        <f>TEXT(B558,"aaaa")</f>
        <v>2021</v>
      </c>
      <c r="E558" s="7">
        <v>1385035</v>
      </c>
      <c r="F558" s="17">
        <v>300</v>
      </c>
      <c r="G558" s="23">
        <f>Data_Set[[#This Row],[Poids OT (kg)]]/1000</f>
        <v>0.3</v>
      </c>
      <c r="H558" s="6" t="s">
        <v>1</v>
      </c>
      <c r="I558" s="7">
        <v>166</v>
      </c>
      <c r="J558" s="6">
        <v>39570</v>
      </c>
      <c r="K558" s="6" t="s">
        <v>32</v>
      </c>
      <c r="L558" s="6">
        <v>91100</v>
      </c>
      <c r="M558" s="6" t="s">
        <v>22</v>
      </c>
      <c r="N558" s="7">
        <v>380.58600000000001</v>
      </c>
      <c r="O558" s="6" t="s">
        <v>166</v>
      </c>
      <c r="P558" s="6" t="s">
        <v>167</v>
      </c>
      <c r="Q558" s="11">
        <v>1861039876765</v>
      </c>
      <c r="R558" s="12">
        <v>613121698</v>
      </c>
      <c r="S558" s="6" t="str">
        <f>LEFT(Q558,1)</f>
        <v>1</v>
      </c>
      <c r="T558" s="6" t="str">
        <f>IF(S558="1","Homme",IF(S558="0","Inconnu","Femme"))</f>
        <v>Homme</v>
      </c>
      <c r="U558" s="6" t="str">
        <f>"19"&amp;MID(Q558, SEARCH("", Q558) + 1,2)</f>
        <v>1986</v>
      </c>
      <c r="V558" s="6" t="str">
        <f>FLOOR(U558,5) &amp; "-" &amp; FLOOR(U558,5) + 5</f>
        <v>1985-1990</v>
      </c>
      <c r="W558" s="24">
        <f>IFERROR(VLOOKUP(Data_Set[[#This Row],[Type Transport]],'[1]Taux émission CO2e'!$A$5:$B$16,2,0),0)</f>
        <v>0.3</v>
      </c>
      <c r="X558" s="28">
        <f>IFERROR(VLOOKUP(Data_Set[[#This Row],[Type Transport]],'[1]Taux émission CO2e'!$A$5:$D$16,4,0),0)</f>
        <v>0.16</v>
      </c>
      <c r="Y558" s="24">
        <f>IFERROR(VLOOKUP(Data_Set[[#This Row],[Type Transport]],'[1]Taux émission CO2e'!$A$20:$B$31,2,0),0)</f>
        <v>0.7</v>
      </c>
      <c r="Z558" s="6">
        <f>IFERROR(VLOOKUP(Data_Set[[#This Row],[Type Transport]],'[1]Taux émission CO2e'!$A$20:$D$31,4,0),0)</f>
        <v>6.7400000000000002E-2</v>
      </c>
      <c r="AA558" s="30">
        <f>Data_Set[[#This Row],[Repartition Segment 1]]*Data_Set[[#This Row],[Coefficient CO2 Segment 1]]*Data_Set[[#This Row],[Poids OT (T)]]*Data_Set[[#This Row],[Distance (KM)]]</f>
        <v>5.4804383999999997</v>
      </c>
      <c r="AB558" s="30">
        <f>Data_Set[[#This Row],[Repartition Segment 2]]*Data_Set[[#This Row],[Coefficient CO2 Segment 2]]*Data_Set[[#This Row],[Poids OT (T)]]*Data_Set[[#This Row],[Distance (KM)]]</f>
        <v>5.386814244</v>
      </c>
      <c r="AC558" s="30">
        <f>Data_Set[[#This Row],[Bilan CO2 Segment 1 (Kg CO2)]]+Data_Set[[#This Row],[Bilan CO2 Segment 2 (Kg CO2)]]</f>
        <v>10.867252644000001</v>
      </c>
      <c r="AD558" s="1"/>
    </row>
    <row r="559" spans="1:30" ht="12.5" x14ac:dyDescent="0.25">
      <c r="A559" s="7">
        <v>20210700062</v>
      </c>
      <c r="B559" s="18">
        <v>44396</v>
      </c>
      <c r="C559" s="18" t="str">
        <f>TEXT(B559, "mmmm")</f>
        <v>juillet</v>
      </c>
      <c r="D559" s="18" t="str">
        <f>TEXT(B559,"aaaa")</f>
        <v>2021</v>
      </c>
      <c r="E559" s="7">
        <v>1387051</v>
      </c>
      <c r="F559" s="17">
        <v>300</v>
      </c>
      <c r="G559" s="23">
        <f>Data_Set[[#This Row],[Poids OT (kg)]]/1000</f>
        <v>0.3</v>
      </c>
      <c r="H559" s="6" t="s">
        <v>1</v>
      </c>
      <c r="I559" s="7">
        <v>166</v>
      </c>
      <c r="J559" s="6">
        <v>39570</v>
      </c>
      <c r="K559" s="6" t="s">
        <v>32</v>
      </c>
      <c r="L559" s="6">
        <v>91100</v>
      </c>
      <c r="M559" s="6" t="s">
        <v>22</v>
      </c>
      <c r="N559" s="7">
        <v>380.58600000000001</v>
      </c>
      <c r="O559" s="6" t="s">
        <v>166</v>
      </c>
      <c r="P559" s="6" t="s">
        <v>167</v>
      </c>
      <c r="Q559" s="11">
        <v>1861039876765</v>
      </c>
      <c r="R559" s="12">
        <v>613121698</v>
      </c>
      <c r="S559" s="6" t="str">
        <f>LEFT(Q559,1)</f>
        <v>1</v>
      </c>
      <c r="T559" s="6" t="str">
        <f>IF(S559="1","Homme",IF(S559="0","Inconnu","Femme"))</f>
        <v>Homme</v>
      </c>
      <c r="U559" s="6" t="str">
        <f>"19"&amp;MID(Q559, SEARCH("", Q559) + 1,2)</f>
        <v>1986</v>
      </c>
      <c r="V559" s="6" t="str">
        <f>FLOOR(U559,5) &amp; "-" &amp; FLOOR(U559,5) + 5</f>
        <v>1985-1990</v>
      </c>
      <c r="W559" s="24">
        <f>IFERROR(VLOOKUP(Data_Set[[#This Row],[Type Transport]],'[1]Taux émission CO2e'!$A$5:$B$16,2,0),0)</f>
        <v>0.3</v>
      </c>
      <c r="X559" s="28">
        <f>IFERROR(VLOOKUP(Data_Set[[#This Row],[Type Transport]],'[1]Taux émission CO2e'!$A$5:$D$16,4,0),0)</f>
        <v>0.16</v>
      </c>
      <c r="Y559" s="24">
        <f>IFERROR(VLOOKUP(Data_Set[[#This Row],[Type Transport]],'[1]Taux émission CO2e'!$A$20:$B$31,2,0),0)</f>
        <v>0.7</v>
      </c>
      <c r="Z559" s="6">
        <f>IFERROR(VLOOKUP(Data_Set[[#This Row],[Type Transport]],'[1]Taux émission CO2e'!$A$20:$D$31,4,0),0)</f>
        <v>6.7400000000000002E-2</v>
      </c>
      <c r="AA559" s="30">
        <f>Data_Set[[#This Row],[Repartition Segment 1]]*Data_Set[[#This Row],[Coefficient CO2 Segment 1]]*Data_Set[[#This Row],[Poids OT (T)]]*Data_Set[[#This Row],[Distance (KM)]]</f>
        <v>5.4804383999999997</v>
      </c>
      <c r="AB559" s="30">
        <f>Data_Set[[#This Row],[Repartition Segment 2]]*Data_Set[[#This Row],[Coefficient CO2 Segment 2]]*Data_Set[[#This Row],[Poids OT (T)]]*Data_Set[[#This Row],[Distance (KM)]]</f>
        <v>5.386814244</v>
      </c>
      <c r="AC559" s="30">
        <f>Data_Set[[#This Row],[Bilan CO2 Segment 1 (Kg CO2)]]+Data_Set[[#This Row],[Bilan CO2 Segment 2 (Kg CO2)]]</f>
        <v>10.867252644000001</v>
      </c>
      <c r="AD559" s="1"/>
    </row>
    <row r="560" spans="1:30" ht="12.5" x14ac:dyDescent="0.25">
      <c r="A560" s="7">
        <v>20210700031</v>
      </c>
      <c r="B560" s="18">
        <v>44400</v>
      </c>
      <c r="C560" s="18" t="str">
        <f>TEXT(B560, "mmmm")</f>
        <v>juillet</v>
      </c>
      <c r="D560" s="18" t="str">
        <f>TEXT(B560,"aaaa")</f>
        <v>2021</v>
      </c>
      <c r="E560" s="7">
        <v>1389649</v>
      </c>
      <c r="F560" s="17">
        <v>300</v>
      </c>
      <c r="G560" s="23">
        <f>Data_Set[[#This Row],[Poids OT (kg)]]/1000</f>
        <v>0.3</v>
      </c>
      <c r="H560" s="6" t="s">
        <v>1</v>
      </c>
      <c r="I560" s="7">
        <v>200</v>
      </c>
      <c r="J560" s="6">
        <v>39570</v>
      </c>
      <c r="K560" s="6" t="s">
        <v>32</v>
      </c>
      <c r="L560" s="6">
        <v>91100</v>
      </c>
      <c r="M560" s="6" t="s">
        <v>22</v>
      </c>
      <c r="N560" s="7">
        <v>380.58600000000001</v>
      </c>
      <c r="O560" s="6" t="s">
        <v>166</v>
      </c>
      <c r="P560" s="6" t="s">
        <v>167</v>
      </c>
      <c r="Q560" s="11">
        <v>1861039876765</v>
      </c>
      <c r="R560" s="12">
        <v>613121698</v>
      </c>
      <c r="S560" s="6" t="str">
        <f>LEFT(Q560,1)</f>
        <v>1</v>
      </c>
      <c r="T560" s="6" t="str">
        <f>IF(S560="1","Homme",IF(S560="0","Inconnu","Femme"))</f>
        <v>Homme</v>
      </c>
      <c r="U560" s="6" t="str">
        <f>"19"&amp;MID(Q560, SEARCH("", Q560) + 1,2)</f>
        <v>1986</v>
      </c>
      <c r="V560" s="6" t="str">
        <f>FLOOR(U560,5) &amp; "-" &amp; FLOOR(U560,5) + 5</f>
        <v>1985-1990</v>
      </c>
      <c r="W560" s="24">
        <f>IFERROR(VLOOKUP(Data_Set[[#This Row],[Type Transport]],'[1]Taux émission CO2e'!$A$5:$B$16,2,0),0)</f>
        <v>0.3</v>
      </c>
      <c r="X560" s="28">
        <f>IFERROR(VLOOKUP(Data_Set[[#This Row],[Type Transport]],'[1]Taux émission CO2e'!$A$5:$D$16,4,0),0)</f>
        <v>0.16</v>
      </c>
      <c r="Y560" s="24">
        <f>IFERROR(VLOOKUP(Data_Set[[#This Row],[Type Transport]],'[1]Taux émission CO2e'!$A$20:$B$31,2,0),0)</f>
        <v>0.7</v>
      </c>
      <c r="Z560" s="6">
        <f>IFERROR(VLOOKUP(Data_Set[[#This Row],[Type Transport]],'[1]Taux émission CO2e'!$A$20:$D$31,4,0),0)</f>
        <v>6.7400000000000002E-2</v>
      </c>
      <c r="AA560" s="30">
        <f>Data_Set[[#This Row],[Repartition Segment 1]]*Data_Set[[#This Row],[Coefficient CO2 Segment 1]]*Data_Set[[#This Row],[Poids OT (T)]]*Data_Set[[#This Row],[Distance (KM)]]</f>
        <v>5.4804383999999997</v>
      </c>
      <c r="AB560" s="30">
        <f>Data_Set[[#This Row],[Repartition Segment 2]]*Data_Set[[#This Row],[Coefficient CO2 Segment 2]]*Data_Set[[#This Row],[Poids OT (T)]]*Data_Set[[#This Row],[Distance (KM)]]</f>
        <v>5.386814244</v>
      </c>
      <c r="AC560" s="30">
        <f>Data_Set[[#This Row],[Bilan CO2 Segment 1 (Kg CO2)]]+Data_Set[[#This Row],[Bilan CO2 Segment 2 (Kg CO2)]]</f>
        <v>10.867252644000001</v>
      </c>
      <c r="AD560" s="1"/>
    </row>
    <row r="561" spans="1:30" ht="12.5" x14ac:dyDescent="0.25">
      <c r="A561" s="7">
        <v>20210800045</v>
      </c>
      <c r="B561" s="18">
        <v>44407</v>
      </c>
      <c r="C561" s="18" t="str">
        <f>TEXT(B561, "mmmm")</f>
        <v>juillet</v>
      </c>
      <c r="D561" s="18" t="str">
        <f>TEXT(B561,"aaaa")</f>
        <v>2021</v>
      </c>
      <c r="E561" s="7">
        <v>1392032</v>
      </c>
      <c r="F561" s="17">
        <v>300</v>
      </c>
      <c r="G561" s="23">
        <f>Data_Set[[#This Row],[Poids OT (kg)]]/1000</f>
        <v>0.3</v>
      </c>
      <c r="H561" s="6" t="s">
        <v>1</v>
      </c>
      <c r="I561" s="7">
        <v>166</v>
      </c>
      <c r="J561" s="6">
        <v>39570</v>
      </c>
      <c r="K561" s="6" t="s">
        <v>32</v>
      </c>
      <c r="L561" s="6">
        <v>91100</v>
      </c>
      <c r="M561" s="6" t="s">
        <v>22</v>
      </c>
      <c r="N561" s="7">
        <v>380.58600000000001</v>
      </c>
      <c r="O561" s="6" t="s">
        <v>166</v>
      </c>
      <c r="P561" s="6" t="s">
        <v>167</v>
      </c>
      <c r="Q561" s="11">
        <v>1861039876765</v>
      </c>
      <c r="R561" s="12">
        <v>613121698</v>
      </c>
      <c r="S561" s="6" t="str">
        <f>LEFT(Q561,1)</f>
        <v>1</v>
      </c>
      <c r="T561" s="6" t="str">
        <f>IF(S561="1","Homme",IF(S561="0","Inconnu","Femme"))</f>
        <v>Homme</v>
      </c>
      <c r="U561" s="6" t="str">
        <f>"19"&amp;MID(Q561, SEARCH("", Q561) + 1,2)</f>
        <v>1986</v>
      </c>
      <c r="V561" s="6" t="str">
        <f>FLOOR(U561,5) &amp; "-" &amp; FLOOR(U561,5) + 5</f>
        <v>1985-1990</v>
      </c>
      <c r="W561" s="24">
        <f>IFERROR(VLOOKUP(Data_Set[[#This Row],[Type Transport]],'[1]Taux émission CO2e'!$A$5:$B$16,2,0),0)</f>
        <v>0.3</v>
      </c>
      <c r="X561" s="28">
        <f>IFERROR(VLOOKUP(Data_Set[[#This Row],[Type Transport]],'[1]Taux émission CO2e'!$A$5:$D$16,4,0),0)</f>
        <v>0.16</v>
      </c>
      <c r="Y561" s="24">
        <f>IFERROR(VLOOKUP(Data_Set[[#This Row],[Type Transport]],'[1]Taux émission CO2e'!$A$20:$B$31,2,0),0)</f>
        <v>0.7</v>
      </c>
      <c r="Z561" s="6">
        <f>IFERROR(VLOOKUP(Data_Set[[#This Row],[Type Transport]],'[1]Taux émission CO2e'!$A$20:$D$31,4,0),0)</f>
        <v>6.7400000000000002E-2</v>
      </c>
      <c r="AA561" s="30">
        <f>Data_Set[[#This Row],[Repartition Segment 1]]*Data_Set[[#This Row],[Coefficient CO2 Segment 1]]*Data_Set[[#This Row],[Poids OT (T)]]*Data_Set[[#This Row],[Distance (KM)]]</f>
        <v>5.4804383999999997</v>
      </c>
      <c r="AB561" s="30">
        <f>Data_Set[[#This Row],[Repartition Segment 2]]*Data_Set[[#This Row],[Coefficient CO2 Segment 2]]*Data_Set[[#This Row],[Poids OT (T)]]*Data_Set[[#This Row],[Distance (KM)]]</f>
        <v>5.386814244</v>
      </c>
      <c r="AC561" s="30">
        <f>Data_Set[[#This Row],[Bilan CO2 Segment 1 (Kg CO2)]]+Data_Set[[#This Row],[Bilan CO2 Segment 2 (Kg CO2)]]</f>
        <v>10.867252644000001</v>
      </c>
      <c r="AD561" s="1"/>
    </row>
    <row r="562" spans="1:30" ht="12.5" x14ac:dyDescent="0.25">
      <c r="A562" s="7">
        <v>20210800045</v>
      </c>
      <c r="B562" s="18">
        <v>44417</v>
      </c>
      <c r="C562" s="18" t="str">
        <f>TEXT(B562, "mmmm")</f>
        <v>août</v>
      </c>
      <c r="D562" s="18" t="str">
        <f>TEXT(B562,"aaaa")</f>
        <v>2021</v>
      </c>
      <c r="E562" s="7">
        <v>1394175</v>
      </c>
      <c r="F562" s="17">
        <v>300</v>
      </c>
      <c r="G562" s="23">
        <f>Data_Set[[#This Row],[Poids OT (kg)]]/1000</f>
        <v>0.3</v>
      </c>
      <c r="H562" s="6" t="s">
        <v>1</v>
      </c>
      <c r="I562" s="7">
        <v>166</v>
      </c>
      <c r="J562" s="6">
        <v>39570</v>
      </c>
      <c r="K562" s="6" t="s">
        <v>32</v>
      </c>
      <c r="L562" s="6">
        <v>91100</v>
      </c>
      <c r="M562" s="6" t="s">
        <v>22</v>
      </c>
      <c r="N562" s="7">
        <v>380.58600000000001</v>
      </c>
      <c r="O562" s="6" t="s">
        <v>166</v>
      </c>
      <c r="P562" s="6" t="s">
        <v>167</v>
      </c>
      <c r="Q562" s="11">
        <v>1861039876765</v>
      </c>
      <c r="R562" s="12">
        <v>613121698</v>
      </c>
      <c r="S562" s="6" t="str">
        <f>LEFT(Q562,1)</f>
        <v>1</v>
      </c>
      <c r="T562" s="6" t="str">
        <f>IF(S562="1","Homme",IF(S562="0","Inconnu","Femme"))</f>
        <v>Homme</v>
      </c>
      <c r="U562" s="6" t="str">
        <f>"19"&amp;MID(Q562, SEARCH("", Q562) + 1,2)</f>
        <v>1986</v>
      </c>
      <c r="V562" s="6" t="str">
        <f>FLOOR(U562,5) &amp; "-" &amp; FLOOR(U562,5) + 5</f>
        <v>1985-1990</v>
      </c>
      <c r="W562" s="24">
        <f>IFERROR(VLOOKUP(Data_Set[[#This Row],[Type Transport]],'[1]Taux émission CO2e'!$A$5:$B$16,2,0),0)</f>
        <v>0.3</v>
      </c>
      <c r="X562" s="28">
        <f>IFERROR(VLOOKUP(Data_Set[[#This Row],[Type Transport]],'[1]Taux émission CO2e'!$A$5:$D$16,4,0),0)</f>
        <v>0.16</v>
      </c>
      <c r="Y562" s="24">
        <f>IFERROR(VLOOKUP(Data_Set[[#This Row],[Type Transport]],'[1]Taux émission CO2e'!$A$20:$B$31,2,0),0)</f>
        <v>0.7</v>
      </c>
      <c r="Z562" s="6">
        <f>IFERROR(VLOOKUP(Data_Set[[#This Row],[Type Transport]],'[1]Taux émission CO2e'!$A$20:$D$31,4,0),0)</f>
        <v>6.7400000000000002E-2</v>
      </c>
      <c r="AA562" s="30">
        <f>Data_Set[[#This Row],[Repartition Segment 1]]*Data_Set[[#This Row],[Coefficient CO2 Segment 1]]*Data_Set[[#This Row],[Poids OT (T)]]*Data_Set[[#This Row],[Distance (KM)]]</f>
        <v>5.4804383999999997</v>
      </c>
      <c r="AB562" s="30">
        <f>Data_Set[[#This Row],[Repartition Segment 2]]*Data_Set[[#This Row],[Coefficient CO2 Segment 2]]*Data_Set[[#This Row],[Poids OT (T)]]*Data_Set[[#This Row],[Distance (KM)]]</f>
        <v>5.386814244</v>
      </c>
      <c r="AC562" s="30">
        <f>Data_Set[[#This Row],[Bilan CO2 Segment 1 (Kg CO2)]]+Data_Set[[#This Row],[Bilan CO2 Segment 2 (Kg CO2)]]</f>
        <v>10.867252644000001</v>
      </c>
      <c r="AD562" s="1"/>
    </row>
    <row r="563" spans="1:30" ht="12.5" x14ac:dyDescent="0.25">
      <c r="A563" s="7">
        <v>20210800045</v>
      </c>
      <c r="B563" s="18">
        <v>44424</v>
      </c>
      <c r="C563" s="18" t="str">
        <f>TEXT(B563, "mmmm")</f>
        <v>août</v>
      </c>
      <c r="D563" s="18" t="str">
        <f>TEXT(B563,"aaaa")</f>
        <v>2021</v>
      </c>
      <c r="E563" s="7">
        <v>1395822</v>
      </c>
      <c r="F563" s="17">
        <v>300</v>
      </c>
      <c r="G563" s="23">
        <f>Data_Set[[#This Row],[Poids OT (kg)]]/1000</f>
        <v>0.3</v>
      </c>
      <c r="H563" s="6" t="s">
        <v>1</v>
      </c>
      <c r="I563" s="7">
        <v>166</v>
      </c>
      <c r="J563" s="6">
        <v>39570</v>
      </c>
      <c r="K563" s="6" t="s">
        <v>32</v>
      </c>
      <c r="L563" s="6">
        <v>91100</v>
      </c>
      <c r="M563" s="6" t="s">
        <v>22</v>
      </c>
      <c r="N563" s="7">
        <v>380.58600000000001</v>
      </c>
      <c r="O563" s="6" t="s">
        <v>166</v>
      </c>
      <c r="P563" s="6" t="s">
        <v>167</v>
      </c>
      <c r="Q563" s="11">
        <v>1861039876765</v>
      </c>
      <c r="R563" s="12">
        <v>613121698</v>
      </c>
      <c r="S563" s="6" t="str">
        <f>LEFT(Q563,1)</f>
        <v>1</v>
      </c>
      <c r="T563" s="6" t="str">
        <f>IF(S563="1","Homme",IF(S563="0","Inconnu","Femme"))</f>
        <v>Homme</v>
      </c>
      <c r="U563" s="6" t="str">
        <f>"19"&amp;MID(Q563, SEARCH("", Q563) + 1,2)</f>
        <v>1986</v>
      </c>
      <c r="V563" s="6" t="str">
        <f>FLOOR(U563,5) &amp; "-" &amp; FLOOR(U563,5) + 5</f>
        <v>1985-1990</v>
      </c>
      <c r="W563" s="24">
        <f>IFERROR(VLOOKUP(Data_Set[[#This Row],[Type Transport]],'[1]Taux émission CO2e'!$A$5:$B$16,2,0),0)</f>
        <v>0.3</v>
      </c>
      <c r="X563" s="28">
        <f>IFERROR(VLOOKUP(Data_Set[[#This Row],[Type Transport]],'[1]Taux émission CO2e'!$A$5:$D$16,4,0),0)</f>
        <v>0.16</v>
      </c>
      <c r="Y563" s="24">
        <f>IFERROR(VLOOKUP(Data_Set[[#This Row],[Type Transport]],'[1]Taux émission CO2e'!$A$20:$B$31,2,0),0)</f>
        <v>0.7</v>
      </c>
      <c r="Z563" s="6">
        <f>IFERROR(VLOOKUP(Data_Set[[#This Row],[Type Transport]],'[1]Taux émission CO2e'!$A$20:$D$31,4,0),0)</f>
        <v>6.7400000000000002E-2</v>
      </c>
      <c r="AA563" s="30">
        <f>Data_Set[[#This Row],[Repartition Segment 1]]*Data_Set[[#This Row],[Coefficient CO2 Segment 1]]*Data_Set[[#This Row],[Poids OT (T)]]*Data_Set[[#This Row],[Distance (KM)]]</f>
        <v>5.4804383999999997</v>
      </c>
      <c r="AB563" s="30">
        <f>Data_Set[[#This Row],[Repartition Segment 2]]*Data_Set[[#This Row],[Coefficient CO2 Segment 2]]*Data_Set[[#This Row],[Poids OT (T)]]*Data_Set[[#This Row],[Distance (KM)]]</f>
        <v>5.386814244</v>
      </c>
      <c r="AC563" s="30">
        <f>Data_Set[[#This Row],[Bilan CO2 Segment 1 (Kg CO2)]]+Data_Set[[#This Row],[Bilan CO2 Segment 2 (Kg CO2)]]</f>
        <v>10.867252644000001</v>
      </c>
      <c r="AD563" s="1"/>
    </row>
    <row r="564" spans="1:30" ht="12.5" x14ac:dyDescent="0.25">
      <c r="A564" s="7">
        <v>20210800045</v>
      </c>
      <c r="B564" s="18">
        <v>44431</v>
      </c>
      <c r="C564" s="18" t="str">
        <f>TEXT(B564, "mmmm")</f>
        <v>août</v>
      </c>
      <c r="D564" s="18" t="str">
        <f>TEXT(B564,"aaaa")</f>
        <v>2021</v>
      </c>
      <c r="E564" s="7">
        <v>1397408</v>
      </c>
      <c r="F564" s="17">
        <v>300</v>
      </c>
      <c r="G564" s="23">
        <f>Data_Set[[#This Row],[Poids OT (kg)]]/1000</f>
        <v>0.3</v>
      </c>
      <c r="H564" s="6" t="s">
        <v>1</v>
      </c>
      <c r="I564" s="7">
        <v>166</v>
      </c>
      <c r="J564" s="6">
        <v>39570</v>
      </c>
      <c r="K564" s="6" t="s">
        <v>32</v>
      </c>
      <c r="L564" s="6">
        <v>91100</v>
      </c>
      <c r="M564" s="6" t="s">
        <v>22</v>
      </c>
      <c r="N564" s="7">
        <v>380.58600000000001</v>
      </c>
      <c r="O564" s="6" t="s">
        <v>166</v>
      </c>
      <c r="P564" s="6" t="s">
        <v>167</v>
      </c>
      <c r="Q564" s="11">
        <v>1861039876765</v>
      </c>
      <c r="R564" s="12">
        <v>613121698</v>
      </c>
      <c r="S564" s="6" t="str">
        <f>LEFT(Q564,1)</f>
        <v>1</v>
      </c>
      <c r="T564" s="6" t="str">
        <f>IF(S564="1","Homme",IF(S564="0","Inconnu","Femme"))</f>
        <v>Homme</v>
      </c>
      <c r="U564" s="6" t="str">
        <f>"19"&amp;MID(Q564, SEARCH("", Q564) + 1,2)</f>
        <v>1986</v>
      </c>
      <c r="V564" s="6" t="str">
        <f>FLOOR(U564,5) &amp; "-" &amp; FLOOR(U564,5) + 5</f>
        <v>1985-1990</v>
      </c>
      <c r="W564" s="24">
        <f>IFERROR(VLOOKUP(Data_Set[[#This Row],[Type Transport]],'[1]Taux émission CO2e'!$A$5:$B$16,2,0),0)</f>
        <v>0.3</v>
      </c>
      <c r="X564" s="28">
        <f>IFERROR(VLOOKUP(Data_Set[[#This Row],[Type Transport]],'[1]Taux émission CO2e'!$A$5:$D$16,4,0),0)</f>
        <v>0.16</v>
      </c>
      <c r="Y564" s="24">
        <f>IFERROR(VLOOKUP(Data_Set[[#This Row],[Type Transport]],'[1]Taux émission CO2e'!$A$20:$B$31,2,0),0)</f>
        <v>0.7</v>
      </c>
      <c r="Z564" s="6">
        <f>IFERROR(VLOOKUP(Data_Set[[#This Row],[Type Transport]],'[1]Taux émission CO2e'!$A$20:$D$31,4,0),0)</f>
        <v>6.7400000000000002E-2</v>
      </c>
      <c r="AA564" s="30">
        <f>Data_Set[[#This Row],[Repartition Segment 1]]*Data_Set[[#This Row],[Coefficient CO2 Segment 1]]*Data_Set[[#This Row],[Poids OT (T)]]*Data_Set[[#This Row],[Distance (KM)]]</f>
        <v>5.4804383999999997</v>
      </c>
      <c r="AB564" s="30">
        <f>Data_Set[[#This Row],[Repartition Segment 2]]*Data_Set[[#This Row],[Coefficient CO2 Segment 2]]*Data_Set[[#This Row],[Poids OT (T)]]*Data_Set[[#This Row],[Distance (KM)]]</f>
        <v>5.386814244</v>
      </c>
      <c r="AC564" s="30">
        <f>Data_Set[[#This Row],[Bilan CO2 Segment 1 (Kg CO2)]]+Data_Set[[#This Row],[Bilan CO2 Segment 2 (Kg CO2)]]</f>
        <v>10.867252644000001</v>
      </c>
      <c r="AD564" s="1"/>
    </row>
    <row r="565" spans="1:30" ht="12.5" x14ac:dyDescent="0.25">
      <c r="A565" s="7">
        <v>20210900038</v>
      </c>
      <c r="B565" s="18">
        <v>44438</v>
      </c>
      <c r="C565" s="18" t="str">
        <f>TEXT(B565, "mmmm")</f>
        <v>août</v>
      </c>
      <c r="D565" s="18" t="str">
        <f>TEXT(B565,"aaaa")</f>
        <v>2021</v>
      </c>
      <c r="E565" s="7">
        <v>1399390</v>
      </c>
      <c r="F565" s="17">
        <v>300</v>
      </c>
      <c r="G565" s="23">
        <f>Data_Set[[#This Row],[Poids OT (kg)]]/1000</f>
        <v>0.3</v>
      </c>
      <c r="H565" s="6" t="s">
        <v>1</v>
      </c>
      <c r="I565" s="7">
        <v>166</v>
      </c>
      <c r="J565" s="6">
        <v>39570</v>
      </c>
      <c r="K565" s="6" t="s">
        <v>32</v>
      </c>
      <c r="L565" s="6">
        <v>91100</v>
      </c>
      <c r="M565" s="6" t="s">
        <v>22</v>
      </c>
      <c r="N565" s="7">
        <v>380.58600000000001</v>
      </c>
      <c r="O565" s="6" t="s">
        <v>166</v>
      </c>
      <c r="P565" s="6" t="s">
        <v>167</v>
      </c>
      <c r="Q565" s="11">
        <v>1861039876765</v>
      </c>
      <c r="R565" s="12">
        <v>613121698</v>
      </c>
      <c r="S565" s="6" t="str">
        <f>LEFT(Q565,1)</f>
        <v>1</v>
      </c>
      <c r="T565" s="6" t="str">
        <f>IF(S565="1","Homme",IF(S565="0","Inconnu","Femme"))</f>
        <v>Homme</v>
      </c>
      <c r="U565" s="6" t="str">
        <f>"19"&amp;MID(Q565, SEARCH("", Q565) + 1,2)</f>
        <v>1986</v>
      </c>
      <c r="V565" s="6" t="str">
        <f>FLOOR(U565,5) &amp; "-" &amp; FLOOR(U565,5) + 5</f>
        <v>1985-1990</v>
      </c>
      <c r="W565" s="24">
        <f>IFERROR(VLOOKUP(Data_Set[[#This Row],[Type Transport]],'[1]Taux émission CO2e'!$A$5:$B$16,2,0),0)</f>
        <v>0.3</v>
      </c>
      <c r="X565" s="28">
        <f>IFERROR(VLOOKUP(Data_Set[[#This Row],[Type Transport]],'[1]Taux émission CO2e'!$A$5:$D$16,4,0),0)</f>
        <v>0.16</v>
      </c>
      <c r="Y565" s="24">
        <f>IFERROR(VLOOKUP(Data_Set[[#This Row],[Type Transport]],'[1]Taux émission CO2e'!$A$20:$B$31,2,0),0)</f>
        <v>0.7</v>
      </c>
      <c r="Z565" s="6">
        <f>IFERROR(VLOOKUP(Data_Set[[#This Row],[Type Transport]],'[1]Taux émission CO2e'!$A$20:$D$31,4,0),0)</f>
        <v>6.7400000000000002E-2</v>
      </c>
      <c r="AA565" s="30">
        <f>Data_Set[[#This Row],[Repartition Segment 1]]*Data_Set[[#This Row],[Coefficient CO2 Segment 1]]*Data_Set[[#This Row],[Poids OT (T)]]*Data_Set[[#This Row],[Distance (KM)]]</f>
        <v>5.4804383999999997</v>
      </c>
      <c r="AB565" s="30">
        <f>Data_Set[[#This Row],[Repartition Segment 2]]*Data_Set[[#This Row],[Coefficient CO2 Segment 2]]*Data_Set[[#This Row],[Poids OT (T)]]*Data_Set[[#This Row],[Distance (KM)]]</f>
        <v>5.386814244</v>
      </c>
      <c r="AC565" s="30">
        <f>Data_Set[[#This Row],[Bilan CO2 Segment 1 (Kg CO2)]]+Data_Set[[#This Row],[Bilan CO2 Segment 2 (Kg CO2)]]</f>
        <v>10.867252644000001</v>
      </c>
      <c r="AD565" s="1"/>
    </row>
    <row r="566" spans="1:30" ht="12.5" x14ac:dyDescent="0.25">
      <c r="A566" s="7">
        <v>20210900038</v>
      </c>
      <c r="B566" s="18">
        <v>44446</v>
      </c>
      <c r="C566" s="18" t="str">
        <f>TEXT(B566, "mmmm")</f>
        <v>septembre</v>
      </c>
      <c r="D566" s="18" t="str">
        <f>TEXT(B566,"aaaa")</f>
        <v>2021</v>
      </c>
      <c r="E566" s="7">
        <v>1401606</v>
      </c>
      <c r="F566" s="17">
        <v>300</v>
      </c>
      <c r="G566" s="23">
        <f>Data_Set[[#This Row],[Poids OT (kg)]]/1000</f>
        <v>0.3</v>
      </c>
      <c r="H566" s="6" t="s">
        <v>1</v>
      </c>
      <c r="I566" s="7">
        <v>166</v>
      </c>
      <c r="J566" s="6">
        <v>39570</v>
      </c>
      <c r="K566" s="6" t="s">
        <v>32</v>
      </c>
      <c r="L566" s="6">
        <v>91100</v>
      </c>
      <c r="M566" s="6" t="s">
        <v>22</v>
      </c>
      <c r="N566" s="7">
        <v>380.58600000000001</v>
      </c>
      <c r="O566" s="6" t="s">
        <v>166</v>
      </c>
      <c r="P566" s="6" t="s">
        <v>167</v>
      </c>
      <c r="Q566" s="11">
        <v>1861039876765</v>
      </c>
      <c r="R566" s="12">
        <v>613121698</v>
      </c>
      <c r="S566" s="6" t="str">
        <f>LEFT(Q566,1)</f>
        <v>1</v>
      </c>
      <c r="T566" s="6" t="str">
        <f>IF(S566="1","Homme",IF(S566="0","Inconnu","Femme"))</f>
        <v>Homme</v>
      </c>
      <c r="U566" s="6" t="str">
        <f>"19"&amp;MID(Q566, SEARCH("", Q566) + 1,2)</f>
        <v>1986</v>
      </c>
      <c r="V566" s="6" t="str">
        <f>FLOOR(U566,5) &amp; "-" &amp; FLOOR(U566,5) + 5</f>
        <v>1985-1990</v>
      </c>
      <c r="W566" s="24">
        <f>IFERROR(VLOOKUP(Data_Set[[#This Row],[Type Transport]],'[1]Taux émission CO2e'!$A$5:$B$16,2,0),0)</f>
        <v>0.3</v>
      </c>
      <c r="X566" s="28">
        <f>IFERROR(VLOOKUP(Data_Set[[#This Row],[Type Transport]],'[1]Taux émission CO2e'!$A$5:$D$16,4,0),0)</f>
        <v>0.16</v>
      </c>
      <c r="Y566" s="24">
        <f>IFERROR(VLOOKUP(Data_Set[[#This Row],[Type Transport]],'[1]Taux émission CO2e'!$A$20:$B$31,2,0),0)</f>
        <v>0.7</v>
      </c>
      <c r="Z566" s="6">
        <f>IFERROR(VLOOKUP(Data_Set[[#This Row],[Type Transport]],'[1]Taux émission CO2e'!$A$20:$D$31,4,0),0)</f>
        <v>6.7400000000000002E-2</v>
      </c>
      <c r="AA566" s="30">
        <f>Data_Set[[#This Row],[Repartition Segment 1]]*Data_Set[[#This Row],[Coefficient CO2 Segment 1]]*Data_Set[[#This Row],[Poids OT (T)]]*Data_Set[[#This Row],[Distance (KM)]]</f>
        <v>5.4804383999999997</v>
      </c>
      <c r="AB566" s="30">
        <f>Data_Set[[#This Row],[Repartition Segment 2]]*Data_Set[[#This Row],[Coefficient CO2 Segment 2]]*Data_Set[[#This Row],[Poids OT (T)]]*Data_Set[[#This Row],[Distance (KM)]]</f>
        <v>5.386814244</v>
      </c>
      <c r="AC566" s="30">
        <f>Data_Set[[#This Row],[Bilan CO2 Segment 1 (Kg CO2)]]+Data_Set[[#This Row],[Bilan CO2 Segment 2 (Kg CO2)]]</f>
        <v>10.867252644000001</v>
      </c>
      <c r="AD566" s="1"/>
    </row>
    <row r="567" spans="1:30" ht="12.5" x14ac:dyDescent="0.25">
      <c r="A567" s="7">
        <v>20210900038</v>
      </c>
      <c r="B567" s="18">
        <v>44459</v>
      </c>
      <c r="C567" s="18" t="str">
        <f>TEXT(B567, "mmmm")</f>
        <v>septembre</v>
      </c>
      <c r="D567" s="18" t="str">
        <f>TEXT(B567,"aaaa")</f>
        <v>2021</v>
      </c>
      <c r="E567" s="7">
        <v>1404190</v>
      </c>
      <c r="F567" s="17">
        <v>600</v>
      </c>
      <c r="G567" s="23">
        <f>Data_Set[[#This Row],[Poids OT (kg)]]/1000</f>
        <v>0.6</v>
      </c>
      <c r="H567" s="6" t="s">
        <v>1</v>
      </c>
      <c r="I567" s="7">
        <v>200</v>
      </c>
      <c r="J567" s="6">
        <v>39570</v>
      </c>
      <c r="K567" s="6" t="s">
        <v>32</v>
      </c>
      <c r="L567" s="6">
        <v>91100</v>
      </c>
      <c r="M567" s="6" t="s">
        <v>22</v>
      </c>
      <c r="N567" s="7">
        <v>380.58600000000001</v>
      </c>
      <c r="O567" s="6" t="s">
        <v>166</v>
      </c>
      <c r="P567" s="6" t="s">
        <v>167</v>
      </c>
      <c r="Q567" s="11">
        <v>1861039876765</v>
      </c>
      <c r="R567" s="12">
        <v>613121698</v>
      </c>
      <c r="S567" s="6" t="str">
        <f>LEFT(Q567,1)</f>
        <v>1</v>
      </c>
      <c r="T567" s="6" t="str">
        <f>IF(S567="1","Homme",IF(S567="0","Inconnu","Femme"))</f>
        <v>Homme</v>
      </c>
      <c r="U567" s="6" t="str">
        <f>"19"&amp;MID(Q567, SEARCH("", Q567) + 1,2)</f>
        <v>1986</v>
      </c>
      <c r="V567" s="6" t="str">
        <f>FLOOR(U567,5) &amp; "-" &amp; FLOOR(U567,5) + 5</f>
        <v>1985-1990</v>
      </c>
      <c r="W567" s="24">
        <f>IFERROR(VLOOKUP(Data_Set[[#This Row],[Type Transport]],'[1]Taux émission CO2e'!$A$5:$B$16,2,0),0)</f>
        <v>0.3</v>
      </c>
      <c r="X567" s="28">
        <f>IFERROR(VLOOKUP(Data_Set[[#This Row],[Type Transport]],'[1]Taux émission CO2e'!$A$5:$D$16,4,0),0)</f>
        <v>0.16</v>
      </c>
      <c r="Y567" s="24">
        <f>IFERROR(VLOOKUP(Data_Set[[#This Row],[Type Transport]],'[1]Taux émission CO2e'!$A$20:$B$31,2,0),0)</f>
        <v>0.7</v>
      </c>
      <c r="Z567" s="6">
        <f>IFERROR(VLOOKUP(Data_Set[[#This Row],[Type Transport]],'[1]Taux émission CO2e'!$A$20:$D$31,4,0),0)</f>
        <v>6.7400000000000002E-2</v>
      </c>
      <c r="AA567" s="30">
        <f>Data_Set[[#This Row],[Repartition Segment 1]]*Data_Set[[#This Row],[Coefficient CO2 Segment 1]]*Data_Set[[#This Row],[Poids OT (T)]]*Data_Set[[#This Row],[Distance (KM)]]</f>
        <v>10.960876799999999</v>
      </c>
      <c r="AB567" s="30">
        <f>Data_Set[[#This Row],[Repartition Segment 2]]*Data_Set[[#This Row],[Coefficient CO2 Segment 2]]*Data_Set[[#This Row],[Poids OT (T)]]*Data_Set[[#This Row],[Distance (KM)]]</f>
        <v>10.773628488</v>
      </c>
      <c r="AC567" s="30">
        <f>Data_Set[[#This Row],[Bilan CO2 Segment 1 (Kg CO2)]]+Data_Set[[#This Row],[Bilan CO2 Segment 2 (Kg CO2)]]</f>
        <v>21.734505288000001</v>
      </c>
      <c r="AD567" s="1"/>
    </row>
    <row r="568" spans="1:30" ht="12.5" x14ac:dyDescent="0.25">
      <c r="A568" s="7">
        <v>20211000042</v>
      </c>
      <c r="B568" s="16">
        <v>44473</v>
      </c>
      <c r="C568" s="16" t="str">
        <f>TEXT(B568, "mmmm")</f>
        <v>octobre</v>
      </c>
      <c r="D568" s="16" t="str">
        <f>TEXT(B568,"aaaa")</f>
        <v>2021</v>
      </c>
      <c r="E568" s="7">
        <v>1412541</v>
      </c>
      <c r="F568" s="17">
        <v>300</v>
      </c>
      <c r="G568" s="23">
        <f>Data_Set[[#This Row],[Poids OT (kg)]]/1000</f>
        <v>0.3</v>
      </c>
      <c r="H568" s="6" t="s">
        <v>1</v>
      </c>
      <c r="I568" s="7">
        <v>166</v>
      </c>
      <c r="J568" s="6">
        <v>39570</v>
      </c>
      <c r="K568" s="6" t="s">
        <v>32</v>
      </c>
      <c r="L568" s="6">
        <v>91100</v>
      </c>
      <c r="M568" s="6" t="s">
        <v>22</v>
      </c>
      <c r="N568" s="7">
        <v>380.58600000000001</v>
      </c>
      <c r="O568" s="6" t="s">
        <v>166</v>
      </c>
      <c r="P568" s="6" t="s">
        <v>167</v>
      </c>
      <c r="Q568" s="11">
        <v>1861039876765</v>
      </c>
      <c r="R568" s="12">
        <v>613121698</v>
      </c>
      <c r="S568" s="6" t="str">
        <f>LEFT(Q568,1)</f>
        <v>1</v>
      </c>
      <c r="T568" s="6" t="str">
        <f>IF(S568="1","Homme",IF(S568="0","Inconnu","Femme"))</f>
        <v>Homme</v>
      </c>
      <c r="U568" s="6" t="str">
        <f>"19"&amp;MID(Q568, SEARCH("", Q568) + 1,2)</f>
        <v>1986</v>
      </c>
      <c r="V568" s="6" t="str">
        <f>FLOOR(U568,5) &amp; "-" &amp; FLOOR(U568,5) + 5</f>
        <v>1985-1990</v>
      </c>
      <c r="W568" s="24">
        <f>IFERROR(VLOOKUP(Data_Set[[#This Row],[Type Transport]],'[1]Taux émission CO2e'!$A$5:$B$16,2,0),0)</f>
        <v>0.3</v>
      </c>
      <c r="X568" s="28">
        <f>IFERROR(VLOOKUP(Data_Set[[#This Row],[Type Transport]],'[1]Taux émission CO2e'!$A$5:$D$16,4,0),0)</f>
        <v>0.16</v>
      </c>
      <c r="Y568" s="24">
        <f>IFERROR(VLOOKUP(Data_Set[[#This Row],[Type Transport]],'[1]Taux émission CO2e'!$A$20:$B$31,2,0),0)</f>
        <v>0.7</v>
      </c>
      <c r="Z568" s="6">
        <f>IFERROR(VLOOKUP(Data_Set[[#This Row],[Type Transport]],'[1]Taux émission CO2e'!$A$20:$D$31,4,0),0)</f>
        <v>6.7400000000000002E-2</v>
      </c>
      <c r="AA568" s="30">
        <f>Data_Set[[#This Row],[Repartition Segment 1]]*Data_Set[[#This Row],[Coefficient CO2 Segment 1]]*Data_Set[[#This Row],[Poids OT (T)]]*Data_Set[[#This Row],[Distance (KM)]]</f>
        <v>5.4804383999999997</v>
      </c>
      <c r="AB568" s="30">
        <f>Data_Set[[#This Row],[Repartition Segment 2]]*Data_Set[[#This Row],[Coefficient CO2 Segment 2]]*Data_Set[[#This Row],[Poids OT (T)]]*Data_Set[[#This Row],[Distance (KM)]]</f>
        <v>5.386814244</v>
      </c>
      <c r="AC568" s="30">
        <f>Data_Set[[#This Row],[Bilan CO2 Segment 1 (Kg CO2)]]+Data_Set[[#This Row],[Bilan CO2 Segment 2 (Kg CO2)]]</f>
        <v>10.867252644000001</v>
      </c>
      <c r="AD568" s="1"/>
    </row>
    <row r="569" spans="1:30" ht="12.5" x14ac:dyDescent="0.25">
      <c r="A569" s="7">
        <v>20211000042</v>
      </c>
      <c r="B569" s="18">
        <v>44481</v>
      </c>
      <c r="C569" s="18" t="str">
        <f>TEXT(B569, "mmmm")</f>
        <v>octobre</v>
      </c>
      <c r="D569" s="18" t="str">
        <f>TEXT(B569,"aaaa")</f>
        <v>2021</v>
      </c>
      <c r="E569" s="7">
        <v>1416704</v>
      </c>
      <c r="F569" s="17">
        <v>300</v>
      </c>
      <c r="G569" s="23">
        <f>Data_Set[[#This Row],[Poids OT (kg)]]/1000</f>
        <v>0.3</v>
      </c>
      <c r="H569" s="6" t="s">
        <v>1</v>
      </c>
      <c r="I569" s="7">
        <v>166</v>
      </c>
      <c r="J569" s="6">
        <v>39570</v>
      </c>
      <c r="K569" s="6" t="s">
        <v>32</v>
      </c>
      <c r="L569" s="6">
        <v>91100</v>
      </c>
      <c r="M569" s="6" t="s">
        <v>22</v>
      </c>
      <c r="N569" s="7">
        <v>380.58600000000001</v>
      </c>
      <c r="O569" s="6" t="s">
        <v>166</v>
      </c>
      <c r="P569" s="6" t="s">
        <v>167</v>
      </c>
      <c r="Q569" s="11">
        <v>1861039876765</v>
      </c>
      <c r="R569" s="12">
        <v>613121698</v>
      </c>
      <c r="S569" s="6" t="str">
        <f>LEFT(Q569,1)</f>
        <v>1</v>
      </c>
      <c r="T569" s="6" t="str">
        <f>IF(S569="1","Homme",IF(S569="0","Inconnu","Femme"))</f>
        <v>Homme</v>
      </c>
      <c r="U569" s="6" t="str">
        <f>"19"&amp;MID(Q569, SEARCH("", Q569) + 1,2)</f>
        <v>1986</v>
      </c>
      <c r="V569" s="6" t="str">
        <f>FLOOR(U569,5) &amp; "-" &amp; FLOOR(U569,5) + 5</f>
        <v>1985-1990</v>
      </c>
      <c r="W569" s="24">
        <f>IFERROR(VLOOKUP(Data_Set[[#This Row],[Type Transport]],'[1]Taux émission CO2e'!$A$5:$B$16,2,0),0)</f>
        <v>0.3</v>
      </c>
      <c r="X569" s="28">
        <f>IFERROR(VLOOKUP(Data_Set[[#This Row],[Type Transport]],'[1]Taux émission CO2e'!$A$5:$D$16,4,0),0)</f>
        <v>0.16</v>
      </c>
      <c r="Y569" s="24">
        <f>IFERROR(VLOOKUP(Data_Set[[#This Row],[Type Transport]],'[1]Taux émission CO2e'!$A$20:$B$31,2,0),0)</f>
        <v>0.7</v>
      </c>
      <c r="Z569" s="6">
        <f>IFERROR(VLOOKUP(Data_Set[[#This Row],[Type Transport]],'[1]Taux émission CO2e'!$A$20:$D$31,4,0),0)</f>
        <v>6.7400000000000002E-2</v>
      </c>
      <c r="AA569" s="30">
        <f>Data_Set[[#This Row],[Repartition Segment 1]]*Data_Set[[#This Row],[Coefficient CO2 Segment 1]]*Data_Set[[#This Row],[Poids OT (T)]]*Data_Set[[#This Row],[Distance (KM)]]</f>
        <v>5.4804383999999997</v>
      </c>
      <c r="AB569" s="30">
        <f>Data_Set[[#This Row],[Repartition Segment 2]]*Data_Set[[#This Row],[Coefficient CO2 Segment 2]]*Data_Set[[#This Row],[Poids OT (T)]]*Data_Set[[#This Row],[Distance (KM)]]</f>
        <v>5.386814244</v>
      </c>
      <c r="AC569" s="30">
        <f>Data_Set[[#This Row],[Bilan CO2 Segment 1 (Kg CO2)]]+Data_Set[[#This Row],[Bilan CO2 Segment 2 (Kg CO2)]]</f>
        <v>10.867252644000001</v>
      </c>
      <c r="AD569" s="1"/>
    </row>
    <row r="570" spans="1:30" ht="12.5" x14ac:dyDescent="0.25">
      <c r="A570" s="7">
        <v>20211000042</v>
      </c>
      <c r="B570" s="18">
        <v>44487</v>
      </c>
      <c r="C570" s="18" t="str">
        <f>TEXT(B570, "mmmm")</f>
        <v>octobre</v>
      </c>
      <c r="D570" s="18" t="str">
        <f>TEXT(B570,"aaaa")</f>
        <v>2021</v>
      </c>
      <c r="E570" s="7">
        <v>1420405</v>
      </c>
      <c r="F570" s="17">
        <v>300</v>
      </c>
      <c r="G570" s="23">
        <f>Data_Set[[#This Row],[Poids OT (kg)]]/1000</f>
        <v>0.3</v>
      </c>
      <c r="H570" s="6" t="s">
        <v>1</v>
      </c>
      <c r="I570" s="7">
        <v>166</v>
      </c>
      <c r="J570" s="6">
        <v>39570</v>
      </c>
      <c r="K570" s="6" t="s">
        <v>32</v>
      </c>
      <c r="L570" s="6">
        <v>91100</v>
      </c>
      <c r="M570" s="6" t="s">
        <v>22</v>
      </c>
      <c r="N570" s="7">
        <v>380.58600000000001</v>
      </c>
      <c r="O570" s="6" t="s">
        <v>166</v>
      </c>
      <c r="P570" s="6" t="s">
        <v>167</v>
      </c>
      <c r="Q570" s="11">
        <v>1861039876765</v>
      </c>
      <c r="R570" s="12">
        <v>613121698</v>
      </c>
      <c r="S570" s="6" t="str">
        <f>LEFT(Q570,1)</f>
        <v>1</v>
      </c>
      <c r="T570" s="6" t="str">
        <f>IF(S570="1","Homme",IF(S570="0","Inconnu","Femme"))</f>
        <v>Homme</v>
      </c>
      <c r="U570" s="6" t="str">
        <f>"19"&amp;MID(Q570, SEARCH("", Q570) + 1,2)</f>
        <v>1986</v>
      </c>
      <c r="V570" s="6" t="str">
        <f>FLOOR(U570,5) &amp; "-" &amp; FLOOR(U570,5) + 5</f>
        <v>1985-1990</v>
      </c>
      <c r="W570" s="24">
        <f>IFERROR(VLOOKUP(Data_Set[[#This Row],[Type Transport]],'[1]Taux émission CO2e'!$A$5:$B$16,2,0),0)</f>
        <v>0.3</v>
      </c>
      <c r="X570" s="28">
        <f>IFERROR(VLOOKUP(Data_Set[[#This Row],[Type Transport]],'[1]Taux émission CO2e'!$A$5:$D$16,4,0),0)</f>
        <v>0.16</v>
      </c>
      <c r="Y570" s="24">
        <f>IFERROR(VLOOKUP(Data_Set[[#This Row],[Type Transport]],'[1]Taux émission CO2e'!$A$20:$B$31,2,0),0)</f>
        <v>0.7</v>
      </c>
      <c r="Z570" s="6">
        <f>IFERROR(VLOOKUP(Data_Set[[#This Row],[Type Transport]],'[1]Taux émission CO2e'!$A$20:$D$31,4,0),0)</f>
        <v>6.7400000000000002E-2</v>
      </c>
      <c r="AA570" s="30">
        <f>Data_Set[[#This Row],[Repartition Segment 1]]*Data_Set[[#This Row],[Coefficient CO2 Segment 1]]*Data_Set[[#This Row],[Poids OT (T)]]*Data_Set[[#This Row],[Distance (KM)]]</f>
        <v>5.4804383999999997</v>
      </c>
      <c r="AB570" s="30">
        <f>Data_Set[[#This Row],[Repartition Segment 2]]*Data_Set[[#This Row],[Coefficient CO2 Segment 2]]*Data_Set[[#This Row],[Poids OT (T)]]*Data_Set[[#This Row],[Distance (KM)]]</f>
        <v>5.386814244</v>
      </c>
      <c r="AC570" s="30">
        <f>Data_Set[[#This Row],[Bilan CO2 Segment 1 (Kg CO2)]]+Data_Set[[#This Row],[Bilan CO2 Segment 2 (Kg CO2)]]</f>
        <v>10.867252644000001</v>
      </c>
      <c r="AD570" s="1"/>
    </row>
    <row r="571" spans="1:30" ht="12.5" x14ac:dyDescent="0.25">
      <c r="A571" s="7">
        <v>20211000042</v>
      </c>
      <c r="B571" s="16">
        <v>44494</v>
      </c>
      <c r="C571" s="16" t="str">
        <f>TEXT(B571, "mmmm")</f>
        <v>octobre</v>
      </c>
      <c r="D571" s="16" t="str">
        <f>TEXT(B571,"aaaa")</f>
        <v>2021</v>
      </c>
      <c r="E571" s="7">
        <v>1423122</v>
      </c>
      <c r="F571" s="17">
        <v>300</v>
      </c>
      <c r="G571" s="23">
        <f>Data_Set[[#This Row],[Poids OT (kg)]]/1000</f>
        <v>0.3</v>
      </c>
      <c r="H571" s="6" t="s">
        <v>1</v>
      </c>
      <c r="I571" s="7">
        <v>166</v>
      </c>
      <c r="J571" s="6">
        <v>39570</v>
      </c>
      <c r="K571" s="6" t="s">
        <v>32</v>
      </c>
      <c r="L571" s="6">
        <v>91100</v>
      </c>
      <c r="M571" s="6" t="s">
        <v>22</v>
      </c>
      <c r="N571" s="7">
        <v>380.58600000000001</v>
      </c>
      <c r="O571" s="6" t="s">
        <v>166</v>
      </c>
      <c r="P571" s="6" t="s">
        <v>167</v>
      </c>
      <c r="Q571" s="11">
        <v>1861039876765</v>
      </c>
      <c r="R571" s="12">
        <v>613121698</v>
      </c>
      <c r="S571" s="6" t="str">
        <f>LEFT(Q571,1)</f>
        <v>1</v>
      </c>
      <c r="T571" s="6" t="str">
        <f>IF(S571="1","Homme",IF(S571="0","Inconnu","Femme"))</f>
        <v>Homme</v>
      </c>
      <c r="U571" s="6" t="str">
        <f>"19"&amp;MID(Q571, SEARCH("", Q571) + 1,2)</f>
        <v>1986</v>
      </c>
      <c r="V571" s="6" t="str">
        <f>FLOOR(U571,5) &amp; "-" &amp; FLOOR(U571,5) + 5</f>
        <v>1985-1990</v>
      </c>
      <c r="W571" s="24">
        <f>IFERROR(VLOOKUP(Data_Set[[#This Row],[Type Transport]],'[1]Taux émission CO2e'!$A$5:$B$16,2,0),0)</f>
        <v>0.3</v>
      </c>
      <c r="X571" s="28">
        <f>IFERROR(VLOOKUP(Data_Set[[#This Row],[Type Transport]],'[1]Taux émission CO2e'!$A$5:$D$16,4,0),0)</f>
        <v>0.16</v>
      </c>
      <c r="Y571" s="24">
        <f>IFERROR(VLOOKUP(Data_Set[[#This Row],[Type Transport]],'[1]Taux émission CO2e'!$A$20:$B$31,2,0),0)</f>
        <v>0.7</v>
      </c>
      <c r="Z571" s="6">
        <f>IFERROR(VLOOKUP(Data_Set[[#This Row],[Type Transport]],'[1]Taux émission CO2e'!$A$20:$D$31,4,0),0)</f>
        <v>6.7400000000000002E-2</v>
      </c>
      <c r="AA571" s="30">
        <f>Data_Set[[#This Row],[Repartition Segment 1]]*Data_Set[[#This Row],[Coefficient CO2 Segment 1]]*Data_Set[[#This Row],[Poids OT (T)]]*Data_Set[[#This Row],[Distance (KM)]]</f>
        <v>5.4804383999999997</v>
      </c>
      <c r="AB571" s="30">
        <f>Data_Set[[#This Row],[Repartition Segment 2]]*Data_Set[[#This Row],[Coefficient CO2 Segment 2]]*Data_Set[[#This Row],[Poids OT (T)]]*Data_Set[[#This Row],[Distance (KM)]]</f>
        <v>5.386814244</v>
      </c>
      <c r="AC571" s="30">
        <f>Data_Set[[#This Row],[Bilan CO2 Segment 1 (Kg CO2)]]+Data_Set[[#This Row],[Bilan CO2 Segment 2 (Kg CO2)]]</f>
        <v>10.867252644000001</v>
      </c>
      <c r="AD571" s="1"/>
    </row>
    <row r="572" spans="1:30" ht="12.5" x14ac:dyDescent="0.25">
      <c r="A572" s="7">
        <v>20211100039</v>
      </c>
      <c r="B572" s="18">
        <v>44502</v>
      </c>
      <c r="C572" s="18" t="str">
        <f>TEXT(B572, "mmmm")</f>
        <v>novembre</v>
      </c>
      <c r="D572" s="18" t="str">
        <f>TEXT(B572,"aaaa")</f>
        <v>2021</v>
      </c>
      <c r="E572" s="7">
        <v>1426392</v>
      </c>
      <c r="F572" s="17">
        <v>150</v>
      </c>
      <c r="G572" s="23">
        <f>Data_Set[[#This Row],[Poids OT (kg)]]/1000</f>
        <v>0.15</v>
      </c>
      <c r="H572" s="6" t="s">
        <v>1</v>
      </c>
      <c r="I572" s="7">
        <v>166</v>
      </c>
      <c r="J572" s="6">
        <v>39570</v>
      </c>
      <c r="K572" s="6" t="s">
        <v>32</v>
      </c>
      <c r="L572" s="6">
        <v>91100</v>
      </c>
      <c r="M572" s="6" t="s">
        <v>22</v>
      </c>
      <c r="N572" s="7">
        <v>380.58600000000001</v>
      </c>
      <c r="O572" s="6" t="s">
        <v>166</v>
      </c>
      <c r="P572" s="6" t="s">
        <v>167</v>
      </c>
      <c r="Q572" s="11">
        <v>1861039876765</v>
      </c>
      <c r="R572" s="12">
        <v>613121698</v>
      </c>
      <c r="S572" s="6" t="str">
        <f>LEFT(Q572,1)</f>
        <v>1</v>
      </c>
      <c r="T572" s="6" t="str">
        <f>IF(S572="1","Homme",IF(S572="0","Inconnu","Femme"))</f>
        <v>Homme</v>
      </c>
      <c r="U572" s="6" t="str">
        <f>"19"&amp;MID(Q572, SEARCH("", Q572) + 1,2)</f>
        <v>1986</v>
      </c>
      <c r="V572" s="6" t="str">
        <f>FLOOR(U572,5) &amp; "-" &amp; FLOOR(U572,5) + 5</f>
        <v>1985-1990</v>
      </c>
      <c r="W572" s="24">
        <f>IFERROR(VLOOKUP(Data_Set[[#This Row],[Type Transport]],'[1]Taux émission CO2e'!$A$5:$B$16,2,0),0)</f>
        <v>0.3</v>
      </c>
      <c r="X572" s="28">
        <f>IFERROR(VLOOKUP(Data_Set[[#This Row],[Type Transport]],'[1]Taux émission CO2e'!$A$5:$D$16,4,0),0)</f>
        <v>0.16</v>
      </c>
      <c r="Y572" s="24">
        <f>IFERROR(VLOOKUP(Data_Set[[#This Row],[Type Transport]],'[1]Taux émission CO2e'!$A$20:$B$31,2,0),0)</f>
        <v>0.7</v>
      </c>
      <c r="Z572" s="6">
        <f>IFERROR(VLOOKUP(Data_Set[[#This Row],[Type Transport]],'[1]Taux émission CO2e'!$A$20:$D$31,4,0),0)</f>
        <v>6.7400000000000002E-2</v>
      </c>
      <c r="AA572" s="30">
        <f>Data_Set[[#This Row],[Repartition Segment 1]]*Data_Set[[#This Row],[Coefficient CO2 Segment 1]]*Data_Set[[#This Row],[Poids OT (T)]]*Data_Set[[#This Row],[Distance (KM)]]</f>
        <v>2.7402191999999999</v>
      </c>
      <c r="AB572" s="30">
        <f>Data_Set[[#This Row],[Repartition Segment 2]]*Data_Set[[#This Row],[Coefficient CO2 Segment 2]]*Data_Set[[#This Row],[Poids OT (T)]]*Data_Set[[#This Row],[Distance (KM)]]</f>
        <v>2.693407122</v>
      </c>
      <c r="AC572" s="30">
        <f>Data_Set[[#This Row],[Bilan CO2 Segment 1 (Kg CO2)]]+Data_Set[[#This Row],[Bilan CO2 Segment 2 (Kg CO2)]]</f>
        <v>5.4336263220000003</v>
      </c>
      <c r="AD572" s="1"/>
    </row>
    <row r="573" spans="1:30" ht="12.5" x14ac:dyDescent="0.25">
      <c r="A573" s="7">
        <v>20211100039</v>
      </c>
      <c r="B573" s="18">
        <v>44509</v>
      </c>
      <c r="C573" s="18" t="str">
        <f>TEXT(B573, "mmmm")</f>
        <v>novembre</v>
      </c>
      <c r="D573" s="18" t="str">
        <f>TEXT(B573,"aaaa")</f>
        <v>2021</v>
      </c>
      <c r="E573" s="7">
        <v>1429288</v>
      </c>
      <c r="F573" s="17">
        <v>150</v>
      </c>
      <c r="G573" s="23">
        <f>Data_Set[[#This Row],[Poids OT (kg)]]/1000</f>
        <v>0.15</v>
      </c>
      <c r="H573" s="6" t="s">
        <v>1</v>
      </c>
      <c r="I573" s="7">
        <v>166</v>
      </c>
      <c r="J573" s="6">
        <v>39570</v>
      </c>
      <c r="K573" s="6" t="s">
        <v>32</v>
      </c>
      <c r="L573" s="6">
        <v>91100</v>
      </c>
      <c r="M573" s="6" t="s">
        <v>22</v>
      </c>
      <c r="N573" s="7">
        <v>380.58600000000001</v>
      </c>
      <c r="O573" s="6" t="s">
        <v>166</v>
      </c>
      <c r="P573" s="6" t="s">
        <v>167</v>
      </c>
      <c r="Q573" s="11">
        <v>1861039876765</v>
      </c>
      <c r="R573" s="12">
        <v>613121698</v>
      </c>
      <c r="S573" s="6" t="str">
        <f>LEFT(Q573,1)</f>
        <v>1</v>
      </c>
      <c r="T573" s="6" t="str">
        <f>IF(S573="1","Homme",IF(S573="0","Inconnu","Femme"))</f>
        <v>Homme</v>
      </c>
      <c r="U573" s="6" t="str">
        <f>"19"&amp;MID(Q573, SEARCH("", Q573) + 1,2)</f>
        <v>1986</v>
      </c>
      <c r="V573" s="6" t="str">
        <f>FLOOR(U573,5) &amp; "-" &amp; FLOOR(U573,5) + 5</f>
        <v>1985-1990</v>
      </c>
      <c r="W573" s="24">
        <f>IFERROR(VLOOKUP(Data_Set[[#This Row],[Type Transport]],'[1]Taux émission CO2e'!$A$5:$B$16,2,0),0)</f>
        <v>0.3</v>
      </c>
      <c r="X573" s="28">
        <f>IFERROR(VLOOKUP(Data_Set[[#This Row],[Type Transport]],'[1]Taux émission CO2e'!$A$5:$D$16,4,0),0)</f>
        <v>0.16</v>
      </c>
      <c r="Y573" s="24">
        <f>IFERROR(VLOOKUP(Data_Set[[#This Row],[Type Transport]],'[1]Taux émission CO2e'!$A$20:$B$31,2,0),0)</f>
        <v>0.7</v>
      </c>
      <c r="Z573" s="6">
        <f>IFERROR(VLOOKUP(Data_Set[[#This Row],[Type Transport]],'[1]Taux émission CO2e'!$A$20:$D$31,4,0),0)</f>
        <v>6.7400000000000002E-2</v>
      </c>
      <c r="AA573" s="30">
        <f>Data_Set[[#This Row],[Repartition Segment 1]]*Data_Set[[#This Row],[Coefficient CO2 Segment 1]]*Data_Set[[#This Row],[Poids OT (T)]]*Data_Set[[#This Row],[Distance (KM)]]</f>
        <v>2.7402191999999999</v>
      </c>
      <c r="AB573" s="30">
        <f>Data_Set[[#This Row],[Repartition Segment 2]]*Data_Set[[#This Row],[Coefficient CO2 Segment 2]]*Data_Set[[#This Row],[Poids OT (T)]]*Data_Set[[#This Row],[Distance (KM)]]</f>
        <v>2.693407122</v>
      </c>
      <c r="AC573" s="30">
        <f>Data_Set[[#This Row],[Bilan CO2 Segment 1 (Kg CO2)]]+Data_Set[[#This Row],[Bilan CO2 Segment 2 (Kg CO2)]]</f>
        <v>5.4336263220000003</v>
      </c>
      <c r="AD573" s="1"/>
    </row>
    <row r="574" spans="1:30" ht="12.5" x14ac:dyDescent="0.25">
      <c r="A574" s="7">
        <v>20211100039</v>
      </c>
      <c r="B574" s="18">
        <v>44515</v>
      </c>
      <c r="C574" s="18" t="str">
        <f>TEXT(B574, "mmmm")</f>
        <v>novembre</v>
      </c>
      <c r="D574" s="18" t="str">
        <f>TEXT(B574,"aaaa")</f>
        <v>2021</v>
      </c>
      <c r="E574" s="7">
        <v>1431059</v>
      </c>
      <c r="F574" s="17">
        <v>150</v>
      </c>
      <c r="G574" s="23">
        <f>Data_Set[[#This Row],[Poids OT (kg)]]/1000</f>
        <v>0.15</v>
      </c>
      <c r="H574" s="6" t="s">
        <v>1</v>
      </c>
      <c r="I574" s="7">
        <v>166</v>
      </c>
      <c r="J574" s="6">
        <v>39570</v>
      </c>
      <c r="K574" s="6" t="s">
        <v>32</v>
      </c>
      <c r="L574" s="6">
        <v>91100</v>
      </c>
      <c r="M574" s="6" t="s">
        <v>22</v>
      </c>
      <c r="N574" s="7">
        <v>380.58600000000001</v>
      </c>
      <c r="O574" s="6" t="s">
        <v>166</v>
      </c>
      <c r="P574" s="6" t="s">
        <v>167</v>
      </c>
      <c r="Q574" s="11">
        <v>1861039876765</v>
      </c>
      <c r="R574" s="12">
        <v>613121698</v>
      </c>
      <c r="S574" s="6" t="str">
        <f>LEFT(Q574,1)</f>
        <v>1</v>
      </c>
      <c r="T574" s="6" t="str">
        <f>IF(S574="1","Homme",IF(S574="0","Inconnu","Femme"))</f>
        <v>Homme</v>
      </c>
      <c r="U574" s="6" t="str">
        <f>"19"&amp;MID(Q574, SEARCH("", Q574) + 1,2)</f>
        <v>1986</v>
      </c>
      <c r="V574" s="6" t="str">
        <f>FLOOR(U574,5) &amp; "-" &amp; FLOOR(U574,5) + 5</f>
        <v>1985-1990</v>
      </c>
      <c r="W574" s="24">
        <f>IFERROR(VLOOKUP(Data_Set[[#This Row],[Type Transport]],'[1]Taux émission CO2e'!$A$5:$B$16,2,0),0)</f>
        <v>0.3</v>
      </c>
      <c r="X574" s="28">
        <f>IFERROR(VLOOKUP(Data_Set[[#This Row],[Type Transport]],'[1]Taux émission CO2e'!$A$5:$D$16,4,0),0)</f>
        <v>0.16</v>
      </c>
      <c r="Y574" s="24">
        <f>IFERROR(VLOOKUP(Data_Set[[#This Row],[Type Transport]],'[1]Taux émission CO2e'!$A$20:$B$31,2,0),0)</f>
        <v>0.7</v>
      </c>
      <c r="Z574" s="6">
        <f>IFERROR(VLOOKUP(Data_Set[[#This Row],[Type Transport]],'[1]Taux émission CO2e'!$A$20:$D$31,4,0),0)</f>
        <v>6.7400000000000002E-2</v>
      </c>
      <c r="AA574" s="30">
        <f>Data_Set[[#This Row],[Repartition Segment 1]]*Data_Set[[#This Row],[Coefficient CO2 Segment 1]]*Data_Set[[#This Row],[Poids OT (T)]]*Data_Set[[#This Row],[Distance (KM)]]</f>
        <v>2.7402191999999999</v>
      </c>
      <c r="AB574" s="30">
        <f>Data_Set[[#This Row],[Repartition Segment 2]]*Data_Set[[#This Row],[Coefficient CO2 Segment 2]]*Data_Set[[#This Row],[Poids OT (T)]]*Data_Set[[#This Row],[Distance (KM)]]</f>
        <v>2.693407122</v>
      </c>
      <c r="AC574" s="30">
        <f>Data_Set[[#This Row],[Bilan CO2 Segment 1 (Kg CO2)]]+Data_Set[[#This Row],[Bilan CO2 Segment 2 (Kg CO2)]]</f>
        <v>5.4336263220000003</v>
      </c>
      <c r="AD574" s="1"/>
    </row>
    <row r="575" spans="1:30" ht="12.5" x14ac:dyDescent="0.25">
      <c r="A575" s="7">
        <v>20211100039</v>
      </c>
      <c r="B575" s="18">
        <v>44526</v>
      </c>
      <c r="C575" s="18" t="str">
        <f>TEXT(B575, "mmmm")</f>
        <v>novembre</v>
      </c>
      <c r="D575" s="18" t="str">
        <f>TEXT(B575,"aaaa")</f>
        <v>2021</v>
      </c>
      <c r="E575" s="7">
        <v>1434776</v>
      </c>
      <c r="F575" s="17">
        <v>150</v>
      </c>
      <c r="G575" s="23">
        <f>Data_Set[[#This Row],[Poids OT (kg)]]/1000</f>
        <v>0.15</v>
      </c>
      <c r="H575" s="6" t="s">
        <v>1</v>
      </c>
      <c r="I575" s="7">
        <v>166</v>
      </c>
      <c r="J575" s="6">
        <v>39570</v>
      </c>
      <c r="K575" s="6" t="s">
        <v>32</v>
      </c>
      <c r="L575" s="6">
        <v>91100</v>
      </c>
      <c r="M575" s="6" t="s">
        <v>22</v>
      </c>
      <c r="N575" s="7">
        <v>380.58600000000001</v>
      </c>
      <c r="O575" s="6" t="s">
        <v>166</v>
      </c>
      <c r="P575" s="6" t="s">
        <v>167</v>
      </c>
      <c r="Q575" s="11">
        <v>1861039876765</v>
      </c>
      <c r="R575" s="12">
        <v>613121698</v>
      </c>
      <c r="S575" s="6" t="str">
        <f>LEFT(Q575,1)</f>
        <v>1</v>
      </c>
      <c r="T575" s="6" t="str">
        <f>IF(S575="1","Homme",IF(S575="0","Inconnu","Femme"))</f>
        <v>Homme</v>
      </c>
      <c r="U575" s="6" t="str">
        <f>"19"&amp;MID(Q575, SEARCH("", Q575) + 1,2)</f>
        <v>1986</v>
      </c>
      <c r="V575" s="6" t="str">
        <f>FLOOR(U575,5) &amp; "-" &amp; FLOOR(U575,5) + 5</f>
        <v>1985-1990</v>
      </c>
      <c r="W575" s="24">
        <f>IFERROR(VLOOKUP(Data_Set[[#This Row],[Type Transport]],'[1]Taux émission CO2e'!$A$5:$B$16,2,0),0)</f>
        <v>0.3</v>
      </c>
      <c r="X575" s="28">
        <f>IFERROR(VLOOKUP(Data_Set[[#This Row],[Type Transport]],'[1]Taux émission CO2e'!$A$5:$D$16,4,0),0)</f>
        <v>0.16</v>
      </c>
      <c r="Y575" s="24">
        <f>IFERROR(VLOOKUP(Data_Set[[#This Row],[Type Transport]],'[1]Taux émission CO2e'!$A$20:$B$31,2,0),0)</f>
        <v>0.7</v>
      </c>
      <c r="Z575" s="6">
        <f>IFERROR(VLOOKUP(Data_Set[[#This Row],[Type Transport]],'[1]Taux émission CO2e'!$A$20:$D$31,4,0),0)</f>
        <v>6.7400000000000002E-2</v>
      </c>
      <c r="AA575" s="30">
        <f>Data_Set[[#This Row],[Repartition Segment 1]]*Data_Set[[#This Row],[Coefficient CO2 Segment 1]]*Data_Set[[#This Row],[Poids OT (T)]]*Data_Set[[#This Row],[Distance (KM)]]</f>
        <v>2.7402191999999999</v>
      </c>
      <c r="AB575" s="30">
        <f>Data_Set[[#This Row],[Repartition Segment 2]]*Data_Set[[#This Row],[Coefficient CO2 Segment 2]]*Data_Set[[#This Row],[Poids OT (T)]]*Data_Set[[#This Row],[Distance (KM)]]</f>
        <v>2.693407122</v>
      </c>
      <c r="AC575" s="30">
        <f>Data_Set[[#This Row],[Bilan CO2 Segment 1 (Kg CO2)]]+Data_Set[[#This Row],[Bilan CO2 Segment 2 (Kg CO2)]]</f>
        <v>5.4336263220000003</v>
      </c>
      <c r="AD575" s="1"/>
    </row>
    <row r="576" spans="1:30" ht="12.5" x14ac:dyDescent="0.25">
      <c r="A576" s="7">
        <v>20220200006</v>
      </c>
      <c r="B576" s="18">
        <v>44600</v>
      </c>
      <c r="C576" s="18" t="str">
        <f>TEXT(B576, "mmmm")</f>
        <v>février</v>
      </c>
      <c r="D576" s="18" t="str">
        <f>TEXT(B576,"aaaa")</f>
        <v>2022</v>
      </c>
      <c r="E576" s="7">
        <v>1464129</v>
      </c>
      <c r="F576" s="17">
        <v>200</v>
      </c>
      <c r="G576" s="23">
        <f>Data_Set[[#This Row],[Poids OT (kg)]]/1000</f>
        <v>0.2</v>
      </c>
      <c r="H576" s="6" t="s">
        <v>1</v>
      </c>
      <c r="I576" s="7">
        <v>166</v>
      </c>
      <c r="J576" s="6">
        <v>39570</v>
      </c>
      <c r="K576" s="6" t="s">
        <v>32</v>
      </c>
      <c r="L576" s="6">
        <v>91100</v>
      </c>
      <c r="M576" s="6" t="s">
        <v>22</v>
      </c>
      <c r="N576" s="7">
        <v>380.58600000000001</v>
      </c>
      <c r="O576" s="6" t="s">
        <v>166</v>
      </c>
      <c r="P576" s="6" t="s">
        <v>167</v>
      </c>
      <c r="Q576" s="11">
        <v>1861039876765</v>
      </c>
      <c r="R576" s="12">
        <v>613121698</v>
      </c>
      <c r="S576" s="6" t="str">
        <f>LEFT(Q576,1)</f>
        <v>1</v>
      </c>
      <c r="T576" s="6" t="str">
        <f>IF(S576="1","Homme",IF(S576="0","Inconnu","Femme"))</f>
        <v>Homme</v>
      </c>
      <c r="U576" s="6" t="str">
        <f>"19"&amp;MID(Q576, SEARCH("", Q576) + 1,2)</f>
        <v>1986</v>
      </c>
      <c r="V576" s="6" t="str">
        <f>FLOOR(U576,5) &amp; "-" &amp; FLOOR(U576,5) + 5</f>
        <v>1985-1990</v>
      </c>
      <c r="W576" s="24">
        <f>IFERROR(VLOOKUP(Data_Set[[#This Row],[Type Transport]],'[1]Taux émission CO2e'!$A$5:$B$16,2,0),0)</f>
        <v>0.3</v>
      </c>
      <c r="X576" s="28">
        <f>IFERROR(VLOOKUP(Data_Set[[#This Row],[Type Transport]],'[1]Taux émission CO2e'!$A$5:$D$16,4,0),0)</f>
        <v>0.16</v>
      </c>
      <c r="Y576" s="24">
        <f>IFERROR(VLOOKUP(Data_Set[[#This Row],[Type Transport]],'[1]Taux émission CO2e'!$A$20:$B$31,2,0),0)</f>
        <v>0.7</v>
      </c>
      <c r="Z576" s="6">
        <f>IFERROR(VLOOKUP(Data_Set[[#This Row],[Type Transport]],'[1]Taux émission CO2e'!$A$20:$D$31,4,0),0)</f>
        <v>6.7400000000000002E-2</v>
      </c>
      <c r="AA576" s="30">
        <f>Data_Set[[#This Row],[Repartition Segment 1]]*Data_Set[[#This Row],[Coefficient CO2 Segment 1]]*Data_Set[[#This Row],[Poids OT (T)]]*Data_Set[[#This Row],[Distance (KM)]]</f>
        <v>3.6536256000000003</v>
      </c>
      <c r="AB576" s="30">
        <f>Data_Set[[#This Row],[Repartition Segment 2]]*Data_Set[[#This Row],[Coefficient CO2 Segment 2]]*Data_Set[[#This Row],[Poids OT (T)]]*Data_Set[[#This Row],[Distance (KM)]]</f>
        <v>3.5912094960000003</v>
      </c>
      <c r="AC576" s="30">
        <f>Data_Set[[#This Row],[Bilan CO2 Segment 1 (Kg CO2)]]+Data_Set[[#This Row],[Bilan CO2 Segment 2 (Kg CO2)]]</f>
        <v>7.244835096000001</v>
      </c>
      <c r="AD576" s="1"/>
    </row>
    <row r="577" spans="1:30" ht="12.5" x14ac:dyDescent="0.25">
      <c r="A577" s="7">
        <v>20220300036</v>
      </c>
      <c r="B577" s="18">
        <v>44614</v>
      </c>
      <c r="C577" s="18" t="str">
        <f>TEXT(B577, "mmmm")</f>
        <v>février</v>
      </c>
      <c r="D577" s="18" t="str">
        <f>TEXT(B577,"aaaa")</f>
        <v>2022</v>
      </c>
      <c r="E577" s="7">
        <v>1469906</v>
      </c>
      <c r="F577" s="17">
        <v>300</v>
      </c>
      <c r="G577" s="23">
        <f>Data_Set[[#This Row],[Poids OT (kg)]]/1000</f>
        <v>0.3</v>
      </c>
      <c r="H577" s="6" t="s">
        <v>1</v>
      </c>
      <c r="I577" s="7">
        <v>200</v>
      </c>
      <c r="J577" s="6">
        <v>39570</v>
      </c>
      <c r="K577" s="6" t="s">
        <v>32</v>
      </c>
      <c r="L577" s="6">
        <v>91100</v>
      </c>
      <c r="M577" s="6" t="s">
        <v>22</v>
      </c>
      <c r="N577" s="7">
        <v>380.58600000000001</v>
      </c>
      <c r="O577" s="6" t="s">
        <v>166</v>
      </c>
      <c r="P577" s="6" t="s">
        <v>167</v>
      </c>
      <c r="Q577" s="11">
        <v>1861039876765</v>
      </c>
      <c r="R577" s="12">
        <v>613121698</v>
      </c>
      <c r="S577" s="6" t="str">
        <f>LEFT(Q577,1)</f>
        <v>1</v>
      </c>
      <c r="T577" s="6" t="str">
        <f>IF(S577="1","Homme",IF(S577="0","Inconnu","Femme"))</f>
        <v>Homme</v>
      </c>
      <c r="U577" s="6" t="str">
        <f>"19"&amp;MID(Q577, SEARCH("", Q577) + 1,2)</f>
        <v>1986</v>
      </c>
      <c r="V577" s="6" t="str">
        <f>FLOOR(U577,5) &amp; "-" &amp; FLOOR(U577,5) + 5</f>
        <v>1985-1990</v>
      </c>
      <c r="W577" s="24">
        <f>IFERROR(VLOOKUP(Data_Set[[#This Row],[Type Transport]],'[1]Taux émission CO2e'!$A$5:$B$16,2,0),0)</f>
        <v>0.3</v>
      </c>
      <c r="X577" s="28">
        <f>IFERROR(VLOOKUP(Data_Set[[#This Row],[Type Transport]],'[1]Taux émission CO2e'!$A$5:$D$16,4,0),0)</f>
        <v>0.16</v>
      </c>
      <c r="Y577" s="24">
        <f>IFERROR(VLOOKUP(Data_Set[[#This Row],[Type Transport]],'[1]Taux émission CO2e'!$A$20:$B$31,2,0),0)</f>
        <v>0.7</v>
      </c>
      <c r="Z577" s="6">
        <f>IFERROR(VLOOKUP(Data_Set[[#This Row],[Type Transport]],'[1]Taux émission CO2e'!$A$20:$D$31,4,0),0)</f>
        <v>6.7400000000000002E-2</v>
      </c>
      <c r="AA577" s="30">
        <f>Data_Set[[#This Row],[Repartition Segment 1]]*Data_Set[[#This Row],[Coefficient CO2 Segment 1]]*Data_Set[[#This Row],[Poids OT (T)]]*Data_Set[[#This Row],[Distance (KM)]]</f>
        <v>5.4804383999999997</v>
      </c>
      <c r="AB577" s="30">
        <f>Data_Set[[#This Row],[Repartition Segment 2]]*Data_Set[[#This Row],[Coefficient CO2 Segment 2]]*Data_Set[[#This Row],[Poids OT (T)]]*Data_Set[[#This Row],[Distance (KM)]]</f>
        <v>5.386814244</v>
      </c>
      <c r="AC577" s="30">
        <f>Data_Set[[#This Row],[Bilan CO2 Segment 1 (Kg CO2)]]+Data_Set[[#This Row],[Bilan CO2 Segment 2 (Kg CO2)]]</f>
        <v>10.867252644000001</v>
      </c>
      <c r="AD577" s="1"/>
    </row>
    <row r="578" spans="1:30" ht="12.5" x14ac:dyDescent="0.25">
      <c r="A578" s="7">
        <v>20220300099</v>
      </c>
      <c r="B578" s="18">
        <v>44621</v>
      </c>
      <c r="C578" s="18" t="str">
        <f>TEXT(B578, "mmmm")</f>
        <v>mars</v>
      </c>
      <c r="D578" s="18" t="str">
        <f>TEXT(B578,"aaaa")</f>
        <v>2022</v>
      </c>
      <c r="E578" s="7">
        <v>1472695</v>
      </c>
      <c r="F578" s="17">
        <v>200</v>
      </c>
      <c r="G578" s="23">
        <f>Data_Set[[#This Row],[Poids OT (kg)]]/1000</f>
        <v>0.2</v>
      </c>
      <c r="H578" s="6" t="s">
        <v>1</v>
      </c>
      <c r="I578" s="7">
        <v>166</v>
      </c>
      <c r="J578" s="6">
        <v>39570</v>
      </c>
      <c r="K578" s="6" t="s">
        <v>32</v>
      </c>
      <c r="L578" s="6">
        <v>91100</v>
      </c>
      <c r="M578" s="6" t="s">
        <v>22</v>
      </c>
      <c r="N578" s="7">
        <v>380.58600000000001</v>
      </c>
      <c r="O578" s="6" t="s">
        <v>166</v>
      </c>
      <c r="P578" s="6" t="s">
        <v>167</v>
      </c>
      <c r="Q578" s="11">
        <v>1861039876765</v>
      </c>
      <c r="R578" s="12">
        <v>613121698</v>
      </c>
      <c r="S578" s="6" t="str">
        <f>LEFT(Q578,1)</f>
        <v>1</v>
      </c>
      <c r="T578" s="6" t="str">
        <f>IF(S578="1","Homme",IF(S578="0","Inconnu","Femme"))</f>
        <v>Homme</v>
      </c>
      <c r="U578" s="6" t="str">
        <f>"19"&amp;MID(Q578, SEARCH("", Q578) + 1,2)</f>
        <v>1986</v>
      </c>
      <c r="V578" s="6" t="str">
        <f>FLOOR(U578,5) &amp; "-" &amp; FLOOR(U578,5) + 5</f>
        <v>1985-1990</v>
      </c>
      <c r="W578" s="24">
        <f>IFERROR(VLOOKUP(Data_Set[[#This Row],[Type Transport]],'[1]Taux émission CO2e'!$A$5:$B$16,2,0),0)</f>
        <v>0.3</v>
      </c>
      <c r="X578" s="28">
        <f>IFERROR(VLOOKUP(Data_Set[[#This Row],[Type Transport]],'[1]Taux émission CO2e'!$A$5:$D$16,4,0),0)</f>
        <v>0.16</v>
      </c>
      <c r="Y578" s="24">
        <f>IFERROR(VLOOKUP(Data_Set[[#This Row],[Type Transport]],'[1]Taux émission CO2e'!$A$20:$B$31,2,0),0)</f>
        <v>0.7</v>
      </c>
      <c r="Z578" s="6">
        <f>IFERROR(VLOOKUP(Data_Set[[#This Row],[Type Transport]],'[1]Taux émission CO2e'!$A$20:$D$31,4,0),0)</f>
        <v>6.7400000000000002E-2</v>
      </c>
      <c r="AA578" s="30">
        <f>Data_Set[[#This Row],[Repartition Segment 1]]*Data_Set[[#This Row],[Coefficient CO2 Segment 1]]*Data_Set[[#This Row],[Poids OT (T)]]*Data_Set[[#This Row],[Distance (KM)]]</f>
        <v>3.6536256000000003</v>
      </c>
      <c r="AB578" s="30">
        <f>Data_Set[[#This Row],[Repartition Segment 2]]*Data_Set[[#This Row],[Coefficient CO2 Segment 2]]*Data_Set[[#This Row],[Poids OT (T)]]*Data_Set[[#This Row],[Distance (KM)]]</f>
        <v>3.5912094960000003</v>
      </c>
      <c r="AC578" s="30">
        <f>Data_Set[[#This Row],[Bilan CO2 Segment 1 (Kg CO2)]]+Data_Set[[#This Row],[Bilan CO2 Segment 2 (Kg CO2)]]</f>
        <v>7.244835096000001</v>
      </c>
      <c r="AD578" s="1"/>
    </row>
    <row r="579" spans="1:30" ht="12.5" x14ac:dyDescent="0.25">
      <c r="A579" s="7">
        <v>202203000165</v>
      </c>
      <c r="B579" s="18">
        <v>44628</v>
      </c>
      <c r="C579" s="18" t="str">
        <f>TEXT(B579, "mmmm")</f>
        <v>mars</v>
      </c>
      <c r="D579" s="18" t="str">
        <f>TEXT(B579,"aaaa")</f>
        <v>2022</v>
      </c>
      <c r="E579" s="7">
        <v>1475942</v>
      </c>
      <c r="F579" s="17">
        <v>200</v>
      </c>
      <c r="G579" s="23">
        <f>Data_Set[[#This Row],[Poids OT (kg)]]/1000</f>
        <v>0.2</v>
      </c>
      <c r="H579" s="6" t="s">
        <v>1</v>
      </c>
      <c r="I579" s="7">
        <v>166</v>
      </c>
      <c r="J579" s="6">
        <v>39570</v>
      </c>
      <c r="K579" s="6" t="s">
        <v>32</v>
      </c>
      <c r="L579" s="6">
        <v>91100</v>
      </c>
      <c r="M579" s="6" t="s">
        <v>22</v>
      </c>
      <c r="N579" s="7">
        <v>380.58600000000001</v>
      </c>
      <c r="O579" s="6" t="s">
        <v>166</v>
      </c>
      <c r="P579" s="6" t="s">
        <v>167</v>
      </c>
      <c r="Q579" s="11">
        <v>1861039876765</v>
      </c>
      <c r="R579" s="12">
        <v>613121698</v>
      </c>
      <c r="S579" s="6" t="str">
        <f>LEFT(Q579,1)</f>
        <v>1</v>
      </c>
      <c r="T579" s="6" t="str">
        <f>IF(S579="1","Homme",IF(S579="0","Inconnu","Femme"))</f>
        <v>Homme</v>
      </c>
      <c r="U579" s="6" t="str">
        <f>"19"&amp;MID(Q579, SEARCH("", Q579) + 1,2)</f>
        <v>1986</v>
      </c>
      <c r="V579" s="6" t="str">
        <f>FLOOR(U579,5) &amp; "-" &amp; FLOOR(U579,5) + 5</f>
        <v>1985-1990</v>
      </c>
      <c r="W579" s="24">
        <f>IFERROR(VLOOKUP(Data_Set[[#This Row],[Type Transport]],'[1]Taux émission CO2e'!$A$5:$B$16,2,0),0)</f>
        <v>0.3</v>
      </c>
      <c r="X579" s="28">
        <f>IFERROR(VLOOKUP(Data_Set[[#This Row],[Type Transport]],'[1]Taux émission CO2e'!$A$5:$D$16,4,0),0)</f>
        <v>0.16</v>
      </c>
      <c r="Y579" s="24">
        <f>IFERROR(VLOOKUP(Data_Set[[#This Row],[Type Transport]],'[1]Taux émission CO2e'!$A$20:$B$31,2,0),0)</f>
        <v>0.7</v>
      </c>
      <c r="Z579" s="6">
        <f>IFERROR(VLOOKUP(Data_Set[[#This Row],[Type Transport]],'[1]Taux émission CO2e'!$A$20:$D$31,4,0),0)</f>
        <v>6.7400000000000002E-2</v>
      </c>
      <c r="AA579" s="30">
        <f>Data_Set[[#This Row],[Repartition Segment 1]]*Data_Set[[#This Row],[Coefficient CO2 Segment 1]]*Data_Set[[#This Row],[Poids OT (T)]]*Data_Set[[#This Row],[Distance (KM)]]</f>
        <v>3.6536256000000003</v>
      </c>
      <c r="AB579" s="30">
        <f>Data_Set[[#This Row],[Repartition Segment 2]]*Data_Set[[#This Row],[Coefficient CO2 Segment 2]]*Data_Set[[#This Row],[Poids OT (T)]]*Data_Set[[#This Row],[Distance (KM)]]</f>
        <v>3.5912094960000003</v>
      </c>
      <c r="AC579" s="30">
        <f>Data_Set[[#This Row],[Bilan CO2 Segment 1 (Kg CO2)]]+Data_Set[[#This Row],[Bilan CO2 Segment 2 (Kg CO2)]]</f>
        <v>7.244835096000001</v>
      </c>
      <c r="AD579" s="1"/>
    </row>
    <row r="580" spans="1:30" ht="12.5" x14ac:dyDescent="0.25">
      <c r="A580" s="7">
        <v>202203000165</v>
      </c>
      <c r="B580" s="18">
        <v>44637</v>
      </c>
      <c r="C580" s="18" t="str">
        <f>TEXT(B580, "mmmm")</f>
        <v>mars</v>
      </c>
      <c r="D580" s="18" t="str">
        <f>TEXT(B580,"aaaa")</f>
        <v>2022</v>
      </c>
      <c r="E580" s="7">
        <v>1480214</v>
      </c>
      <c r="F580" s="17">
        <v>150</v>
      </c>
      <c r="G580" s="23">
        <f>Data_Set[[#This Row],[Poids OT (kg)]]/1000</f>
        <v>0.15</v>
      </c>
      <c r="H580" s="6" t="s">
        <v>1</v>
      </c>
      <c r="I580" s="7">
        <v>166</v>
      </c>
      <c r="J580" s="6">
        <v>39570</v>
      </c>
      <c r="K580" s="6" t="s">
        <v>32</v>
      </c>
      <c r="L580" s="6">
        <v>91100</v>
      </c>
      <c r="M580" s="6" t="s">
        <v>22</v>
      </c>
      <c r="N580" s="7">
        <v>380.58600000000001</v>
      </c>
      <c r="O580" s="6" t="s">
        <v>166</v>
      </c>
      <c r="P580" s="6" t="s">
        <v>167</v>
      </c>
      <c r="Q580" s="11">
        <v>1861039876765</v>
      </c>
      <c r="R580" s="12">
        <v>613121698</v>
      </c>
      <c r="S580" s="6" t="str">
        <f>LEFT(Q580,1)</f>
        <v>1</v>
      </c>
      <c r="T580" s="6" t="str">
        <f>IF(S580="1","Homme",IF(S580="0","Inconnu","Femme"))</f>
        <v>Homme</v>
      </c>
      <c r="U580" s="6" t="str">
        <f>"19"&amp;MID(Q580, SEARCH("", Q580) + 1,2)</f>
        <v>1986</v>
      </c>
      <c r="V580" s="6" t="str">
        <f>FLOOR(U580,5) &amp; "-" &amp; FLOOR(U580,5) + 5</f>
        <v>1985-1990</v>
      </c>
      <c r="W580" s="24">
        <f>IFERROR(VLOOKUP(Data_Set[[#This Row],[Type Transport]],'[1]Taux émission CO2e'!$A$5:$B$16,2,0),0)</f>
        <v>0.3</v>
      </c>
      <c r="X580" s="28">
        <f>IFERROR(VLOOKUP(Data_Set[[#This Row],[Type Transport]],'[1]Taux émission CO2e'!$A$5:$D$16,4,0),0)</f>
        <v>0.16</v>
      </c>
      <c r="Y580" s="24">
        <f>IFERROR(VLOOKUP(Data_Set[[#This Row],[Type Transport]],'[1]Taux émission CO2e'!$A$20:$B$31,2,0),0)</f>
        <v>0.7</v>
      </c>
      <c r="Z580" s="6">
        <f>IFERROR(VLOOKUP(Data_Set[[#This Row],[Type Transport]],'[1]Taux émission CO2e'!$A$20:$D$31,4,0),0)</f>
        <v>6.7400000000000002E-2</v>
      </c>
      <c r="AA580" s="30">
        <f>Data_Set[[#This Row],[Repartition Segment 1]]*Data_Set[[#This Row],[Coefficient CO2 Segment 1]]*Data_Set[[#This Row],[Poids OT (T)]]*Data_Set[[#This Row],[Distance (KM)]]</f>
        <v>2.7402191999999999</v>
      </c>
      <c r="AB580" s="30">
        <f>Data_Set[[#This Row],[Repartition Segment 2]]*Data_Set[[#This Row],[Coefficient CO2 Segment 2]]*Data_Set[[#This Row],[Poids OT (T)]]*Data_Set[[#This Row],[Distance (KM)]]</f>
        <v>2.693407122</v>
      </c>
      <c r="AC580" s="30">
        <f>Data_Set[[#This Row],[Bilan CO2 Segment 1 (Kg CO2)]]+Data_Set[[#This Row],[Bilan CO2 Segment 2 (Kg CO2)]]</f>
        <v>5.4336263220000003</v>
      </c>
      <c r="AD580" s="1"/>
    </row>
    <row r="581" spans="1:30" ht="12.5" x14ac:dyDescent="0.25">
      <c r="A581" s="7">
        <v>202203000165</v>
      </c>
      <c r="B581" s="18">
        <v>44641</v>
      </c>
      <c r="C581" s="18" t="str">
        <f>TEXT(B581, "mmmm")</f>
        <v>mars</v>
      </c>
      <c r="D581" s="18" t="str">
        <f>TEXT(B581,"aaaa")</f>
        <v>2022</v>
      </c>
      <c r="E581" s="7">
        <v>1481389</v>
      </c>
      <c r="F581" s="17">
        <v>150</v>
      </c>
      <c r="G581" s="23">
        <f>Data_Set[[#This Row],[Poids OT (kg)]]/1000</f>
        <v>0.15</v>
      </c>
      <c r="H581" s="6" t="s">
        <v>1</v>
      </c>
      <c r="I581" s="7">
        <v>166</v>
      </c>
      <c r="J581" s="6">
        <v>39570</v>
      </c>
      <c r="K581" s="6" t="s">
        <v>32</v>
      </c>
      <c r="L581" s="6">
        <v>91100</v>
      </c>
      <c r="M581" s="6" t="s">
        <v>22</v>
      </c>
      <c r="N581" s="7">
        <v>380.58600000000001</v>
      </c>
      <c r="O581" s="6" t="s">
        <v>166</v>
      </c>
      <c r="P581" s="6" t="s">
        <v>167</v>
      </c>
      <c r="Q581" s="11">
        <v>1861039876765</v>
      </c>
      <c r="R581" s="12">
        <v>613121698</v>
      </c>
      <c r="S581" s="6" t="str">
        <f>LEFT(Q581,1)</f>
        <v>1</v>
      </c>
      <c r="T581" s="6" t="str">
        <f>IF(S581="1","Homme",IF(S581="0","Inconnu","Femme"))</f>
        <v>Homme</v>
      </c>
      <c r="U581" s="6" t="str">
        <f>"19"&amp;MID(Q581, SEARCH("", Q581) + 1,2)</f>
        <v>1986</v>
      </c>
      <c r="V581" s="6" t="str">
        <f>FLOOR(U581,5) &amp; "-" &amp; FLOOR(U581,5) + 5</f>
        <v>1985-1990</v>
      </c>
      <c r="W581" s="24">
        <f>IFERROR(VLOOKUP(Data_Set[[#This Row],[Type Transport]],'[1]Taux émission CO2e'!$A$5:$B$16,2,0),0)</f>
        <v>0.3</v>
      </c>
      <c r="X581" s="28">
        <f>IFERROR(VLOOKUP(Data_Set[[#This Row],[Type Transport]],'[1]Taux émission CO2e'!$A$5:$D$16,4,0),0)</f>
        <v>0.16</v>
      </c>
      <c r="Y581" s="24">
        <f>IFERROR(VLOOKUP(Data_Set[[#This Row],[Type Transport]],'[1]Taux émission CO2e'!$A$20:$B$31,2,0),0)</f>
        <v>0.7</v>
      </c>
      <c r="Z581" s="6">
        <f>IFERROR(VLOOKUP(Data_Set[[#This Row],[Type Transport]],'[1]Taux émission CO2e'!$A$20:$D$31,4,0),0)</f>
        <v>6.7400000000000002E-2</v>
      </c>
      <c r="AA581" s="30">
        <f>Data_Set[[#This Row],[Repartition Segment 1]]*Data_Set[[#This Row],[Coefficient CO2 Segment 1]]*Data_Set[[#This Row],[Poids OT (T)]]*Data_Set[[#This Row],[Distance (KM)]]</f>
        <v>2.7402191999999999</v>
      </c>
      <c r="AB581" s="30">
        <f>Data_Set[[#This Row],[Repartition Segment 2]]*Data_Set[[#This Row],[Coefficient CO2 Segment 2]]*Data_Set[[#This Row],[Poids OT (T)]]*Data_Set[[#This Row],[Distance (KM)]]</f>
        <v>2.693407122</v>
      </c>
      <c r="AC581" s="30">
        <f>Data_Set[[#This Row],[Bilan CO2 Segment 1 (Kg CO2)]]+Data_Set[[#This Row],[Bilan CO2 Segment 2 (Kg CO2)]]</f>
        <v>5.4336263220000003</v>
      </c>
      <c r="AD581" s="1"/>
    </row>
    <row r="582" spans="1:30" ht="12.5" x14ac:dyDescent="0.25">
      <c r="A582" s="7">
        <v>202203000165</v>
      </c>
      <c r="B582" s="18">
        <v>44648</v>
      </c>
      <c r="C582" s="18" t="str">
        <f>TEXT(B582, "mmmm")</f>
        <v>mars</v>
      </c>
      <c r="D582" s="18" t="str">
        <f>TEXT(B582,"aaaa")</f>
        <v>2022</v>
      </c>
      <c r="E582" s="7">
        <v>1484217</v>
      </c>
      <c r="F582" s="17">
        <v>150</v>
      </c>
      <c r="G582" s="23">
        <f>Data_Set[[#This Row],[Poids OT (kg)]]/1000</f>
        <v>0.15</v>
      </c>
      <c r="H582" s="6" t="s">
        <v>1</v>
      </c>
      <c r="I582" s="7">
        <v>166</v>
      </c>
      <c r="J582" s="6">
        <v>39570</v>
      </c>
      <c r="K582" s="6" t="s">
        <v>32</v>
      </c>
      <c r="L582" s="6">
        <v>91100</v>
      </c>
      <c r="M582" s="6" t="s">
        <v>22</v>
      </c>
      <c r="N582" s="7">
        <v>380.58600000000001</v>
      </c>
      <c r="O582" s="6" t="s">
        <v>166</v>
      </c>
      <c r="P582" s="6" t="s">
        <v>167</v>
      </c>
      <c r="Q582" s="11">
        <v>1861039876765</v>
      </c>
      <c r="R582" s="12">
        <v>613121698</v>
      </c>
      <c r="S582" s="6" t="str">
        <f>LEFT(Q582,1)</f>
        <v>1</v>
      </c>
      <c r="T582" s="6" t="str">
        <f>IF(S582="1","Homme",IF(S582="0","Inconnu","Femme"))</f>
        <v>Homme</v>
      </c>
      <c r="U582" s="6" t="str">
        <f>"19"&amp;MID(Q582, SEARCH("", Q582) + 1,2)</f>
        <v>1986</v>
      </c>
      <c r="V582" s="6" t="str">
        <f>FLOOR(U582,5) &amp; "-" &amp; FLOOR(U582,5) + 5</f>
        <v>1985-1990</v>
      </c>
      <c r="W582" s="24">
        <f>IFERROR(VLOOKUP(Data_Set[[#This Row],[Type Transport]],'[1]Taux émission CO2e'!$A$5:$B$16,2,0),0)</f>
        <v>0.3</v>
      </c>
      <c r="X582" s="28">
        <f>IFERROR(VLOOKUP(Data_Set[[#This Row],[Type Transport]],'[1]Taux émission CO2e'!$A$5:$D$16,4,0),0)</f>
        <v>0.16</v>
      </c>
      <c r="Y582" s="24">
        <f>IFERROR(VLOOKUP(Data_Set[[#This Row],[Type Transport]],'[1]Taux émission CO2e'!$A$20:$B$31,2,0),0)</f>
        <v>0.7</v>
      </c>
      <c r="Z582" s="6">
        <f>IFERROR(VLOOKUP(Data_Set[[#This Row],[Type Transport]],'[1]Taux émission CO2e'!$A$20:$D$31,4,0),0)</f>
        <v>6.7400000000000002E-2</v>
      </c>
      <c r="AA582" s="30">
        <f>Data_Set[[#This Row],[Repartition Segment 1]]*Data_Set[[#This Row],[Coefficient CO2 Segment 1]]*Data_Set[[#This Row],[Poids OT (T)]]*Data_Set[[#This Row],[Distance (KM)]]</f>
        <v>2.7402191999999999</v>
      </c>
      <c r="AB582" s="30">
        <f>Data_Set[[#This Row],[Repartition Segment 2]]*Data_Set[[#This Row],[Coefficient CO2 Segment 2]]*Data_Set[[#This Row],[Poids OT (T)]]*Data_Set[[#This Row],[Distance (KM)]]</f>
        <v>2.693407122</v>
      </c>
      <c r="AC582" s="30">
        <f>Data_Set[[#This Row],[Bilan CO2 Segment 1 (Kg CO2)]]+Data_Set[[#This Row],[Bilan CO2 Segment 2 (Kg CO2)]]</f>
        <v>5.4336263220000003</v>
      </c>
      <c r="AD582" s="1"/>
    </row>
    <row r="583" spans="1:30" ht="12.5" x14ac:dyDescent="0.25">
      <c r="A583" s="7">
        <v>20220400055</v>
      </c>
      <c r="B583" s="18">
        <v>44655</v>
      </c>
      <c r="C583" s="18" t="str">
        <f>TEXT(B583, "mmmm")</f>
        <v>avril</v>
      </c>
      <c r="D583" s="18" t="str">
        <f>TEXT(B583,"aaaa")</f>
        <v>2022</v>
      </c>
      <c r="E583" s="7">
        <v>1487403</v>
      </c>
      <c r="F583" s="17">
        <v>150</v>
      </c>
      <c r="G583" s="23">
        <f>Data_Set[[#This Row],[Poids OT (kg)]]/1000</f>
        <v>0.15</v>
      </c>
      <c r="H583" s="6" t="s">
        <v>1</v>
      </c>
      <c r="I583" s="7">
        <v>166</v>
      </c>
      <c r="J583" s="6">
        <v>39570</v>
      </c>
      <c r="K583" s="6" t="s">
        <v>32</v>
      </c>
      <c r="L583" s="6">
        <v>91100</v>
      </c>
      <c r="M583" s="6" t="s">
        <v>22</v>
      </c>
      <c r="N583" s="7">
        <v>380.58600000000001</v>
      </c>
      <c r="O583" s="6" t="s">
        <v>166</v>
      </c>
      <c r="P583" s="6" t="s">
        <v>167</v>
      </c>
      <c r="Q583" s="11">
        <v>1861039876765</v>
      </c>
      <c r="R583" s="12">
        <v>613121698</v>
      </c>
      <c r="S583" s="6" t="str">
        <f>LEFT(Q583,1)</f>
        <v>1</v>
      </c>
      <c r="T583" s="6" t="str">
        <f>IF(S583="1","Homme",IF(S583="0","Inconnu","Femme"))</f>
        <v>Homme</v>
      </c>
      <c r="U583" s="6" t="str">
        <f>"19"&amp;MID(Q583, SEARCH("", Q583) + 1,2)</f>
        <v>1986</v>
      </c>
      <c r="V583" s="6" t="str">
        <f>FLOOR(U583,5) &amp; "-" &amp; FLOOR(U583,5) + 5</f>
        <v>1985-1990</v>
      </c>
      <c r="W583" s="24">
        <f>IFERROR(VLOOKUP(Data_Set[[#This Row],[Type Transport]],'[1]Taux émission CO2e'!$A$5:$B$16,2,0),0)</f>
        <v>0.3</v>
      </c>
      <c r="X583" s="28">
        <f>IFERROR(VLOOKUP(Data_Set[[#This Row],[Type Transport]],'[1]Taux émission CO2e'!$A$5:$D$16,4,0),0)</f>
        <v>0.16</v>
      </c>
      <c r="Y583" s="24">
        <f>IFERROR(VLOOKUP(Data_Set[[#This Row],[Type Transport]],'[1]Taux émission CO2e'!$A$20:$B$31,2,0),0)</f>
        <v>0.7</v>
      </c>
      <c r="Z583" s="6">
        <f>IFERROR(VLOOKUP(Data_Set[[#This Row],[Type Transport]],'[1]Taux émission CO2e'!$A$20:$D$31,4,0),0)</f>
        <v>6.7400000000000002E-2</v>
      </c>
      <c r="AA583" s="30">
        <f>Data_Set[[#This Row],[Repartition Segment 1]]*Data_Set[[#This Row],[Coefficient CO2 Segment 1]]*Data_Set[[#This Row],[Poids OT (T)]]*Data_Set[[#This Row],[Distance (KM)]]</f>
        <v>2.7402191999999999</v>
      </c>
      <c r="AB583" s="30">
        <f>Data_Set[[#This Row],[Repartition Segment 2]]*Data_Set[[#This Row],[Coefficient CO2 Segment 2]]*Data_Set[[#This Row],[Poids OT (T)]]*Data_Set[[#This Row],[Distance (KM)]]</f>
        <v>2.693407122</v>
      </c>
      <c r="AC583" s="30">
        <f>Data_Set[[#This Row],[Bilan CO2 Segment 1 (Kg CO2)]]+Data_Set[[#This Row],[Bilan CO2 Segment 2 (Kg CO2)]]</f>
        <v>5.4336263220000003</v>
      </c>
      <c r="AD583" s="1"/>
    </row>
    <row r="584" spans="1:30" ht="12.5" x14ac:dyDescent="0.25">
      <c r="A584" s="7">
        <v>20220400055</v>
      </c>
      <c r="B584" s="18">
        <v>44662</v>
      </c>
      <c r="C584" s="18" t="str">
        <f>TEXT(B584, "mmmm")</f>
        <v>avril</v>
      </c>
      <c r="D584" s="18" t="str">
        <f>TEXT(B584,"aaaa")</f>
        <v>2022</v>
      </c>
      <c r="E584" s="7">
        <v>1490460</v>
      </c>
      <c r="F584" s="17">
        <v>150</v>
      </c>
      <c r="G584" s="23">
        <f>Data_Set[[#This Row],[Poids OT (kg)]]/1000</f>
        <v>0.15</v>
      </c>
      <c r="H584" s="6" t="s">
        <v>1</v>
      </c>
      <c r="I584" s="7">
        <v>166</v>
      </c>
      <c r="J584" s="6">
        <v>39570</v>
      </c>
      <c r="K584" s="6" t="s">
        <v>32</v>
      </c>
      <c r="L584" s="6">
        <v>91100</v>
      </c>
      <c r="M584" s="6" t="s">
        <v>22</v>
      </c>
      <c r="N584" s="7">
        <v>380.58600000000001</v>
      </c>
      <c r="O584" s="6" t="s">
        <v>166</v>
      </c>
      <c r="P584" s="6" t="s">
        <v>167</v>
      </c>
      <c r="Q584" s="11">
        <v>1861039876765</v>
      </c>
      <c r="R584" s="12">
        <v>613121698</v>
      </c>
      <c r="S584" s="6" t="str">
        <f>LEFT(Q584,1)</f>
        <v>1</v>
      </c>
      <c r="T584" s="6" t="str">
        <f>IF(S584="1","Homme",IF(S584="0","Inconnu","Femme"))</f>
        <v>Homme</v>
      </c>
      <c r="U584" s="6" t="str">
        <f>"19"&amp;MID(Q584, SEARCH("", Q584) + 1,2)</f>
        <v>1986</v>
      </c>
      <c r="V584" s="6" t="str">
        <f>FLOOR(U584,5) &amp; "-" &amp; FLOOR(U584,5) + 5</f>
        <v>1985-1990</v>
      </c>
      <c r="W584" s="24">
        <f>IFERROR(VLOOKUP(Data_Set[[#This Row],[Type Transport]],'[1]Taux émission CO2e'!$A$5:$B$16,2,0),0)</f>
        <v>0.3</v>
      </c>
      <c r="X584" s="28">
        <f>IFERROR(VLOOKUP(Data_Set[[#This Row],[Type Transport]],'[1]Taux émission CO2e'!$A$5:$D$16,4,0),0)</f>
        <v>0.16</v>
      </c>
      <c r="Y584" s="24">
        <f>IFERROR(VLOOKUP(Data_Set[[#This Row],[Type Transport]],'[1]Taux émission CO2e'!$A$20:$B$31,2,0),0)</f>
        <v>0.7</v>
      </c>
      <c r="Z584" s="6">
        <f>IFERROR(VLOOKUP(Data_Set[[#This Row],[Type Transport]],'[1]Taux émission CO2e'!$A$20:$D$31,4,0),0)</f>
        <v>6.7400000000000002E-2</v>
      </c>
      <c r="AA584" s="30">
        <f>Data_Set[[#This Row],[Repartition Segment 1]]*Data_Set[[#This Row],[Coefficient CO2 Segment 1]]*Data_Set[[#This Row],[Poids OT (T)]]*Data_Set[[#This Row],[Distance (KM)]]</f>
        <v>2.7402191999999999</v>
      </c>
      <c r="AB584" s="30">
        <f>Data_Set[[#This Row],[Repartition Segment 2]]*Data_Set[[#This Row],[Coefficient CO2 Segment 2]]*Data_Set[[#This Row],[Poids OT (T)]]*Data_Set[[#This Row],[Distance (KM)]]</f>
        <v>2.693407122</v>
      </c>
      <c r="AC584" s="30">
        <f>Data_Set[[#This Row],[Bilan CO2 Segment 1 (Kg CO2)]]+Data_Set[[#This Row],[Bilan CO2 Segment 2 (Kg CO2)]]</f>
        <v>5.4336263220000003</v>
      </c>
      <c r="AD584" s="1"/>
    </row>
    <row r="585" spans="1:30" ht="12.5" x14ac:dyDescent="0.25">
      <c r="A585" s="7">
        <v>20220400055</v>
      </c>
      <c r="B585" s="18">
        <v>44670</v>
      </c>
      <c r="C585" s="18" t="str">
        <f>TEXT(B585, "mmmm")</f>
        <v>avril</v>
      </c>
      <c r="D585" s="18" t="str">
        <f>TEXT(B585,"aaaa")</f>
        <v>2022</v>
      </c>
      <c r="E585" s="7">
        <v>1494377</v>
      </c>
      <c r="F585" s="17">
        <v>150</v>
      </c>
      <c r="G585" s="23">
        <f>Data_Set[[#This Row],[Poids OT (kg)]]/1000</f>
        <v>0.15</v>
      </c>
      <c r="H585" s="6" t="s">
        <v>1</v>
      </c>
      <c r="I585" s="7">
        <v>166</v>
      </c>
      <c r="J585" s="6">
        <v>39570</v>
      </c>
      <c r="K585" s="6" t="s">
        <v>32</v>
      </c>
      <c r="L585" s="6">
        <v>91100</v>
      </c>
      <c r="M585" s="6" t="s">
        <v>22</v>
      </c>
      <c r="N585" s="7">
        <v>380.58600000000001</v>
      </c>
      <c r="O585" s="6" t="s">
        <v>166</v>
      </c>
      <c r="P585" s="6" t="s">
        <v>167</v>
      </c>
      <c r="Q585" s="11">
        <v>1861039876765</v>
      </c>
      <c r="R585" s="12">
        <v>613121698</v>
      </c>
      <c r="S585" s="6" t="str">
        <f>LEFT(Q585,1)</f>
        <v>1</v>
      </c>
      <c r="T585" s="6" t="str">
        <f>IF(S585="1","Homme",IF(S585="0","Inconnu","Femme"))</f>
        <v>Homme</v>
      </c>
      <c r="U585" s="6" t="str">
        <f>"19"&amp;MID(Q585, SEARCH("", Q585) + 1,2)</f>
        <v>1986</v>
      </c>
      <c r="V585" s="6" t="str">
        <f>FLOOR(U585,5) &amp; "-" &amp; FLOOR(U585,5) + 5</f>
        <v>1985-1990</v>
      </c>
      <c r="W585" s="24">
        <f>IFERROR(VLOOKUP(Data_Set[[#This Row],[Type Transport]],'[1]Taux émission CO2e'!$A$5:$B$16,2,0),0)</f>
        <v>0.3</v>
      </c>
      <c r="X585" s="28">
        <f>IFERROR(VLOOKUP(Data_Set[[#This Row],[Type Transport]],'[1]Taux émission CO2e'!$A$5:$D$16,4,0),0)</f>
        <v>0.16</v>
      </c>
      <c r="Y585" s="24">
        <f>IFERROR(VLOOKUP(Data_Set[[#This Row],[Type Transport]],'[1]Taux émission CO2e'!$A$20:$B$31,2,0),0)</f>
        <v>0.7</v>
      </c>
      <c r="Z585" s="6">
        <f>IFERROR(VLOOKUP(Data_Set[[#This Row],[Type Transport]],'[1]Taux émission CO2e'!$A$20:$D$31,4,0),0)</f>
        <v>6.7400000000000002E-2</v>
      </c>
      <c r="AA585" s="30">
        <f>Data_Set[[#This Row],[Repartition Segment 1]]*Data_Set[[#This Row],[Coefficient CO2 Segment 1]]*Data_Set[[#This Row],[Poids OT (T)]]*Data_Set[[#This Row],[Distance (KM)]]</f>
        <v>2.7402191999999999</v>
      </c>
      <c r="AB585" s="30">
        <f>Data_Set[[#This Row],[Repartition Segment 2]]*Data_Set[[#This Row],[Coefficient CO2 Segment 2]]*Data_Set[[#This Row],[Poids OT (T)]]*Data_Set[[#This Row],[Distance (KM)]]</f>
        <v>2.693407122</v>
      </c>
      <c r="AC585" s="30">
        <f>Data_Set[[#This Row],[Bilan CO2 Segment 1 (Kg CO2)]]+Data_Set[[#This Row],[Bilan CO2 Segment 2 (Kg CO2)]]</f>
        <v>5.4336263220000003</v>
      </c>
      <c r="AD585" s="1"/>
    </row>
    <row r="586" spans="1:30" ht="12.5" x14ac:dyDescent="0.25">
      <c r="A586" s="7">
        <v>20220400055</v>
      </c>
      <c r="B586" s="18">
        <v>44676</v>
      </c>
      <c r="C586" s="18" t="str">
        <f>TEXT(B586, "mmmm")</f>
        <v>avril</v>
      </c>
      <c r="D586" s="18" t="str">
        <f>TEXT(B586,"aaaa")</f>
        <v>2022</v>
      </c>
      <c r="E586" s="7">
        <v>1496644</v>
      </c>
      <c r="F586" s="17">
        <v>150</v>
      </c>
      <c r="G586" s="23">
        <f>Data_Set[[#This Row],[Poids OT (kg)]]/1000</f>
        <v>0.15</v>
      </c>
      <c r="H586" s="6" t="s">
        <v>1</v>
      </c>
      <c r="I586" s="7">
        <v>166</v>
      </c>
      <c r="J586" s="6">
        <v>39570</v>
      </c>
      <c r="K586" s="6" t="s">
        <v>32</v>
      </c>
      <c r="L586" s="6">
        <v>91100</v>
      </c>
      <c r="M586" s="6" t="s">
        <v>22</v>
      </c>
      <c r="N586" s="7">
        <v>380.58600000000001</v>
      </c>
      <c r="O586" s="6" t="s">
        <v>166</v>
      </c>
      <c r="P586" s="6" t="s">
        <v>167</v>
      </c>
      <c r="Q586" s="11">
        <v>1861039876765</v>
      </c>
      <c r="R586" s="12">
        <v>613121698</v>
      </c>
      <c r="S586" s="6" t="str">
        <f>LEFT(Q586,1)</f>
        <v>1</v>
      </c>
      <c r="T586" s="6" t="str">
        <f>IF(S586="1","Homme",IF(S586="0","Inconnu","Femme"))</f>
        <v>Homme</v>
      </c>
      <c r="U586" s="6" t="str">
        <f>"19"&amp;MID(Q586, SEARCH("", Q586) + 1,2)</f>
        <v>1986</v>
      </c>
      <c r="V586" s="6" t="str">
        <f>FLOOR(U586,5) &amp; "-" &amp; FLOOR(U586,5) + 5</f>
        <v>1985-1990</v>
      </c>
      <c r="W586" s="24">
        <f>IFERROR(VLOOKUP(Data_Set[[#This Row],[Type Transport]],'[1]Taux émission CO2e'!$A$5:$B$16,2,0),0)</f>
        <v>0.3</v>
      </c>
      <c r="X586" s="28">
        <f>IFERROR(VLOOKUP(Data_Set[[#This Row],[Type Transport]],'[1]Taux émission CO2e'!$A$5:$D$16,4,0),0)</f>
        <v>0.16</v>
      </c>
      <c r="Y586" s="24">
        <f>IFERROR(VLOOKUP(Data_Set[[#This Row],[Type Transport]],'[1]Taux émission CO2e'!$A$20:$B$31,2,0),0)</f>
        <v>0.7</v>
      </c>
      <c r="Z586" s="6">
        <f>IFERROR(VLOOKUP(Data_Set[[#This Row],[Type Transport]],'[1]Taux émission CO2e'!$A$20:$D$31,4,0),0)</f>
        <v>6.7400000000000002E-2</v>
      </c>
      <c r="AA586" s="30">
        <f>Data_Set[[#This Row],[Repartition Segment 1]]*Data_Set[[#This Row],[Coefficient CO2 Segment 1]]*Data_Set[[#This Row],[Poids OT (T)]]*Data_Set[[#This Row],[Distance (KM)]]</f>
        <v>2.7402191999999999</v>
      </c>
      <c r="AB586" s="30">
        <f>Data_Set[[#This Row],[Repartition Segment 2]]*Data_Set[[#This Row],[Coefficient CO2 Segment 2]]*Data_Set[[#This Row],[Poids OT (T)]]*Data_Set[[#This Row],[Distance (KM)]]</f>
        <v>2.693407122</v>
      </c>
      <c r="AC586" s="30">
        <f>Data_Set[[#This Row],[Bilan CO2 Segment 1 (Kg CO2)]]+Data_Set[[#This Row],[Bilan CO2 Segment 2 (Kg CO2)]]</f>
        <v>5.4336263220000003</v>
      </c>
      <c r="AD586" s="1"/>
    </row>
    <row r="587" spans="1:30" ht="12.5" x14ac:dyDescent="0.25">
      <c r="A587" s="7">
        <v>2022050075</v>
      </c>
      <c r="B587" s="18">
        <v>44683</v>
      </c>
      <c r="C587" s="18" t="str">
        <f>TEXT(B587, "mmmm")</f>
        <v>mai</v>
      </c>
      <c r="D587" s="18" t="str">
        <f>TEXT(B587,"aaaa")</f>
        <v>2022</v>
      </c>
      <c r="E587" s="7">
        <v>1499633</v>
      </c>
      <c r="F587" s="17">
        <v>1000</v>
      </c>
      <c r="G587" s="23">
        <f>Data_Set[[#This Row],[Poids OT (kg)]]/1000</f>
        <v>1</v>
      </c>
      <c r="H587" s="6" t="s">
        <v>1</v>
      </c>
      <c r="I587" s="7">
        <v>450</v>
      </c>
      <c r="J587" s="6">
        <v>39570</v>
      </c>
      <c r="K587" s="6" t="s">
        <v>32</v>
      </c>
      <c r="L587" s="6">
        <v>91100</v>
      </c>
      <c r="M587" s="6" t="s">
        <v>22</v>
      </c>
      <c r="N587" s="7">
        <v>380.58600000000001</v>
      </c>
      <c r="O587" s="6" t="s">
        <v>166</v>
      </c>
      <c r="P587" s="6" t="s">
        <v>167</v>
      </c>
      <c r="Q587" s="11">
        <v>1861039876765</v>
      </c>
      <c r="R587" s="12">
        <v>613121698</v>
      </c>
      <c r="S587" s="6" t="str">
        <f>LEFT(Q587,1)</f>
        <v>1</v>
      </c>
      <c r="T587" s="6" t="str">
        <f>IF(S587="1","Homme",IF(S587="0","Inconnu","Femme"))</f>
        <v>Homme</v>
      </c>
      <c r="U587" s="6" t="str">
        <f>"19"&amp;MID(Q587, SEARCH("", Q587) + 1,2)</f>
        <v>1986</v>
      </c>
      <c r="V587" s="6" t="str">
        <f>FLOOR(U587,5) &amp; "-" &amp; FLOOR(U587,5) + 5</f>
        <v>1985-1990</v>
      </c>
      <c r="W587" s="24">
        <f>IFERROR(VLOOKUP(Data_Set[[#This Row],[Type Transport]],'[1]Taux émission CO2e'!$A$5:$B$16,2,0),0)</f>
        <v>0.3</v>
      </c>
      <c r="X587" s="28">
        <f>IFERROR(VLOOKUP(Data_Set[[#This Row],[Type Transport]],'[1]Taux émission CO2e'!$A$5:$D$16,4,0),0)</f>
        <v>0.16</v>
      </c>
      <c r="Y587" s="24">
        <f>IFERROR(VLOOKUP(Data_Set[[#This Row],[Type Transport]],'[1]Taux émission CO2e'!$A$20:$B$31,2,0),0)</f>
        <v>0.7</v>
      </c>
      <c r="Z587" s="6">
        <f>IFERROR(VLOOKUP(Data_Set[[#This Row],[Type Transport]],'[1]Taux émission CO2e'!$A$20:$D$31,4,0),0)</f>
        <v>6.7400000000000002E-2</v>
      </c>
      <c r="AA587" s="30">
        <f>Data_Set[[#This Row],[Repartition Segment 1]]*Data_Set[[#This Row],[Coefficient CO2 Segment 1]]*Data_Set[[#This Row],[Poids OT (T)]]*Data_Set[[#This Row],[Distance (KM)]]</f>
        <v>18.268128000000001</v>
      </c>
      <c r="AB587" s="30">
        <f>Data_Set[[#This Row],[Repartition Segment 2]]*Data_Set[[#This Row],[Coefficient CO2 Segment 2]]*Data_Set[[#This Row],[Poids OT (T)]]*Data_Set[[#This Row],[Distance (KM)]]</f>
        <v>17.956047479999999</v>
      </c>
      <c r="AC587" s="30">
        <f>Data_Set[[#This Row],[Bilan CO2 Segment 1 (Kg CO2)]]+Data_Set[[#This Row],[Bilan CO2 Segment 2 (Kg CO2)]]</f>
        <v>36.22417548</v>
      </c>
      <c r="AD587" s="1"/>
    </row>
    <row r="588" spans="1:30" ht="12.5" x14ac:dyDescent="0.25">
      <c r="A588" s="7">
        <v>2022050075</v>
      </c>
      <c r="B588" s="18">
        <v>44692</v>
      </c>
      <c r="C588" s="18" t="str">
        <f>TEXT(B588, "mmmm")</f>
        <v>mai</v>
      </c>
      <c r="D588" s="18" t="str">
        <f>TEXT(B588,"aaaa")</f>
        <v>2022</v>
      </c>
      <c r="E588" s="7">
        <v>1503584</v>
      </c>
      <c r="F588" s="17">
        <v>300</v>
      </c>
      <c r="G588" s="23">
        <f>Data_Set[[#This Row],[Poids OT (kg)]]/1000</f>
        <v>0.3</v>
      </c>
      <c r="H588" s="6" t="s">
        <v>1</v>
      </c>
      <c r="I588" s="7">
        <v>200</v>
      </c>
      <c r="J588" s="6">
        <v>39570</v>
      </c>
      <c r="K588" s="6" t="s">
        <v>32</v>
      </c>
      <c r="L588" s="6">
        <v>91100</v>
      </c>
      <c r="M588" s="6" t="s">
        <v>22</v>
      </c>
      <c r="N588" s="7">
        <v>380.58600000000001</v>
      </c>
      <c r="O588" s="6" t="s">
        <v>166</v>
      </c>
      <c r="P588" s="6" t="s">
        <v>167</v>
      </c>
      <c r="Q588" s="11">
        <v>1861039876765</v>
      </c>
      <c r="R588" s="12">
        <v>613121698</v>
      </c>
      <c r="S588" s="6" t="str">
        <f>LEFT(Q588,1)</f>
        <v>1</v>
      </c>
      <c r="T588" s="6" t="str">
        <f>IF(S588="1","Homme",IF(S588="0","Inconnu","Femme"))</f>
        <v>Homme</v>
      </c>
      <c r="U588" s="6" t="str">
        <f>"19"&amp;MID(Q588, SEARCH("", Q588) + 1,2)</f>
        <v>1986</v>
      </c>
      <c r="V588" s="6" t="str">
        <f>FLOOR(U588,5) &amp; "-" &amp; FLOOR(U588,5) + 5</f>
        <v>1985-1990</v>
      </c>
      <c r="W588" s="24">
        <f>IFERROR(VLOOKUP(Data_Set[[#This Row],[Type Transport]],'[1]Taux émission CO2e'!$A$5:$B$16,2,0),0)</f>
        <v>0.3</v>
      </c>
      <c r="X588" s="28">
        <f>IFERROR(VLOOKUP(Data_Set[[#This Row],[Type Transport]],'[1]Taux émission CO2e'!$A$5:$D$16,4,0),0)</f>
        <v>0.16</v>
      </c>
      <c r="Y588" s="24">
        <f>IFERROR(VLOOKUP(Data_Set[[#This Row],[Type Transport]],'[1]Taux émission CO2e'!$A$20:$B$31,2,0),0)</f>
        <v>0.7</v>
      </c>
      <c r="Z588" s="6">
        <f>IFERROR(VLOOKUP(Data_Set[[#This Row],[Type Transport]],'[1]Taux émission CO2e'!$A$20:$D$31,4,0),0)</f>
        <v>6.7400000000000002E-2</v>
      </c>
      <c r="AA588" s="30">
        <f>Data_Set[[#This Row],[Repartition Segment 1]]*Data_Set[[#This Row],[Coefficient CO2 Segment 1]]*Data_Set[[#This Row],[Poids OT (T)]]*Data_Set[[#This Row],[Distance (KM)]]</f>
        <v>5.4804383999999997</v>
      </c>
      <c r="AB588" s="30">
        <f>Data_Set[[#This Row],[Repartition Segment 2]]*Data_Set[[#This Row],[Coefficient CO2 Segment 2]]*Data_Set[[#This Row],[Poids OT (T)]]*Data_Set[[#This Row],[Distance (KM)]]</f>
        <v>5.386814244</v>
      </c>
      <c r="AC588" s="30">
        <f>Data_Set[[#This Row],[Bilan CO2 Segment 1 (Kg CO2)]]+Data_Set[[#This Row],[Bilan CO2 Segment 2 (Kg CO2)]]</f>
        <v>10.867252644000001</v>
      </c>
      <c r="AD588" s="1"/>
    </row>
    <row r="589" spans="1:30" ht="12.5" x14ac:dyDescent="0.25">
      <c r="A589" s="7">
        <v>2022050075</v>
      </c>
      <c r="B589" s="18">
        <v>44697</v>
      </c>
      <c r="C589" s="18" t="str">
        <f>TEXT(B589, "mmmm")</f>
        <v>mai</v>
      </c>
      <c r="D589" s="18" t="str">
        <f>TEXT(B589,"aaaa")</f>
        <v>2022</v>
      </c>
      <c r="E589" s="7">
        <v>1505692</v>
      </c>
      <c r="F589" s="17">
        <v>300</v>
      </c>
      <c r="G589" s="23">
        <f>Data_Set[[#This Row],[Poids OT (kg)]]/1000</f>
        <v>0.3</v>
      </c>
      <c r="H589" s="6" t="s">
        <v>1</v>
      </c>
      <c r="I589" s="7">
        <v>240</v>
      </c>
      <c r="J589" s="6">
        <v>39570</v>
      </c>
      <c r="K589" s="6" t="s">
        <v>32</v>
      </c>
      <c r="L589" s="6">
        <v>91100</v>
      </c>
      <c r="M589" s="6" t="s">
        <v>22</v>
      </c>
      <c r="N589" s="7">
        <v>380.58600000000001</v>
      </c>
      <c r="O589" s="6" t="s">
        <v>166</v>
      </c>
      <c r="P589" s="6" t="s">
        <v>167</v>
      </c>
      <c r="Q589" s="11">
        <v>1861039876765</v>
      </c>
      <c r="R589" s="12">
        <v>613121698</v>
      </c>
      <c r="S589" s="6" t="str">
        <f>LEFT(Q589,1)</f>
        <v>1</v>
      </c>
      <c r="T589" s="6" t="str">
        <f>IF(S589="1","Homme",IF(S589="0","Inconnu","Femme"))</f>
        <v>Homme</v>
      </c>
      <c r="U589" s="6" t="str">
        <f>"19"&amp;MID(Q589, SEARCH("", Q589) + 1,2)</f>
        <v>1986</v>
      </c>
      <c r="V589" s="6" t="str">
        <f>FLOOR(U589,5) &amp; "-" &amp; FLOOR(U589,5) + 5</f>
        <v>1985-1990</v>
      </c>
      <c r="W589" s="24">
        <f>IFERROR(VLOOKUP(Data_Set[[#This Row],[Type Transport]],'[1]Taux émission CO2e'!$A$5:$B$16,2,0),0)</f>
        <v>0.3</v>
      </c>
      <c r="X589" s="28">
        <f>IFERROR(VLOOKUP(Data_Set[[#This Row],[Type Transport]],'[1]Taux émission CO2e'!$A$5:$D$16,4,0),0)</f>
        <v>0.16</v>
      </c>
      <c r="Y589" s="24">
        <f>IFERROR(VLOOKUP(Data_Set[[#This Row],[Type Transport]],'[1]Taux émission CO2e'!$A$20:$B$31,2,0),0)</f>
        <v>0.7</v>
      </c>
      <c r="Z589" s="6">
        <f>IFERROR(VLOOKUP(Data_Set[[#This Row],[Type Transport]],'[1]Taux émission CO2e'!$A$20:$D$31,4,0),0)</f>
        <v>6.7400000000000002E-2</v>
      </c>
      <c r="AA589" s="30">
        <f>Data_Set[[#This Row],[Repartition Segment 1]]*Data_Set[[#This Row],[Coefficient CO2 Segment 1]]*Data_Set[[#This Row],[Poids OT (T)]]*Data_Set[[#This Row],[Distance (KM)]]</f>
        <v>5.4804383999999997</v>
      </c>
      <c r="AB589" s="30">
        <f>Data_Set[[#This Row],[Repartition Segment 2]]*Data_Set[[#This Row],[Coefficient CO2 Segment 2]]*Data_Set[[#This Row],[Poids OT (T)]]*Data_Set[[#This Row],[Distance (KM)]]</f>
        <v>5.386814244</v>
      </c>
      <c r="AC589" s="30">
        <f>Data_Set[[#This Row],[Bilan CO2 Segment 1 (Kg CO2)]]+Data_Set[[#This Row],[Bilan CO2 Segment 2 (Kg CO2)]]</f>
        <v>10.867252644000001</v>
      </c>
      <c r="AD589" s="1"/>
    </row>
    <row r="590" spans="1:30" ht="12.5" x14ac:dyDescent="0.25">
      <c r="A590" s="7">
        <v>2022050075</v>
      </c>
      <c r="B590" s="18">
        <v>44704</v>
      </c>
      <c r="C590" s="18" t="str">
        <f>TEXT(B590, "mmmm")</f>
        <v>mai</v>
      </c>
      <c r="D590" s="18" t="str">
        <f>TEXT(B590,"aaaa")</f>
        <v>2022</v>
      </c>
      <c r="E590" s="7">
        <v>1509015</v>
      </c>
      <c r="F590" s="17">
        <v>150</v>
      </c>
      <c r="G590" s="23">
        <f>Data_Set[[#This Row],[Poids OT (kg)]]/1000</f>
        <v>0.15</v>
      </c>
      <c r="H590" s="6" t="s">
        <v>1</v>
      </c>
      <c r="I590" s="7">
        <v>300</v>
      </c>
      <c r="J590" s="6">
        <v>39570</v>
      </c>
      <c r="K590" s="6" t="s">
        <v>32</v>
      </c>
      <c r="L590" s="6">
        <v>91100</v>
      </c>
      <c r="M590" s="6" t="s">
        <v>22</v>
      </c>
      <c r="N590" s="7">
        <v>380.58600000000001</v>
      </c>
      <c r="O590" s="6" t="s">
        <v>166</v>
      </c>
      <c r="P590" s="6" t="s">
        <v>167</v>
      </c>
      <c r="Q590" s="11">
        <v>1861039876765</v>
      </c>
      <c r="R590" s="12">
        <v>613121698</v>
      </c>
      <c r="S590" s="6" t="str">
        <f>LEFT(Q590,1)</f>
        <v>1</v>
      </c>
      <c r="T590" s="6" t="str">
        <f>IF(S590="1","Homme",IF(S590="0","Inconnu","Femme"))</f>
        <v>Homme</v>
      </c>
      <c r="U590" s="6" t="str">
        <f>"19"&amp;MID(Q590, SEARCH("", Q590) + 1,2)</f>
        <v>1986</v>
      </c>
      <c r="V590" s="6" t="str">
        <f>FLOOR(U590,5) &amp; "-" &amp; FLOOR(U590,5) + 5</f>
        <v>1985-1990</v>
      </c>
      <c r="W590" s="24">
        <f>IFERROR(VLOOKUP(Data_Set[[#This Row],[Type Transport]],'[1]Taux émission CO2e'!$A$5:$B$16,2,0),0)</f>
        <v>0.3</v>
      </c>
      <c r="X590" s="28">
        <f>IFERROR(VLOOKUP(Data_Set[[#This Row],[Type Transport]],'[1]Taux émission CO2e'!$A$5:$D$16,4,0),0)</f>
        <v>0.16</v>
      </c>
      <c r="Y590" s="24">
        <f>IFERROR(VLOOKUP(Data_Set[[#This Row],[Type Transport]],'[1]Taux émission CO2e'!$A$20:$B$31,2,0),0)</f>
        <v>0.7</v>
      </c>
      <c r="Z590" s="6">
        <f>IFERROR(VLOOKUP(Data_Set[[#This Row],[Type Transport]],'[1]Taux émission CO2e'!$A$20:$D$31,4,0),0)</f>
        <v>6.7400000000000002E-2</v>
      </c>
      <c r="AA590" s="30">
        <f>Data_Set[[#This Row],[Repartition Segment 1]]*Data_Set[[#This Row],[Coefficient CO2 Segment 1]]*Data_Set[[#This Row],[Poids OT (T)]]*Data_Set[[#This Row],[Distance (KM)]]</f>
        <v>2.7402191999999999</v>
      </c>
      <c r="AB590" s="30">
        <f>Data_Set[[#This Row],[Repartition Segment 2]]*Data_Set[[#This Row],[Coefficient CO2 Segment 2]]*Data_Set[[#This Row],[Poids OT (T)]]*Data_Set[[#This Row],[Distance (KM)]]</f>
        <v>2.693407122</v>
      </c>
      <c r="AC590" s="30">
        <f>Data_Set[[#This Row],[Bilan CO2 Segment 1 (Kg CO2)]]+Data_Set[[#This Row],[Bilan CO2 Segment 2 (Kg CO2)]]</f>
        <v>5.4336263220000003</v>
      </c>
      <c r="AD590" s="1"/>
    </row>
    <row r="591" spans="1:30" ht="12.5" x14ac:dyDescent="0.25">
      <c r="A591" s="7">
        <v>2022050075</v>
      </c>
      <c r="B591" s="18">
        <v>44711</v>
      </c>
      <c r="C591" s="18" t="str">
        <f>TEXT(B591, "mmmm")</f>
        <v>mai</v>
      </c>
      <c r="D591" s="18" t="str">
        <f>TEXT(B591,"aaaa")</f>
        <v>2022</v>
      </c>
      <c r="E591" s="7">
        <v>1511182</v>
      </c>
      <c r="F591" s="17">
        <v>300</v>
      </c>
      <c r="G591" s="23">
        <f>Data_Set[[#This Row],[Poids OT (kg)]]/1000</f>
        <v>0.3</v>
      </c>
      <c r="H591" s="6" t="s">
        <v>1</v>
      </c>
      <c r="I591" s="7">
        <v>240</v>
      </c>
      <c r="J591" s="6">
        <v>39570</v>
      </c>
      <c r="K591" s="6" t="s">
        <v>32</v>
      </c>
      <c r="L591" s="6">
        <v>91100</v>
      </c>
      <c r="M591" s="6" t="s">
        <v>22</v>
      </c>
      <c r="N591" s="7">
        <v>380.58600000000001</v>
      </c>
      <c r="O591" s="6" t="s">
        <v>166</v>
      </c>
      <c r="P591" s="6" t="s">
        <v>167</v>
      </c>
      <c r="Q591" s="11">
        <v>1861039876765</v>
      </c>
      <c r="R591" s="12">
        <v>613121698</v>
      </c>
      <c r="S591" s="6" t="str">
        <f>LEFT(Q591,1)</f>
        <v>1</v>
      </c>
      <c r="T591" s="6" t="str">
        <f>IF(S591="1","Homme",IF(S591="0","Inconnu","Femme"))</f>
        <v>Homme</v>
      </c>
      <c r="U591" s="6" t="str">
        <f>"19"&amp;MID(Q591, SEARCH("", Q591) + 1,2)</f>
        <v>1986</v>
      </c>
      <c r="V591" s="6" t="str">
        <f>FLOOR(U591,5) &amp; "-" &amp; FLOOR(U591,5) + 5</f>
        <v>1985-1990</v>
      </c>
      <c r="W591" s="24">
        <f>IFERROR(VLOOKUP(Data_Set[[#This Row],[Type Transport]],'[1]Taux émission CO2e'!$A$5:$B$16,2,0),0)</f>
        <v>0.3</v>
      </c>
      <c r="X591" s="28">
        <f>IFERROR(VLOOKUP(Data_Set[[#This Row],[Type Transport]],'[1]Taux émission CO2e'!$A$5:$D$16,4,0),0)</f>
        <v>0.16</v>
      </c>
      <c r="Y591" s="24">
        <f>IFERROR(VLOOKUP(Data_Set[[#This Row],[Type Transport]],'[1]Taux émission CO2e'!$A$20:$B$31,2,0),0)</f>
        <v>0.7</v>
      </c>
      <c r="Z591" s="6">
        <f>IFERROR(VLOOKUP(Data_Set[[#This Row],[Type Transport]],'[1]Taux émission CO2e'!$A$20:$D$31,4,0),0)</f>
        <v>6.7400000000000002E-2</v>
      </c>
      <c r="AA591" s="30">
        <f>Data_Set[[#This Row],[Repartition Segment 1]]*Data_Set[[#This Row],[Coefficient CO2 Segment 1]]*Data_Set[[#This Row],[Poids OT (T)]]*Data_Set[[#This Row],[Distance (KM)]]</f>
        <v>5.4804383999999997</v>
      </c>
      <c r="AB591" s="30">
        <f>Data_Set[[#This Row],[Repartition Segment 2]]*Data_Set[[#This Row],[Coefficient CO2 Segment 2]]*Data_Set[[#This Row],[Poids OT (T)]]*Data_Set[[#This Row],[Distance (KM)]]</f>
        <v>5.386814244</v>
      </c>
      <c r="AC591" s="30">
        <f>Data_Set[[#This Row],[Bilan CO2 Segment 1 (Kg CO2)]]+Data_Set[[#This Row],[Bilan CO2 Segment 2 (Kg CO2)]]</f>
        <v>10.867252644000001</v>
      </c>
      <c r="AD591" s="1"/>
    </row>
    <row r="592" spans="1:30" ht="12.5" x14ac:dyDescent="0.25">
      <c r="A592" s="7">
        <v>20220600077</v>
      </c>
      <c r="B592" s="18">
        <v>44719</v>
      </c>
      <c r="C592" s="18" t="str">
        <f>TEXT(B592, "mmmm")</f>
        <v>juin</v>
      </c>
      <c r="D592" s="18" t="str">
        <f>TEXT(B592,"aaaa")</f>
        <v>2022</v>
      </c>
      <c r="E592" s="7">
        <v>1514222</v>
      </c>
      <c r="F592" s="17">
        <v>300</v>
      </c>
      <c r="G592" s="23">
        <f>Data_Set[[#This Row],[Poids OT (kg)]]/1000</f>
        <v>0.3</v>
      </c>
      <c r="H592" s="6" t="s">
        <v>1</v>
      </c>
      <c r="I592" s="7">
        <v>300</v>
      </c>
      <c r="J592" s="6">
        <v>39570</v>
      </c>
      <c r="K592" s="6" t="s">
        <v>32</v>
      </c>
      <c r="L592" s="6">
        <v>91100</v>
      </c>
      <c r="M592" s="6" t="s">
        <v>22</v>
      </c>
      <c r="N592" s="7">
        <v>380.58600000000001</v>
      </c>
      <c r="O592" s="6" t="s">
        <v>166</v>
      </c>
      <c r="P592" s="6" t="s">
        <v>167</v>
      </c>
      <c r="Q592" s="11">
        <v>1861039876765</v>
      </c>
      <c r="R592" s="12">
        <v>613121698</v>
      </c>
      <c r="S592" s="6" t="str">
        <f>LEFT(Q592,1)</f>
        <v>1</v>
      </c>
      <c r="T592" s="6" t="str">
        <f>IF(S592="1","Homme",IF(S592="0","Inconnu","Femme"))</f>
        <v>Homme</v>
      </c>
      <c r="U592" s="6" t="str">
        <f>"19"&amp;MID(Q592, SEARCH("", Q592) + 1,2)</f>
        <v>1986</v>
      </c>
      <c r="V592" s="6" t="str">
        <f>FLOOR(U592,5) &amp; "-" &amp; FLOOR(U592,5) + 5</f>
        <v>1985-1990</v>
      </c>
      <c r="W592" s="24">
        <f>IFERROR(VLOOKUP(Data_Set[[#This Row],[Type Transport]],'[1]Taux émission CO2e'!$A$5:$B$16,2,0),0)</f>
        <v>0.3</v>
      </c>
      <c r="X592" s="28">
        <f>IFERROR(VLOOKUP(Data_Set[[#This Row],[Type Transport]],'[1]Taux émission CO2e'!$A$5:$D$16,4,0),0)</f>
        <v>0.16</v>
      </c>
      <c r="Y592" s="24">
        <f>IFERROR(VLOOKUP(Data_Set[[#This Row],[Type Transport]],'[1]Taux émission CO2e'!$A$20:$B$31,2,0),0)</f>
        <v>0.7</v>
      </c>
      <c r="Z592" s="6">
        <f>IFERROR(VLOOKUP(Data_Set[[#This Row],[Type Transport]],'[1]Taux émission CO2e'!$A$20:$D$31,4,0),0)</f>
        <v>6.7400000000000002E-2</v>
      </c>
      <c r="AA592" s="30">
        <f>Data_Set[[#This Row],[Repartition Segment 1]]*Data_Set[[#This Row],[Coefficient CO2 Segment 1]]*Data_Set[[#This Row],[Poids OT (T)]]*Data_Set[[#This Row],[Distance (KM)]]</f>
        <v>5.4804383999999997</v>
      </c>
      <c r="AB592" s="30">
        <f>Data_Set[[#This Row],[Repartition Segment 2]]*Data_Set[[#This Row],[Coefficient CO2 Segment 2]]*Data_Set[[#This Row],[Poids OT (T)]]*Data_Set[[#This Row],[Distance (KM)]]</f>
        <v>5.386814244</v>
      </c>
      <c r="AC592" s="30">
        <f>Data_Set[[#This Row],[Bilan CO2 Segment 1 (Kg CO2)]]+Data_Set[[#This Row],[Bilan CO2 Segment 2 (Kg CO2)]]</f>
        <v>10.867252644000001</v>
      </c>
      <c r="AD592" s="1"/>
    </row>
    <row r="593" spans="1:30" ht="12.5" x14ac:dyDescent="0.25">
      <c r="A593" s="7">
        <v>20220600077</v>
      </c>
      <c r="B593" s="18">
        <v>44725</v>
      </c>
      <c r="C593" s="18" t="str">
        <f>TEXT(B593, "mmmm")</f>
        <v>juin</v>
      </c>
      <c r="D593" s="18" t="str">
        <f>TEXT(B593,"aaaa")</f>
        <v>2022</v>
      </c>
      <c r="E593" s="7">
        <v>1517449</v>
      </c>
      <c r="F593" s="17">
        <v>450</v>
      </c>
      <c r="G593" s="23">
        <f>Data_Set[[#This Row],[Poids OT (kg)]]/1000</f>
        <v>0.45</v>
      </c>
      <c r="H593" s="6" t="s">
        <v>1</v>
      </c>
      <c r="I593" s="7">
        <v>300</v>
      </c>
      <c r="J593" s="6">
        <v>39570</v>
      </c>
      <c r="K593" s="6" t="s">
        <v>32</v>
      </c>
      <c r="L593" s="6">
        <v>91100</v>
      </c>
      <c r="M593" s="6" t="s">
        <v>22</v>
      </c>
      <c r="N593" s="7">
        <v>380.58600000000001</v>
      </c>
      <c r="O593" s="6" t="s">
        <v>166</v>
      </c>
      <c r="P593" s="6" t="s">
        <v>167</v>
      </c>
      <c r="Q593" s="11">
        <v>1861039876765</v>
      </c>
      <c r="R593" s="12">
        <v>613121698</v>
      </c>
      <c r="S593" s="6" t="str">
        <f>LEFT(Q593,1)</f>
        <v>1</v>
      </c>
      <c r="T593" s="6" t="str">
        <f>IF(S593="1","Homme",IF(S593="0","Inconnu","Femme"))</f>
        <v>Homme</v>
      </c>
      <c r="U593" s="6" t="str">
        <f>"19"&amp;MID(Q593, SEARCH("", Q593) + 1,2)</f>
        <v>1986</v>
      </c>
      <c r="V593" s="6" t="str">
        <f>FLOOR(U593,5) &amp; "-" &amp; FLOOR(U593,5) + 5</f>
        <v>1985-1990</v>
      </c>
      <c r="W593" s="24">
        <f>IFERROR(VLOOKUP(Data_Set[[#This Row],[Type Transport]],'[1]Taux émission CO2e'!$A$5:$B$16,2,0),0)</f>
        <v>0.3</v>
      </c>
      <c r="X593" s="28">
        <f>IFERROR(VLOOKUP(Data_Set[[#This Row],[Type Transport]],'[1]Taux émission CO2e'!$A$5:$D$16,4,0),0)</f>
        <v>0.16</v>
      </c>
      <c r="Y593" s="24">
        <f>IFERROR(VLOOKUP(Data_Set[[#This Row],[Type Transport]],'[1]Taux émission CO2e'!$A$20:$B$31,2,0),0)</f>
        <v>0.7</v>
      </c>
      <c r="Z593" s="6">
        <f>IFERROR(VLOOKUP(Data_Set[[#This Row],[Type Transport]],'[1]Taux émission CO2e'!$A$20:$D$31,4,0),0)</f>
        <v>6.7400000000000002E-2</v>
      </c>
      <c r="AA593" s="30">
        <f>Data_Set[[#This Row],[Repartition Segment 1]]*Data_Set[[#This Row],[Coefficient CO2 Segment 1]]*Data_Set[[#This Row],[Poids OT (T)]]*Data_Set[[#This Row],[Distance (KM)]]</f>
        <v>8.2206576000000009</v>
      </c>
      <c r="AB593" s="30">
        <f>Data_Set[[#This Row],[Repartition Segment 2]]*Data_Set[[#This Row],[Coefficient CO2 Segment 2]]*Data_Set[[#This Row],[Poids OT (T)]]*Data_Set[[#This Row],[Distance (KM)]]</f>
        <v>8.080221366</v>
      </c>
      <c r="AC593" s="30">
        <f>Data_Set[[#This Row],[Bilan CO2 Segment 1 (Kg CO2)]]+Data_Set[[#This Row],[Bilan CO2 Segment 2 (Kg CO2)]]</f>
        <v>16.300878965999999</v>
      </c>
      <c r="AD593" s="1"/>
    </row>
    <row r="594" spans="1:30" ht="12.5" x14ac:dyDescent="0.25">
      <c r="A594" s="7">
        <v>20220600077</v>
      </c>
      <c r="B594" s="18">
        <v>44732</v>
      </c>
      <c r="C594" s="18" t="str">
        <f>TEXT(B594, "mmmm")</f>
        <v>juin</v>
      </c>
      <c r="D594" s="18" t="str">
        <f>TEXT(B594,"aaaa")</f>
        <v>2022</v>
      </c>
      <c r="E594" s="7">
        <v>1520315</v>
      </c>
      <c r="F594" s="17">
        <v>450</v>
      </c>
      <c r="G594" s="23">
        <f>Data_Set[[#This Row],[Poids OT (kg)]]/1000</f>
        <v>0.45</v>
      </c>
      <c r="H594" s="6" t="s">
        <v>1</v>
      </c>
      <c r="I594" s="7">
        <v>300</v>
      </c>
      <c r="J594" s="6">
        <v>39570</v>
      </c>
      <c r="K594" s="6" t="s">
        <v>32</v>
      </c>
      <c r="L594" s="6">
        <v>91100</v>
      </c>
      <c r="M594" s="6" t="s">
        <v>22</v>
      </c>
      <c r="N594" s="7">
        <v>380.58600000000001</v>
      </c>
      <c r="O594" s="6" t="s">
        <v>166</v>
      </c>
      <c r="P594" s="6" t="s">
        <v>167</v>
      </c>
      <c r="Q594" s="11">
        <v>1861039876765</v>
      </c>
      <c r="R594" s="12">
        <v>613121698</v>
      </c>
      <c r="S594" s="6" t="str">
        <f>LEFT(Q594,1)</f>
        <v>1</v>
      </c>
      <c r="T594" s="6" t="str">
        <f>IF(S594="1","Homme",IF(S594="0","Inconnu","Femme"))</f>
        <v>Homme</v>
      </c>
      <c r="U594" s="6" t="str">
        <f>"19"&amp;MID(Q594, SEARCH("", Q594) + 1,2)</f>
        <v>1986</v>
      </c>
      <c r="V594" s="6" t="str">
        <f>FLOOR(U594,5) &amp; "-" &amp; FLOOR(U594,5) + 5</f>
        <v>1985-1990</v>
      </c>
      <c r="W594" s="24">
        <f>IFERROR(VLOOKUP(Data_Set[[#This Row],[Type Transport]],'[1]Taux émission CO2e'!$A$5:$B$16,2,0),0)</f>
        <v>0.3</v>
      </c>
      <c r="X594" s="28">
        <f>IFERROR(VLOOKUP(Data_Set[[#This Row],[Type Transport]],'[1]Taux émission CO2e'!$A$5:$D$16,4,0),0)</f>
        <v>0.16</v>
      </c>
      <c r="Y594" s="24">
        <f>IFERROR(VLOOKUP(Data_Set[[#This Row],[Type Transport]],'[1]Taux émission CO2e'!$A$20:$B$31,2,0),0)</f>
        <v>0.7</v>
      </c>
      <c r="Z594" s="6">
        <f>IFERROR(VLOOKUP(Data_Set[[#This Row],[Type Transport]],'[1]Taux émission CO2e'!$A$20:$D$31,4,0),0)</f>
        <v>6.7400000000000002E-2</v>
      </c>
      <c r="AA594" s="30">
        <f>Data_Set[[#This Row],[Repartition Segment 1]]*Data_Set[[#This Row],[Coefficient CO2 Segment 1]]*Data_Set[[#This Row],[Poids OT (T)]]*Data_Set[[#This Row],[Distance (KM)]]</f>
        <v>8.2206576000000009</v>
      </c>
      <c r="AB594" s="30">
        <f>Data_Set[[#This Row],[Repartition Segment 2]]*Data_Set[[#This Row],[Coefficient CO2 Segment 2]]*Data_Set[[#This Row],[Poids OT (T)]]*Data_Set[[#This Row],[Distance (KM)]]</f>
        <v>8.080221366</v>
      </c>
      <c r="AC594" s="30">
        <f>Data_Set[[#This Row],[Bilan CO2 Segment 1 (Kg CO2)]]+Data_Set[[#This Row],[Bilan CO2 Segment 2 (Kg CO2)]]</f>
        <v>16.300878965999999</v>
      </c>
      <c r="AD594" s="1"/>
    </row>
    <row r="595" spans="1:30" ht="12.5" x14ac:dyDescent="0.25">
      <c r="A595" s="7">
        <v>20220600077</v>
      </c>
      <c r="B595" s="18">
        <v>44739</v>
      </c>
      <c r="C595" s="18" t="str">
        <f>TEXT(B595, "mmmm")</f>
        <v>juin</v>
      </c>
      <c r="D595" s="18" t="str">
        <f>TEXT(B595,"aaaa")</f>
        <v>2022</v>
      </c>
      <c r="E595" s="7">
        <v>1523521</v>
      </c>
      <c r="F595" s="17">
        <v>450</v>
      </c>
      <c r="G595" s="23">
        <f>Data_Set[[#This Row],[Poids OT (kg)]]/1000</f>
        <v>0.45</v>
      </c>
      <c r="H595" s="6" t="s">
        <v>1</v>
      </c>
      <c r="I595" s="7">
        <v>300</v>
      </c>
      <c r="J595" s="6">
        <v>39570</v>
      </c>
      <c r="K595" s="6" t="s">
        <v>32</v>
      </c>
      <c r="L595" s="6">
        <v>91100</v>
      </c>
      <c r="M595" s="6" t="s">
        <v>22</v>
      </c>
      <c r="N595" s="7">
        <v>380.58600000000001</v>
      </c>
      <c r="O595" s="6" t="s">
        <v>166</v>
      </c>
      <c r="P595" s="6" t="s">
        <v>167</v>
      </c>
      <c r="Q595" s="11">
        <v>1861039876765</v>
      </c>
      <c r="R595" s="12">
        <v>613121698</v>
      </c>
      <c r="S595" s="6" t="str">
        <f>LEFT(Q595,1)</f>
        <v>1</v>
      </c>
      <c r="T595" s="6" t="str">
        <f>IF(S595="1","Homme",IF(S595="0","Inconnu","Femme"))</f>
        <v>Homme</v>
      </c>
      <c r="U595" s="6" t="str">
        <f>"19"&amp;MID(Q595, SEARCH("", Q595) + 1,2)</f>
        <v>1986</v>
      </c>
      <c r="V595" s="6" t="str">
        <f>FLOOR(U595,5) &amp; "-" &amp; FLOOR(U595,5) + 5</f>
        <v>1985-1990</v>
      </c>
      <c r="W595" s="24">
        <f>IFERROR(VLOOKUP(Data_Set[[#This Row],[Type Transport]],'[1]Taux émission CO2e'!$A$5:$B$16,2,0),0)</f>
        <v>0.3</v>
      </c>
      <c r="X595" s="28">
        <f>IFERROR(VLOOKUP(Data_Set[[#This Row],[Type Transport]],'[1]Taux émission CO2e'!$A$5:$D$16,4,0),0)</f>
        <v>0.16</v>
      </c>
      <c r="Y595" s="24">
        <f>IFERROR(VLOOKUP(Data_Set[[#This Row],[Type Transport]],'[1]Taux émission CO2e'!$A$20:$B$31,2,0),0)</f>
        <v>0.7</v>
      </c>
      <c r="Z595" s="6">
        <f>IFERROR(VLOOKUP(Data_Set[[#This Row],[Type Transport]],'[1]Taux émission CO2e'!$A$20:$D$31,4,0),0)</f>
        <v>6.7400000000000002E-2</v>
      </c>
      <c r="AA595" s="30">
        <f>Data_Set[[#This Row],[Repartition Segment 1]]*Data_Set[[#This Row],[Coefficient CO2 Segment 1]]*Data_Set[[#This Row],[Poids OT (T)]]*Data_Set[[#This Row],[Distance (KM)]]</f>
        <v>8.2206576000000009</v>
      </c>
      <c r="AB595" s="30">
        <f>Data_Set[[#This Row],[Repartition Segment 2]]*Data_Set[[#This Row],[Coefficient CO2 Segment 2]]*Data_Set[[#This Row],[Poids OT (T)]]*Data_Set[[#This Row],[Distance (KM)]]</f>
        <v>8.080221366</v>
      </c>
      <c r="AC595" s="30">
        <f>Data_Set[[#This Row],[Bilan CO2 Segment 1 (Kg CO2)]]+Data_Set[[#This Row],[Bilan CO2 Segment 2 (Kg CO2)]]</f>
        <v>16.300878965999999</v>
      </c>
      <c r="AD595" s="1"/>
    </row>
    <row r="596" spans="1:30" ht="12.5" x14ac:dyDescent="0.25">
      <c r="A596" s="7">
        <v>2022070063</v>
      </c>
      <c r="B596" s="18">
        <v>44746</v>
      </c>
      <c r="C596" s="18" t="str">
        <f>TEXT(B596, "mmmm")</f>
        <v>juillet</v>
      </c>
      <c r="D596" s="18" t="str">
        <f>TEXT(B596,"aaaa")</f>
        <v>2022</v>
      </c>
      <c r="E596" s="7">
        <v>1526606</v>
      </c>
      <c r="F596" s="17">
        <v>450</v>
      </c>
      <c r="G596" s="23">
        <f>Data_Set[[#This Row],[Poids OT (kg)]]/1000</f>
        <v>0.45</v>
      </c>
      <c r="H596" s="6" t="s">
        <v>1</v>
      </c>
      <c r="I596" s="7">
        <v>450</v>
      </c>
      <c r="J596" s="6">
        <v>39570</v>
      </c>
      <c r="K596" s="6" t="s">
        <v>32</v>
      </c>
      <c r="L596" s="6">
        <v>91100</v>
      </c>
      <c r="M596" s="6" t="s">
        <v>22</v>
      </c>
      <c r="N596" s="7">
        <v>380.58600000000001</v>
      </c>
      <c r="O596" s="6" t="s">
        <v>166</v>
      </c>
      <c r="P596" s="6" t="s">
        <v>167</v>
      </c>
      <c r="Q596" s="11">
        <v>1861039876765</v>
      </c>
      <c r="R596" s="12">
        <v>613121698</v>
      </c>
      <c r="S596" s="6" t="str">
        <f>LEFT(Q596,1)</f>
        <v>1</v>
      </c>
      <c r="T596" s="6" t="str">
        <f>IF(S596="1","Homme",IF(S596="0","Inconnu","Femme"))</f>
        <v>Homme</v>
      </c>
      <c r="U596" s="6" t="str">
        <f>"19"&amp;MID(Q596, SEARCH("", Q596) + 1,2)</f>
        <v>1986</v>
      </c>
      <c r="V596" s="6" t="str">
        <f>FLOOR(U596,5) &amp; "-" &amp; FLOOR(U596,5) + 5</f>
        <v>1985-1990</v>
      </c>
      <c r="W596" s="24">
        <f>IFERROR(VLOOKUP(Data_Set[[#This Row],[Type Transport]],'[1]Taux émission CO2e'!$A$5:$B$16,2,0),0)</f>
        <v>0.3</v>
      </c>
      <c r="X596" s="28">
        <f>IFERROR(VLOOKUP(Data_Set[[#This Row],[Type Transport]],'[1]Taux émission CO2e'!$A$5:$D$16,4,0),0)</f>
        <v>0.16</v>
      </c>
      <c r="Y596" s="24">
        <f>IFERROR(VLOOKUP(Data_Set[[#This Row],[Type Transport]],'[1]Taux émission CO2e'!$A$20:$B$31,2,0),0)</f>
        <v>0.7</v>
      </c>
      <c r="Z596" s="6">
        <f>IFERROR(VLOOKUP(Data_Set[[#This Row],[Type Transport]],'[1]Taux émission CO2e'!$A$20:$D$31,4,0),0)</f>
        <v>6.7400000000000002E-2</v>
      </c>
      <c r="AA596" s="30">
        <f>Data_Set[[#This Row],[Repartition Segment 1]]*Data_Set[[#This Row],[Coefficient CO2 Segment 1]]*Data_Set[[#This Row],[Poids OT (T)]]*Data_Set[[#This Row],[Distance (KM)]]</f>
        <v>8.2206576000000009</v>
      </c>
      <c r="AB596" s="30">
        <f>Data_Set[[#This Row],[Repartition Segment 2]]*Data_Set[[#This Row],[Coefficient CO2 Segment 2]]*Data_Set[[#This Row],[Poids OT (T)]]*Data_Set[[#This Row],[Distance (KM)]]</f>
        <v>8.080221366</v>
      </c>
      <c r="AC596" s="30">
        <f>Data_Set[[#This Row],[Bilan CO2 Segment 1 (Kg CO2)]]+Data_Set[[#This Row],[Bilan CO2 Segment 2 (Kg CO2)]]</f>
        <v>16.300878965999999</v>
      </c>
      <c r="AD596" s="1"/>
    </row>
    <row r="597" spans="1:30" ht="12.5" x14ac:dyDescent="0.25">
      <c r="A597" s="7">
        <v>2022070063</v>
      </c>
      <c r="B597" s="18">
        <v>44753</v>
      </c>
      <c r="C597" s="18" t="str">
        <f>TEXT(B597, "mmmm")</f>
        <v>juillet</v>
      </c>
      <c r="D597" s="18" t="str">
        <f>TEXT(B597,"aaaa")</f>
        <v>2022</v>
      </c>
      <c r="E597" s="7">
        <v>1529991</v>
      </c>
      <c r="F597" s="17">
        <v>450</v>
      </c>
      <c r="G597" s="23">
        <f>Data_Set[[#This Row],[Poids OT (kg)]]/1000</f>
        <v>0.45</v>
      </c>
      <c r="H597" s="6" t="s">
        <v>1</v>
      </c>
      <c r="I597" s="7">
        <v>500</v>
      </c>
      <c r="J597" s="6">
        <v>39570</v>
      </c>
      <c r="K597" s="6" t="s">
        <v>32</v>
      </c>
      <c r="L597" s="6">
        <v>91100</v>
      </c>
      <c r="M597" s="6" t="s">
        <v>22</v>
      </c>
      <c r="N597" s="7">
        <v>380.58600000000001</v>
      </c>
      <c r="O597" s="6" t="s">
        <v>166</v>
      </c>
      <c r="P597" s="6" t="s">
        <v>167</v>
      </c>
      <c r="Q597" s="11">
        <v>1861039876765</v>
      </c>
      <c r="R597" s="12">
        <v>613121698</v>
      </c>
      <c r="S597" s="6" t="str">
        <f>LEFT(Q597,1)</f>
        <v>1</v>
      </c>
      <c r="T597" s="6" t="str">
        <f>IF(S597="1","Homme",IF(S597="0","Inconnu","Femme"))</f>
        <v>Homme</v>
      </c>
      <c r="U597" s="6" t="str">
        <f>"19"&amp;MID(Q597, SEARCH("", Q597) + 1,2)</f>
        <v>1986</v>
      </c>
      <c r="V597" s="6" t="str">
        <f>FLOOR(U597,5) &amp; "-" &amp; FLOOR(U597,5) + 5</f>
        <v>1985-1990</v>
      </c>
      <c r="W597" s="24">
        <f>IFERROR(VLOOKUP(Data_Set[[#This Row],[Type Transport]],'[1]Taux émission CO2e'!$A$5:$B$16,2,0),0)</f>
        <v>0.3</v>
      </c>
      <c r="X597" s="28">
        <f>IFERROR(VLOOKUP(Data_Set[[#This Row],[Type Transport]],'[1]Taux émission CO2e'!$A$5:$D$16,4,0),0)</f>
        <v>0.16</v>
      </c>
      <c r="Y597" s="24">
        <f>IFERROR(VLOOKUP(Data_Set[[#This Row],[Type Transport]],'[1]Taux émission CO2e'!$A$20:$B$31,2,0),0)</f>
        <v>0.7</v>
      </c>
      <c r="Z597" s="6">
        <f>IFERROR(VLOOKUP(Data_Set[[#This Row],[Type Transport]],'[1]Taux émission CO2e'!$A$20:$D$31,4,0),0)</f>
        <v>6.7400000000000002E-2</v>
      </c>
      <c r="AA597" s="30">
        <f>Data_Set[[#This Row],[Repartition Segment 1]]*Data_Set[[#This Row],[Coefficient CO2 Segment 1]]*Data_Set[[#This Row],[Poids OT (T)]]*Data_Set[[#This Row],[Distance (KM)]]</f>
        <v>8.2206576000000009</v>
      </c>
      <c r="AB597" s="30">
        <f>Data_Set[[#This Row],[Repartition Segment 2]]*Data_Set[[#This Row],[Coefficient CO2 Segment 2]]*Data_Set[[#This Row],[Poids OT (T)]]*Data_Set[[#This Row],[Distance (KM)]]</f>
        <v>8.080221366</v>
      </c>
      <c r="AC597" s="30">
        <f>Data_Set[[#This Row],[Bilan CO2 Segment 1 (Kg CO2)]]+Data_Set[[#This Row],[Bilan CO2 Segment 2 (Kg CO2)]]</f>
        <v>16.300878965999999</v>
      </c>
      <c r="AD597" s="1"/>
    </row>
    <row r="598" spans="1:30" ht="12.5" x14ac:dyDescent="0.25">
      <c r="A598" s="7">
        <v>2022070063</v>
      </c>
      <c r="B598" s="18">
        <v>44761</v>
      </c>
      <c r="C598" s="18" t="str">
        <f>TEXT(B598, "mmmm")</f>
        <v>juillet</v>
      </c>
      <c r="D598" s="18" t="str">
        <f>TEXT(B598,"aaaa")</f>
        <v>2022</v>
      </c>
      <c r="E598" s="7">
        <v>1532436</v>
      </c>
      <c r="F598" s="17">
        <v>150</v>
      </c>
      <c r="G598" s="23">
        <f>Data_Set[[#This Row],[Poids OT (kg)]]/1000</f>
        <v>0.15</v>
      </c>
      <c r="H598" s="6" t="s">
        <v>1</v>
      </c>
      <c r="I598" s="7">
        <v>165</v>
      </c>
      <c r="J598" s="6">
        <v>39570</v>
      </c>
      <c r="K598" s="6" t="s">
        <v>32</v>
      </c>
      <c r="L598" s="6">
        <v>91100</v>
      </c>
      <c r="M598" s="6" t="s">
        <v>22</v>
      </c>
      <c r="N598" s="7">
        <v>380.58600000000001</v>
      </c>
      <c r="O598" s="6" t="s">
        <v>166</v>
      </c>
      <c r="P598" s="6" t="s">
        <v>167</v>
      </c>
      <c r="Q598" s="11">
        <v>1861039876765</v>
      </c>
      <c r="R598" s="12">
        <v>613121698</v>
      </c>
      <c r="S598" s="6" t="str">
        <f>LEFT(Q598,1)</f>
        <v>1</v>
      </c>
      <c r="T598" s="6" t="str">
        <f>IF(S598="1","Homme",IF(S598="0","Inconnu","Femme"))</f>
        <v>Homme</v>
      </c>
      <c r="U598" s="6" t="str">
        <f>"19"&amp;MID(Q598, SEARCH("", Q598) + 1,2)</f>
        <v>1986</v>
      </c>
      <c r="V598" s="6" t="str">
        <f>FLOOR(U598,5) &amp; "-" &amp; FLOOR(U598,5) + 5</f>
        <v>1985-1990</v>
      </c>
      <c r="W598" s="24">
        <f>IFERROR(VLOOKUP(Data_Set[[#This Row],[Type Transport]],'[1]Taux émission CO2e'!$A$5:$B$16,2,0),0)</f>
        <v>0.3</v>
      </c>
      <c r="X598" s="28">
        <f>IFERROR(VLOOKUP(Data_Set[[#This Row],[Type Transport]],'[1]Taux émission CO2e'!$A$5:$D$16,4,0),0)</f>
        <v>0.16</v>
      </c>
      <c r="Y598" s="24">
        <f>IFERROR(VLOOKUP(Data_Set[[#This Row],[Type Transport]],'[1]Taux émission CO2e'!$A$20:$B$31,2,0),0)</f>
        <v>0.7</v>
      </c>
      <c r="Z598" s="6">
        <f>IFERROR(VLOOKUP(Data_Set[[#This Row],[Type Transport]],'[1]Taux émission CO2e'!$A$20:$D$31,4,0),0)</f>
        <v>6.7400000000000002E-2</v>
      </c>
      <c r="AA598" s="30">
        <f>Data_Set[[#This Row],[Repartition Segment 1]]*Data_Set[[#This Row],[Coefficient CO2 Segment 1]]*Data_Set[[#This Row],[Poids OT (T)]]*Data_Set[[#This Row],[Distance (KM)]]</f>
        <v>2.7402191999999999</v>
      </c>
      <c r="AB598" s="30">
        <f>Data_Set[[#This Row],[Repartition Segment 2]]*Data_Set[[#This Row],[Coefficient CO2 Segment 2]]*Data_Set[[#This Row],[Poids OT (T)]]*Data_Set[[#This Row],[Distance (KM)]]</f>
        <v>2.693407122</v>
      </c>
      <c r="AC598" s="30">
        <f>Data_Set[[#This Row],[Bilan CO2 Segment 1 (Kg CO2)]]+Data_Set[[#This Row],[Bilan CO2 Segment 2 (Kg CO2)]]</f>
        <v>5.4336263220000003</v>
      </c>
      <c r="AD598" s="1"/>
    </row>
    <row r="599" spans="1:30" ht="12.5" x14ac:dyDescent="0.25">
      <c r="A599" s="7">
        <v>20220800118</v>
      </c>
      <c r="B599" s="18">
        <v>44782</v>
      </c>
      <c r="C599" s="18" t="str">
        <f>TEXT(B599, "mmmm")</f>
        <v>août</v>
      </c>
      <c r="D599" s="18" t="str">
        <f>TEXT(B599,"aaaa")</f>
        <v>2022</v>
      </c>
      <c r="E599" s="7">
        <v>1540755</v>
      </c>
      <c r="F599" s="17">
        <v>450</v>
      </c>
      <c r="G599" s="23">
        <f>Data_Set[[#This Row],[Poids OT (kg)]]/1000</f>
        <v>0.45</v>
      </c>
      <c r="H599" s="6" t="s">
        <v>1</v>
      </c>
      <c r="I599" s="7">
        <v>300</v>
      </c>
      <c r="J599" s="6">
        <v>39570</v>
      </c>
      <c r="K599" s="6" t="s">
        <v>32</v>
      </c>
      <c r="L599" s="6">
        <v>91100</v>
      </c>
      <c r="M599" s="6" t="s">
        <v>22</v>
      </c>
      <c r="N599" s="7">
        <v>380.58600000000001</v>
      </c>
      <c r="O599" s="6" t="s">
        <v>166</v>
      </c>
      <c r="P599" s="6" t="s">
        <v>167</v>
      </c>
      <c r="Q599" s="11">
        <v>1861039876765</v>
      </c>
      <c r="R599" s="12">
        <v>613121698</v>
      </c>
      <c r="S599" s="6" t="str">
        <f>LEFT(Q599,1)</f>
        <v>1</v>
      </c>
      <c r="T599" s="6" t="str">
        <f>IF(S599="1","Homme",IF(S599="0","Inconnu","Femme"))</f>
        <v>Homme</v>
      </c>
      <c r="U599" s="6" t="str">
        <f>"19"&amp;MID(Q599, SEARCH("", Q599) + 1,2)</f>
        <v>1986</v>
      </c>
      <c r="V599" s="6" t="str">
        <f>FLOOR(U599,5) &amp; "-" &amp; FLOOR(U599,5) + 5</f>
        <v>1985-1990</v>
      </c>
      <c r="W599" s="24">
        <f>IFERROR(VLOOKUP(Data_Set[[#This Row],[Type Transport]],'[1]Taux émission CO2e'!$A$5:$B$16,2,0),0)</f>
        <v>0.3</v>
      </c>
      <c r="X599" s="28">
        <f>IFERROR(VLOOKUP(Data_Set[[#This Row],[Type Transport]],'[1]Taux émission CO2e'!$A$5:$D$16,4,0),0)</f>
        <v>0.16</v>
      </c>
      <c r="Y599" s="24">
        <f>IFERROR(VLOOKUP(Data_Set[[#This Row],[Type Transport]],'[1]Taux émission CO2e'!$A$20:$B$31,2,0),0)</f>
        <v>0.7</v>
      </c>
      <c r="Z599" s="6">
        <f>IFERROR(VLOOKUP(Data_Set[[#This Row],[Type Transport]],'[1]Taux émission CO2e'!$A$20:$D$31,4,0),0)</f>
        <v>6.7400000000000002E-2</v>
      </c>
      <c r="AA599" s="30">
        <f>Data_Set[[#This Row],[Repartition Segment 1]]*Data_Set[[#This Row],[Coefficient CO2 Segment 1]]*Data_Set[[#This Row],[Poids OT (T)]]*Data_Set[[#This Row],[Distance (KM)]]</f>
        <v>8.2206576000000009</v>
      </c>
      <c r="AB599" s="30">
        <f>Data_Set[[#This Row],[Repartition Segment 2]]*Data_Set[[#This Row],[Coefficient CO2 Segment 2]]*Data_Set[[#This Row],[Poids OT (T)]]*Data_Set[[#This Row],[Distance (KM)]]</f>
        <v>8.080221366</v>
      </c>
      <c r="AC599" s="30">
        <f>Data_Set[[#This Row],[Bilan CO2 Segment 1 (Kg CO2)]]+Data_Set[[#This Row],[Bilan CO2 Segment 2 (Kg CO2)]]</f>
        <v>16.300878965999999</v>
      </c>
      <c r="AD599" s="1"/>
    </row>
    <row r="600" spans="1:30" ht="12.5" x14ac:dyDescent="0.25">
      <c r="A600" s="7">
        <v>20220800118</v>
      </c>
      <c r="B600" s="18">
        <v>44789</v>
      </c>
      <c r="C600" s="18" t="str">
        <f>TEXT(B600, "mmmm")</f>
        <v>août</v>
      </c>
      <c r="D600" s="18" t="str">
        <f>TEXT(B600,"aaaa")</f>
        <v>2022</v>
      </c>
      <c r="E600" s="7">
        <v>1541856</v>
      </c>
      <c r="F600" s="17">
        <v>450</v>
      </c>
      <c r="G600" s="23">
        <f>Data_Set[[#This Row],[Poids OT (kg)]]/1000</f>
        <v>0.45</v>
      </c>
      <c r="H600" s="6" t="s">
        <v>1</v>
      </c>
      <c r="I600" s="7">
        <v>300</v>
      </c>
      <c r="J600" s="6">
        <v>39570</v>
      </c>
      <c r="K600" s="6" t="s">
        <v>32</v>
      </c>
      <c r="L600" s="6">
        <v>91100</v>
      </c>
      <c r="M600" s="6" t="s">
        <v>22</v>
      </c>
      <c r="N600" s="7">
        <v>380.58600000000001</v>
      </c>
      <c r="O600" s="6" t="s">
        <v>166</v>
      </c>
      <c r="P600" s="6" t="s">
        <v>167</v>
      </c>
      <c r="Q600" s="11">
        <v>1861039876765</v>
      </c>
      <c r="R600" s="12">
        <v>613121698</v>
      </c>
      <c r="S600" s="6" t="str">
        <f>LEFT(Q600,1)</f>
        <v>1</v>
      </c>
      <c r="T600" s="6" t="str">
        <f>IF(S600="1","Homme",IF(S600="0","Inconnu","Femme"))</f>
        <v>Homme</v>
      </c>
      <c r="U600" s="6" t="str">
        <f>"19"&amp;MID(Q600, SEARCH("", Q600) + 1,2)</f>
        <v>1986</v>
      </c>
      <c r="V600" s="6" t="str">
        <f>FLOOR(U600,5) &amp; "-" &amp; FLOOR(U600,5) + 5</f>
        <v>1985-1990</v>
      </c>
      <c r="W600" s="24">
        <f>IFERROR(VLOOKUP(Data_Set[[#This Row],[Type Transport]],'[1]Taux émission CO2e'!$A$5:$B$16,2,0),0)</f>
        <v>0.3</v>
      </c>
      <c r="X600" s="28">
        <f>IFERROR(VLOOKUP(Data_Set[[#This Row],[Type Transport]],'[1]Taux émission CO2e'!$A$5:$D$16,4,0),0)</f>
        <v>0.16</v>
      </c>
      <c r="Y600" s="24">
        <f>IFERROR(VLOOKUP(Data_Set[[#This Row],[Type Transport]],'[1]Taux émission CO2e'!$A$20:$B$31,2,0),0)</f>
        <v>0.7</v>
      </c>
      <c r="Z600" s="6">
        <f>IFERROR(VLOOKUP(Data_Set[[#This Row],[Type Transport]],'[1]Taux émission CO2e'!$A$20:$D$31,4,0),0)</f>
        <v>6.7400000000000002E-2</v>
      </c>
      <c r="AA600" s="30">
        <f>Data_Set[[#This Row],[Repartition Segment 1]]*Data_Set[[#This Row],[Coefficient CO2 Segment 1]]*Data_Set[[#This Row],[Poids OT (T)]]*Data_Set[[#This Row],[Distance (KM)]]</f>
        <v>8.2206576000000009</v>
      </c>
      <c r="AB600" s="30">
        <f>Data_Set[[#This Row],[Repartition Segment 2]]*Data_Set[[#This Row],[Coefficient CO2 Segment 2]]*Data_Set[[#This Row],[Poids OT (T)]]*Data_Set[[#This Row],[Distance (KM)]]</f>
        <v>8.080221366</v>
      </c>
      <c r="AC600" s="30">
        <f>Data_Set[[#This Row],[Bilan CO2 Segment 1 (Kg CO2)]]+Data_Set[[#This Row],[Bilan CO2 Segment 2 (Kg CO2)]]</f>
        <v>16.300878965999999</v>
      </c>
      <c r="AD600" s="1"/>
    </row>
    <row r="601" spans="1:30" ht="12.5" x14ac:dyDescent="0.25">
      <c r="A601" s="7">
        <v>20220800118</v>
      </c>
      <c r="B601" s="18">
        <v>44795</v>
      </c>
      <c r="C601" s="18" t="str">
        <f>TEXT(B601, "mmmm")</f>
        <v>août</v>
      </c>
      <c r="D601" s="18" t="str">
        <f>TEXT(B601,"aaaa")</f>
        <v>2022</v>
      </c>
      <c r="E601" s="7">
        <v>1543416</v>
      </c>
      <c r="F601" s="17">
        <v>150</v>
      </c>
      <c r="G601" s="23">
        <f>Data_Set[[#This Row],[Poids OT (kg)]]/1000</f>
        <v>0.15</v>
      </c>
      <c r="H601" s="6" t="s">
        <v>1</v>
      </c>
      <c r="I601" s="7">
        <v>165</v>
      </c>
      <c r="J601" s="6">
        <v>39570</v>
      </c>
      <c r="K601" s="6" t="s">
        <v>32</v>
      </c>
      <c r="L601" s="6">
        <v>91100</v>
      </c>
      <c r="M601" s="6" t="s">
        <v>22</v>
      </c>
      <c r="N601" s="7">
        <v>380.58600000000001</v>
      </c>
      <c r="O601" s="6" t="s">
        <v>166</v>
      </c>
      <c r="P601" s="6" t="s">
        <v>167</v>
      </c>
      <c r="Q601" s="11">
        <v>1861039876765</v>
      </c>
      <c r="R601" s="12">
        <v>613121698</v>
      </c>
      <c r="S601" s="6" t="str">
        <f>LEFT(Q601,1)</f>
        <v>1</v>
      </c>
      <c r="T601" s="6" t="str">
        <f>IF(S601="1","Homme",IF(S601="0","Inconnu","Femme"))</f>
        <v>Homme</v>
      </c>
      <c r="U601" s="6" t="str">
        <f>"19"&amp;MID(Q601, SEARCH("", Q601) + 1,2)</f>
        <v>1986</v>
      </c>
      <c r="V601" s="6" t="str">
        <f>FLOOR(U601,5) &amp; "-" &amp; FLOOR(U601,5) + 5</f>
        <v>1985-1990</v>
      </c>
      <c r="W601" s="24">
        <f>IFERROR(VLOOKUP(Data_Set[[#This Row],[Type Transport]],'[1]Taux émission CO2e'!$A$5:$B$16,2,0),0)</f>
        <v>0.3</v>
      </c>
      <c r="X601" s="28">
        <f>IFERROR(VLOOKUP(Data_Set[[#This Row],[Type Transport]],'[1]Taux émission CO2e'!$A$5:$D$16,4,0),0)</f>
        <v>0.16</v>
      </c>
      <c r="Y601" s="24">
        <f>IFERROR(VLOOKUP(Data_Set[[#This Row],[Type Transport]],'[1]Taux émission CO2e'!$A$20:$B$31,2,0),0)</f>
        <v>0.7</v>
      </c>
      <c r="Z601" s="6">
        <f>IFERROR(VLOOKUP(Data_Set[[#This Row],[Type Transport]],'[1]Taux émission CO2e'!$A$20:$D$31,4,0),0)</f>
        <v>6.7400000000000002E-2</v>
      </c>
      <c r="AA601" s="30">
        <f>Data_Set[[#This Row],[Repartition Segment 1]]*Data_Set[[#This Row],[Coefficient CO2 Segment 1]]*Data_Set[[#This Row],[Poids OT (T)]]*Data_Set[[#This Row],[Distance (KM)]]</f>
        <v>2.7402191999999999</v>
      </c>
      <c r="AB601" s="30">
        <f>Data_Set[[#This Row],[Repartition Segment 2]]*Data_Set[[#This Row],[Coefficient CO2 Segment 2]]*Data_Set[[#This Row],[Poids OT (T)]]*Data_Set[[#This Row],[Distance (KM)]]</f>
        <v>2.693407122</v>
      </c>
      <c r="AC601" s="30">
        <f>Data_Set[[#This Row],[Bilan CO2 Segment 1 (Kg CO2)]]+Data_Set[[#This Row],[Bilan CO2 Segment 2 (Kg CO2)]]</f>
        <v>5.4336263220000003</v>
      </c>
      <c r="AD601" s="1"/>
    </row>
    <row r="602" spans="1:30" ht="12.5" x14ac:dyDescent="0.25">
      <c r="A602" s="7">
        <v>2022090069</v>
      </c>
      <c r="B602" s="18">
        <v>44802</v>
      </c>
      <c r="C602" s="18" t="str">
        <f>TEXT(B602, "mmmm")</f>
        <v>août</v>
      </c>
      <c r="D602" s="18" t="str">
        <f>TEXT(B602,"aaaa")</f>
        <v>2022</v>
      </c>
      <c r="E602" s="7">
        <v>1545605</v>
      </c>
      <c r="F602" s="17">
        <v>150</v>
      </c>
      <c r="G602" s="23">
        <f>Data_Set[[#This Row],[Poids OT (kg)]]/1000</f>
        <v>0.15</v>
      </c>
      <c r="H602" s="6" t="s">
        <v>1</v>
      </c>
      <c r="I602" s="7">
        <v>165</v>
      </c>
      <c r="J602" s="6">
        <v>39570</v>
      </c>
      <c r="K602" s="6" t="s">
        <v>32</v>
      </c>
      <c r="L602" s="6">
        <v>91100</v>
      </c>
      <c r="M602" s="6" t="s">
        <v>22</v>
      </c>
      <c r="N602" s="7">
        <v>380.58600000000001</v>
      </c>
      <c r="O602" s="6" t="s">
        <v>166</v>
      </c>
      <c r="P602" s="6" t="s">
        <v>167</v>
      </c>
      <c r="Q602" s="11">
        <v>1861039876765</v>
      </c>
      <c r="R602" s="12">
        <v>613121698</v>
      </c>
      <c r="S602" s="6" t="str">
        <f>LEFT(Q602,1)</f>
        <v>1</v>
      </c>
      <c r="T602" s="6" t="str">
        <f>IF(S602="1","Homme",IF(S602="0","Inconnu","Femme"))</f>
        <v>Homme</v>
      </c>
      <c r="U602" s="6" t="str">
        <f>"19"&amp;MID(Q602, SEARCH("", Q602) + 1,2)</f>
        <v>1986</v>
      </c>
      <c r="V602" s="6" t="str">
        <f>FLOOR(U602,5) &amp; "-" &amp; FLOOR(U602,5) + 5</f>
        <v>1985-1990</v>
      </c>
      <c r="W602" s="24">
        <f>IFERROR(VLOOKUP(Data_Set[[#This Row],[Type Transport]],'[1]Taux émission CO2e'!$A$5:$B$16,2,0),0)</f>
        <v>0.3</v>
      </c>
      <c r="X602" s="28">
        <f>IFERROR(VLOOKUP(Data_Set[[#This Row],[Type Transport]],'[1]Taux émission CO2e'!$A$5:$D$16,4,0),0)</f>
        <v>0.16</v>
      </c>
      <c r="Y602" s="24">
        <f>IFERROR(VLOOKUP(Data_Set[[#This Row],[Type Transport]],'[1]Taux émission CO2e'!$A$20:$B$31,2,0),0)</f>
        <v>0.7</v>
      </c>
      <c r="Z602" s="6">
        <f>IFERROR(VLOOKUP(Data_Set[[#This Row],[Type Transport]],'[1]Taux émission CO2e'!$A$20:$D$31,4,0),0)</f>
        <v>6.7400000000000002E-2</v>
      </c>
      <c r="AA602" s="30">
        <f>Data_Set[[#This Row],[Repartition Segment 1]]*Data_Set[[#This Row],[Coefficient CO2 Segment 1]]*Data_Set[[#This Row],[Poids OT (T)]]*Data_Set[[#This Row],[Distance (KM)]]</f>
        <v>2.7402191999999999</v>
      </c>
      <c r="AB602" s="30">
        <f>Data_Set[[#This Row],[Repartition Segment 2]]*Data_Set[[#This Row],[Coefficient CO2 Segment 2]]*Data_Set[[#This Row],[Poids OT (T)]]*Data_Set[[#This Row],[Distance (KM)]]</f>
        <v>2.693407122</v>
      </c>
      <c r="AC602" s="30">
        <f>Data_Set[[#This Row],[Bilan CO2 Segment 1 (Kg CO2)]]+Data_Set[[#This Row],[Bilan CO2 Segment 2 (Kg CO2)]]</f>
        <v>5.4336263220000003</v>
      </c>
      <c r="AD602" s="1"/>
    </row>
    <row r="603" spans="1:30" ht="12.5" x14ac:dyDescent="0.25">
      <c r="A603" s="7">
        <v>2022090069</v>
      </c>
      <c r="B603" s="18">
        <v>44809</v>
      </c>
      <c r="C603" s="18" t="str">
        <f>TEXT(B603, "mmmm")</f>
        <v>septembre</v>
      </c>
      <c r="D603" s="18" t="str">
        <f>TEXT(B603,"aaaa")</f>
        <v>2022</v>
      </c>
      <c r="E603" s="7">
        <v>1548333</v>
      </c>
      <c r="F603" s="17">
        <v>750</v>
      </c>
      <c r="G603" s="23">
        <f>Data_Set[[#This Row],[Poids OT (kg)]]/1000</f>
        <v>0.75</v>
      </c>
      <c r="H603" s="6" t="s">
        <v>1</v>
      </c>
      <c r="I603" s="7">
        <v>450</v>
      </c>
      <c r="J603" s="6">
        <v>39570</v>
      </c>
      <c r="K603" s="6" t="s">
        <v>32</v>
      </c>
      <c r="L603" s="6">
        <v>91100</v>
      </c>
      <c r="M603" s="6" t="s">
        <v>22</v>
      </c>
      <c r="N603" s="7">
        <v>380.58600000000001</v>
      </c>
      <c r="O603" s="6" t="s">
        <v>166</v>
      </c>
      <c r="P603" s="6" t="s">
        <v>167</v>
      </c>
      <c r="Q603" s="11">
        <v>1861039876765</v>
      </c>
      <c r="R603" s="12">
        <v>613121698</v>
      </c>
      <c r="S603" s="6" t="str">
        <f>LEFT(Q603,1)</f>
        <v>1</v>
      </c>
      <c r="T603" s="6" t="str">
        <f>IF(S603="1","Homme",IF(S603="0","Inconnu","Femme"))</f>
        <v>Homme</v>
      </c>
      <c r="U603" s="6" t="str">
        <f>"19"&amp;MID(Q603, SEARCH("", Q603) + 1,2)</f>
        <v>1986</v>
      </c>
      <c r="V603" s="6" t="str">
        <f>FLOOR(U603,5) &amp; "-" &amp; FLOOR(U603,5) + 5</f>
        <v>1985-1990</v>
      </c>
      <c r="W603" s="24">
        <f>IFERROR(VLOOKUP(Data_Set[[#This Row],[Type Transport]],'[1]Taux émission CO2e'!$A$5:$B$16,2,0),0)</f>
        <v>0.3</v>
      </c>
      <c r="X603" s="28">
        <f>IFERROR(VLOOKUP(Data_Set[[#This Row],[Type Transport]],'[1]Taux émission CO2e'!$A$5:$D$16,4,0),0)</f>
        <v>0.16</v>
      </c>
      <c r="Y603" s="24">
        <f>IFERROR(VLOOKUP(Data_Set[[#This Row],[Type Transport]],'[1]Taux émission CO2e'!$A$20:$B$31,2,0),0)</f>
        <v>0.7</v>
      </c>
      <c r="Z603" s="6">
        <f>IFERROR(VLOOKUP(Data_Set[[#This Row],[Type Transport]],'[1]Taux émission CO2e'!$A$20:$D$31,4,0),0)</f>
        <v>6.7400000000000002E-2</v>
      </c>
      <c r="AA603" s="30">
        <f>Data_Set[[#This Row],[Repartition Segment 1]]*Data_Set[[#This Row],[Coefficient CO2 Segment 1]]*Data_Set[[#This Row],[Poids OT (T)]]*Data_Set[[#This Row],[Distance (KM)]]</f>
        <v>13.701096000000001</v>
      </c>
      <c r="AB603" s="30">
        <f>Data_Set[[#This Row],[Repartition Segment 2]]*Data_Set[[#This Row],[Coefficient CO2 Segment 2]]*Data_Set[[#This Row],[Poids OT (T)]]*Data_Set[[#This Row],[Distance (KM)]]</f>
        <v>13.46703561</v>
      </c>
      <c r="AC603" s="30">
        <f>Data_Set[[#This Row],[Bilan CO2 Segment 1 (Kg CO2)]]+Data_Set[[#This Row],[Bilan CO2 Segment 2 (Kg CO2)]]</f>
        <v>27.168131610000003</v>
      </c>
      <c r="AD603" s="1"/>
    </row>
    <row r="604" spans="1:30" ht="12.5" x14ac:dyDescent="0.25">
      <c r="A604" s="7">
        <v>2022090069</v>
      </c>
      <c r="B604" s="18">
        <v>44816</v>
      </c>
      <c r="C604" s="18" t="str">
        <f>TEXT(B604, "mmmm")</f>
        <v>septembre</v>
      </c>
      <c r="D604" s="18" t="str">
        <f>TEXT(B604,"aaaa")</f>
        <v>2022</v>
      </c>
      <c r="E604" s="7">
        <v>1551987</v>
      </c>
      <c r="F604" s="17">
        <v>750</v>
      </c>
      <c r="G604" s="23">
        <f>Data_Set[[#This Row],[Poids OT (kg)]]/1000</f>
        <v>0.75</v>
      </c>
      <c r="H604" s="6" t="s">
        <v>1</v>
      </c>
      <c r="I604" s="7">
        <v>165</v>
      </c>
      <c r="J604" s="6">
        <v>39570</v>
      </c>
      <c r="K604" s="6" t="s">
        <v>32</v>
      </c>
      <c r="L604" s="6">
        <v>91100</v>
      </c>
      <c r="M604" s="6" t="s">
        <v>22</v>
      </c>
      <c r="N604" s="7">
        <v>380.58600000000001</v>
      </c>
      <c r="O604" s="6" t="s">
        <v>166</v>
      </c>
      <c r="P604" s="6" t="s">
        <v>167</v>
      </c>
      <c r="Q604" s="11">
        <v>1861039876765</v>
      </c>
      <c r="R604" s="12">
        <v>613121698</v>
      </c>
      <c r="S604" s="6" t="str">
        <f>LEFT(Q604,1)</f>
        <v>1</v>
      </c>
      <c r="T604" s="6" t="str">
        <f>IF(S604="1","Homme",IF(S604="0","Inconnu","Femme"))</f>
        <v>Homme</v>
      </c>
      <c r="U604" s="6" t="str">
        <f>"19"&amp;MID(Q604, SEARCH("", Q604) + 1,2)</f>
        <v>1986</v>
      </c>
      <c r="V604" s="6" t="str">
        <f>FLOOR(U604,5) &amp; "-" &amp; FLOOR(U604,5) + 5</f>
        <v>1985-1990</v>
      </c>
      <c r="W604" s="24">
        <f>IFERROR(VLOOKUP(Data_Set[[#This Row],[Type Transport]],'[1]Taux émission CO2e'!$A$5:$B$16,2,0),0)</f>
        <v>0.3</v>
      </c>
      <c r="X604" s="28">
        <f>IFERROR(VLOOKUP(Data_Set[[#This Row],[Type Transport]],'[1]Taux émission CO2e'!$A$5:$D$16,4,0),0)</f>
        <v>0.16</v>
      </c>
      <c r="Y604" s="24">
        <f>IFERROR(VLOOKUP(Data_Set[[#This Row],[Type Transport]],'[1]Taux émission CO2e'!$A$20:$B$31,2,0),0)</f>
        <v>0.7</v>
      </c>
      <c r="Z604" s="6">
        <f>IFERROR(VLOOKUP(Data_Set[[#This Row],[Type Transport]],'[1]Taux émission CO2e'!$A$20:$D$31,4,0),0)</f>
        <v>6.7400000000000002E-2</v>
      </c>
      <c r="AA604" s="30">
        <f>Data_Set[[#This Row],[Repartition Segment 1]]*Data_Set[[#This Row],[Coefficient CO2 Segment 1]]*Data_Set[[#This Row],[Poids OT (T)]]*Data_Set[[#This Row],[Distance (KM)]]</f>
        <v>13.701096000000001</v>
      </c>
      <c r="AB604" s="30">
        <f>Data_Set[[#This Row],[Repartition Segment 2]]*Data_Set[[#This Row],[Coefficient CO2 Segment 2]]*Data_Set[[#This Row],[Poids OT (T)]]*Data_Set[[#This Row],[Distance (KM)]]</f>
        <v>13.46703561</v>
      </c>
      <c r="AC604" s="30">
        <f>Data_Set[[#This Row],[Bilan CO2 Segment 1 (Kg CO2)]]+Data_Set[[#This Row],[Bilan CO2 Segment 2 (Kg CO2)]]</f>
        <v>27.168131610000003</v>
      </c>
      <c r="AD604" s="1"/>
    </row>
    <row r="605" spans="1:30" ht="12.5" x14ac:dyDescent="0.25">
      <c r="A605" s="7">
        <v>2022090069</v>
      </c>
      <c r="B605" s="18">
        <v>44823</v>
      </c>
      <c r="C605" s="18" t="str">
        <f>TEXT(B605, "mmmm")</f>
        <v>septembre</v>
      </c>
      <c r="D605" s="18" t="str">
        <f>TEXT(B605,"aaaa")</f>
        <v>2022</v>
      </c>
      <c r="E605" s="7">
        <v>1554978</v>
      </c>
      <c r="F605" s="17">
        <v>150</v>
      </c>
      <c r="G605" s="23">
        <f>Data_Set[[#This Row],[Poids OT (kg)]]/1000</f>
        <v>0.15</v>
      </c>
      <c r="H605" s="6" t="s">
        <v>1</v>
      </c>
      <c r="I605" s="7">
        <v>165</v>
      </c>
      <c r="J605" s="6">
        <v>39570</v>
      </c>
      <c r="K605" s="6" t="s">
        <v>32</v>
      </c>
      <c r="L605" s="6">
        <v>91100</v>
      </c>
      <c r="M605" s="6" t="s">
        <v>22</v>
      </c>
      <c r="N605" s="7">
        <v>380.58600000000001</v>
      </c>
      <c r="O605" s="6" t="s">
        <v>166</v>
      </c>
      <c r="P605" s="6" t="s">
        <v>167</v>
      </c>
      <c r="Q605" s="11">
        <v>1861039876765</v>
      </c>
      <c r="R605" s="12">
        <v>613121698</v>
      </c>
      <c r="S605" s="6" t="str">
        <f>LEFT(Q605,1)</f>
        <v>1</v>
      </c>
      <c r="T605" s="6" t="str">
        <f>IF(S605="1","Homme",IF(S605="0","Inconnu","Femme"))</f>
        <v>Homme</v>
      </c>
      <c r="U605" s="6" t="str">
        <f>"19"&amp;MID(Q605, SEARCH("", Q605) + 1,2)</f>
        <v>1986</v>
      </c>
      <c r="V605" s="6" t="str">
        <f>FLOOR(U605,5) &amp; "-" &amp; FLOOR(U605,5) + 5</f>
        <v>1985-1990</v>
      </c>
      <c r="W605" s="24">
        <f>IFERROR(VLOOKUP(Data_Set[[#This Row],[Type Transport]],'[1]Taux émission CO2e'!$A$5:$B$16,2,0),0)</f>
        <v>0.3</v>
      </c>
      <c r="X605" s="28">
        <f>IFERROR(VLOOKUP(Data_Set[[#This Row],[Type Transport]],'[1]Taux émission CO2e'!$A$5:$D$16,4,0),0)</f>
        <v>0.16</v>
      </c>
      <c r="Y605" s="24">
        <f>IFERROR(VLOOKUP(Data_Set[[#This Row],[Type Transport]],'[1]Taux émission CO2e'!$A$20:$B$31,2,0),0)</f>
        <v>0.7</v>
      </c>
      <c r="Z605" s="6">
        <f>IFERROR(VLOOKUP(Data_Set[[#This Row],[Type Transport]],'[1]Taux émission CO2e'!$A$20:$D$31,4,0),0)</f>
        <v>6.7400000000000002E-2</v>
      </c>
      <c r="AA605" s="30">
        <f>Data_Set[[#This Row],[Repartition Segment 1]]*Data_Set[[#This Row],[Coefficient CO2 Segment 1]]*Data_Set[[#This Row],[Poids OT (T)]]*Data_Set[[#This Row],[Distance (KM)]]</f>
        <v>2.7402191999999999</v>
      </c>
      <c r="AB605" s="30">
        <f>Data_Set[[#This Row],[Repartition Segment 2]]*Data_Set[[#This Row],[Coefficient CO2 Segment 2]]*Data_Set[[#This Row],[Poids OT (T)]]*Data_Set[[#This Row],[Distance (KM)]]</f>
        <v>2.693407122</v>
      </c>
      <c r="AC605" s="30">
        <f>Data_Set[[#This Row],[Bilan CO2 Segment 1 (Kg CO2)]]+Data_Set[[#This Row],[Bilan CO2 Segment 2 (Kg CO2)]]</f>
        <v>5.4336263220000003</v>
      </c>
      <c r="AD605" s="1"/>
    </row>
    <row r="606" spans="1:30" ht="12.5" x14ac:dyDescent="0.25">
      <c r="A606" s="7">
        <v>2022090069</v>
      </c>
      <c r="B606" s="18">
        <v>44830</v>
      </c>
      <c r="C606" s="18" t="str">
        <f>TEXT(B606, "mmmm")</f>
        <v>septembre</v>
      </c>
      <c r="D606" s="18" t="str">
        <f>TEXT(B606,"aaaa")</f>
        <v>2022</v>
      </c>
      <c r="E606" s="7">
        <v>1557916</v>
      </c>
      <c r="F606" s="17">
        <v>150</v>
      </c>
      <c r="G606" s="23">
        <f>Data_Set[[#This Row],[Poids OT (kg)]]/1000</f>
        <v>0.15</v>
      </c>
      <c r="H606" s="6" t="s">
        <v>1</v>
      </c>
      <c r="I606" s="7">
        <v>165</v>
      </c>
      <c r="J606" s="6">
        <v>39570</v>
      </c>
      <c r="K606" s="6" t="s">
        <v>32</v>
      </c>
      <c r="L606" s="6">
        <v>91100</v>
      </c>
      <c r="M606" s="6" t="s">
        <v>22</v>
      </c>
      <c r="N606" s="7">
        <v>380.58600000000001</v>
      </c>
      <c r="O606" s="6" t="s">
        <v>166</v>
      </c>
      <c r="P606" s="6" t="s">
        <v>167</v>
      </c>
      <c r="Q606" s="11">
        <v>1861039876765</v>
      </c>
      <c r="R606" s="12">
        <v>613121698</v>
      </c>
      <c r="S606" s="6" t="str">
        <f>LEFT(Q606,1)</f>
        <v>1</v>
      </c>
      <c r="T606" s="6" t="str">
        <f>IF(S606="1","Homme",IF(S606="0","Inconnu","Femme"))</f>
        <v>Homme</v>
      </c>
      <c r="U606" s="6" t="str">
        <f>"19"&amp;MID(Q606, SEARCH("", Q606) + 1,2)</f>
        <v>1986</v>
      </c>
      <c r="V606" s="6" t="str">
        <f>FLOOR(U606,5) &amp; "-" &amp; FLOOR(U606,5) + 5</f>
        <v>1985-1990</v>
      </c>
      <c r="W606" s="24">
        <f>IFERROR(VLOOKUP(Data_Set[[#This Row],[Type Transport]],'[1]Taux émission CO2e'!$A$5:$B$16,2,0),0)</f>
        <v>0.3</v>
      </c>
      <c r="X606" s="28">
        <f>IFERROR(VLOOKUP(Data_Set[[#This Row],[Type Transport]],'[1]Taux émission CO2e'!$A$5:$D$16,4,0),0)</f>
        <v>0.16</v>
      </c>
      <c r="Y606" s="24">
        <f>IFERROR(VLOOKUP(Data_Set[[#This Row],[Type Transport]],'[1]Taux émission CO2e'!$A$20:$B$31,2,0),0)</f>
        <v>0.7</v>
      </c>
      <c r="Z606" s="6">
        <f>IFERROR(VLOOKUP(Data_Set[[#This Row],[Type Transport]],'[1]Taux émission CO2e'!$A$20:$D$31,4,0),0)</f>
        <v>6.7400000000000002E-2</v>
      </c>
      <c r="AA606" s="30">
        <f>Data_Set[[#This Row],[Repartition Segment 1]]*Data_Set[[#This Row],[Coefficient CO2 Segment 1]]*Data_Set[[#This Row],[Poids OT (T)]]*Data_Set[[#This Row],[Distance (KM)]]</f>
        <v>2.7402191999999999</v>
      </c>
      <c r="AB606" s="30">
        <f>Data_Set[[#This Row],[Repartition Segment 2]]*Data_Set[[#This Row],[Coefficient CO2 Segment 2]]*Data_Set[[#This Row],[Poids OT (T)]]*Data_Set[[#This Row],[Distance (KM)]]</f>
        <v>2.693407122</v>
      </c>
      <c r="AC606" s="30">
        <f>Data_Set[[#This Row],[Bilan CO2 Segment 1 (Kg CO2)]]+Data_Set[[#This Row],[Bilan CO2 Segment 2 (Kg CO2)]]</f>
        <v>5.4336263220000003</v>
      </c>
      <c r="AD606" s="1"/>
    </row>
    <row r="607" spans="1:30" ht="12.5" x14ac:dyDescent="0.25">
      <c r="A607" s="7">
        <v>20210200044</v>
      </c>
      <c r="B607" s="18">
        <v>44235</v>
      </c>
      <c r="C607" s="18" t="str">
        <f>TEXT(B607, "mmmm")</f>
        <v>février</v>
      </c>
      <c r="D607" s="18" t="str">
        <f>TEXT(B607,"aaaa")</f>
        <v>2021</v>
      </c>
      <c r="E607" s="7">
        <v>1320292</v>
      </c>
      <c r="F607" s="17">
        <v>380</v>
      </c>
      <c r="G607" s="23">
        <f>Data_Set[[#This Row],[Poids OT (kg)]]/1000</f>
        <v>0.38</v>
      </c>
      <c r="H607" s="6" t="s">
        <v>0</v>
      </c>
      <c r="I607" s="7">
        <v>121</v>
      </c>
      <c r="J607" s="6">
        <v>91100</v>
      </c>
      <c r="K607" s="6" t="s">
        <v>22</v>
      </c>
      <c r="L607" s="6">
        <v>39570</v>
      </c>
      <c r="M607" s="6" t="s">
        <v>80</v>
      </c>
      <c r="N607" s="7">
        <v>380.45499999999998</v>
      </c>
      <c r="O607" s="6" t="s">
        <v>145</v>
      </c>
      <c r="P607" s="6" t="s">
        <v>146</v>
      </c>
      <c r="Q607" s="11">
        <v>1690891543678</v>
      </c>
      <c r="R607" s="12">
        <v>154098765</v>
      </c>
      <c r="S607" s="6" t="str">
        <f>LEFT(Q607,1)</f>
        <v>1</v>
      </c>
      <c r="T607" s="6" t="str">
        <f>IF(S607="1","Homme",IF(S607="0","Inconnu","Femme"))</f>
        <v>Homme</v>
      </c>
      <c r="U607" s="6" t="str">
        <f>"19"&amp;MID(Q607, SEARCH("", Q607) + 1,2)</f>
        <v>1969</v>
      </c>
      <c r="V607" s="6" t="str">
        <f>FLOOR(U607,5) &amp; "-" &amp; FLOOR(U607,5) + 5</f>
        <v>1965-1970</v>
      </c>
      <c r="W607" s="24">
        <f>IFERROR(VLOOKUP(Data_Set[[#This Row],[Type Transport]],'[1]Taux émission CO2e'!$A$5:$B$16,2,0),0)</f>
        <v>0.3</v>
      </c>
      <c r="X607" s="28">
        <f>IFERROR(VLOOKUP(Data_Set[[#This Row],[Type Transport]],'[1]Taux émission CO2e'!$A$5:$D$16,4,0),0)</f>
        <v>0.16</v>
      </c>
      <c r="Y607" s="24">
        <f>IFERROR(VLOOKUP(Data_Set[[#This Row],[Type Transport]],'[1]Taux émission CO2e'!$A$20:$B$31,2,0),0)</f>
        <v>0.7</v>
      </c>
      <c r="Z607" s="6">
        <f>IFERROR(VLOOKUP(Data_Set[[#This Row],[Type Transport]],'[1]Taux émission CO2e'!$A$20:$D$31,4,0),0)</f>
        <v>6.7400000000000002E-2</v>
      </c>
      <c r="AA607" s="30">
        <f>Data_Set[[#This Row],[Repartition Segment 1]]*Data_Set[[#This Row],[Coefficient CO2 Segment 1]]*Data_Set[[#This Row],[Poids OT (T)]]*Data_Set[[#This Row],[Distance (KM)]]</f>
        <v>6.9394991999999993</v>
      </c>
      <c r="AB607" s="30">
        <f>Data_Set[[#This Row],[Repartition Segment 2]]*Data_Set[[#This Row],[Coefficient CO2 Segment 2]]*Data_Set[[#This Row],[Poids OT (T)]]*Data_Set[[#This Row],[Distance (KM)]]</f>
        <v>6.820949422</v>
      </c>
      <c r="AC607" s="30">
        <f>Data_Set[[#This Row],[Bilan CO2 Segment 1 (Kg CO2)]]+Data_Set[[#This Row],[Bilan CO2 Segment 2 (Kg CO2)]]</f>
        <v>13.760448621999998</v>
      </c>
      <c r="AD607" s="1"/>
    </row>
    <row r="608" spans="1:30" ht="12.5" x14ac:dyDescent="0.25">
      <c r="A608" s="7">
        <v>20210200044</v>
      </c>
      <c r="B608" s="18">
        <v>44249</v>
      </c>
      <c r="C608" s="18" t="str">
        <f>TEXT(B608, "mmmm")</f>
        <v>février</v>
      </c>
      <c r="D608" s="18" t="str">
        <f>TEXT(B608,"aaaa")</f>
        <v>2021</v>
      </c>
      <c r="E608" s="7">
        <v>1326895</v>
      </c>
      <c r="F608" s="17">
        <v>140</v>
      </c>
      <c r="G608" s="23">
        <f>Data_Set[[#This Row],[Poids OT (kg)]]/1000</f>
        <v>0.14000000000000001</v>
      </c>
      <c r="H608" s="6" t="s">
        <v>0</v>
      </c>
      <c r="I608" s="7">
        <v>123</v>
      </c>
      <c r="J608" s="6">
        <v>91100</v>
      </c>
      <c r="K608" s="6" t="s">
        <v>22</v>
      </c>
      <c r="L608" s="6">
        <v>39570</v>
      </c>
      <c r="M608" s="6" t="s">
        <v>80</v>
      </c>
      <c r="N608" s="7">
        <v>380.45499999999998</v>
      </c>
      <c r="O608" s="6" t="s">
        <v>145</v>
      </c>
      <c r="P608" s="6" t="s">
        <v>146</v>
      </c>
      <c r="Q608" s="11">
        <v>1690891543678</v>
      </c>
      <c r="R608" s="12">
        <v>154098765</v>
      </c>
      <c r="S608" s="6" t="str">
        <f>LEFT(Q608,1)</f>
        <v>1</v>
      </c>
      <c r="T608" s="6" t="str">
        <f>IF(S608="1","Homme",IF(S608="0","Inconnu","Femme"))</f>
        <v>Homme</v>
      </c>
      <c r="U608" s="6" t="str">
        <f>"19"&amp;MID(Q608, SEARCH("", Q608) + 1,2)</f>
        <v>1969</v>
      </c>
      <c r="V608" s="6" t="str">
        <f>FLOOR(U608,5) &amp; "-" &amp; FLOOR(U608,5) + 5</f>
        <v>1965-1970</v>
      </c>
      <c r="W608" s="24">
        <f>IFERROR(VLOOKUP(Data_Set[[#This Row],[Type Transport]],'[1]Taux émission CO2e'!$A$5:$B$16,2,0),0)</f>
        <v>0.3</v>
      </c>
      <c r="X608" s="28">
        <f>IFERROR(VLOOKUP(Data_Set[[#This Row],[Type Transport]],'[1]Taux émission CO2e'!$A$5:$D$16,4,0),0)</f>
        <v>0.16</v>
      </c>
      <c r="Y608" s="24">
        <f>IFERROR(VLOOKUP(Data_Set[[#This Row],[Type Transport]],'[1]Taux émission CO2e'!$A$20:$B$31,2,0),0)</f>
        <v>0.7</v>
      </c>
      <c r="Z608" s="6">
        <f>IFERROR(VLOOKUP(Data_Set[[#This Row],[Type Transport]],'[1]Taux émission CO2e'!$A$20:$D$31,4,0),0)</f>
        <v>6.7400000000000002E-2</v>
      </c>
      <c r="AA608" s="30">
        <f>Data_Set[[#This Row],[Repartition Segment 1]]*Data_Set[[#This Row],[Coefficient CO2 Segment 1]]*Data_Set[[#This Row],[Poids OT (T)]]*Data_Set[[#This Row],[Distance (KM)]]</f>
        <v>2.5566576000000003</v>
      </c>
      <c r="AB608" s="30">
        <f>Data_Set[[#This Row],[Repartition Segment 2]]*Data_Set[[#This Row],[Coefficient CO2 Segment 2]]*Data_Set[[#This Row],[Poids OT (T)]]*Data_Set[[#This Row],[Distance (KM)]]</f>
        <v>2.512981366</v>
      </c>
      <c r="AC608" s="30">
        <f>Data_Set[[#This Row],[Bilan CO2 Segment 1 (Kg CO2)]]+Data_Set[[#This Row],[Bilan CO2 Segment 2 (Kg CO2)]]</f>
        <v>5.0696389660000003</v>
      </c>
      <c r="AD608" s="1"/>
    </row>
    <row r="609" spans="1:30" ht="12.5" x14ac:dyDescent="0.25">
      <c r="A609" s="7">
        <v>20210400029</v>
      </c>
      <c r="B609" s="18">
        <v>44298</v>
      </c>
      <c r="C609" s="18" t="str">
        <f>TEXT(B609, "mmmm")</f>
        <v>avril</v>
      </c>
      <c r="D609" s="18" t="str">
        <f>TEXT(B609,"aaaa")</f>
        <v>2021</v>
      </c>
      <c r="E609" s="7">
        <v>1346903</v>
      </c>
      <c r="F609" s="17">
        <v>30</v>
      </c>
      <c r="G609" s="23">
        <f>Data_Set[[#This Row],[Poids OT (kg)]]/1000</f>
        <v>0.03</v>
      </c>
      <c r="H609" s="6" t="s">
        <v>0</v>
      </c>
      <c r="I609" s="7">
        <v>123</v>
      </c>
      <c r="J609" s="6">
        <v>91100</v>
      </c>
      <c r="K609" s="6" t="s">
        <v>22</v>
      </c>
      <c r="L609" s="6">
        <v>39570</v>
      </c>
      <c r="M609" s="6" t="s">
        <v>80</v>
      </c>
      <c r="N609" s="7">
        <v>380.45499999999998</v>
      </c>
      <c r="O609" s="6" t="s">
        <v>145</v>
      </c>
      <c r="P609" s="6" t="s">
        <v>146</v>
      </c>
      <c r="Q609" s="11">
        <v>1690891543678</v>
      </c>
      <c r="R609" s="12">
        <v>154098765</v>
      </c>
      <c r="S609" s="6" t="str">
        <f>LEFT(Q609,1)</f>
        <v>1</v>
      </c>
      <c r="T609" s="6" t="str">
        <f>IF(S609="1","Homme",IF(S609="0","Inconnu","Femme"))</f>
        <v>Homme</v>
      </c>
      <c r="U609" s="6" t="str">
        <f>"19"&amp;MID(Q609, SEARCH("", Q609) + 1,2)</f>
        <v>1969</v>
      </c>
      <c r="V609" s="6" t="str">
        <f>FLOOR(U609,5) &amp; "-" &amp; FLOOR(U609,5) + 5</f>
        <v>1965-1970</v>
      </c>
      <c r="W609" s="24">
        <f>IFERROR(VLOOKUP(Data_Set[[#This Row],[Type Transport]],'[1]Taux émission CO2e'!$A$5:$B$16,2,0),0)</f>
        <v>0.3</v>
      </c>
      <c r="X609" s="28">
        <f>IFERROR(VLOOKUP(Data_Set[[#This Row],[Type Transport]],'[1]Taux émission CO2e'!$A$5:$D$16,4,0),0)</f>
        <v>0.16</v>
      </c>
      <c r="Y609" s="24">
        <f>IFERROR(VLOOKUP(Data_Set[[#This Row],[Type Transport]],'[1]Taux émission CO2e'!$A$20:$B$31,2,0),0)</f>
        <v>0.7</v>
      </c>
      <c r="Z609" s="6">
        <f>IFERROR(VLOOKUP(Data_Set[[#This Row],[Type Transport]],'[1]Taux émission CO2e'!$A$20:$D$31,4,0),0)</f>
        <v>6.7400000000000002E-2</v>
      </c>
      <c r="AA609" s="30">
        <f>Data_Set[[#This Row],[Repartition Segment 1]]*Data_Set[[#This Row],[Coefficient CO2 Segment 1]]*Data_Set[[#This Row],[Poids OT (T)]]*Data_Set[[#This Row],[Distance (KM)]]</f>
        <v>0.54785519999999988</v>
      </c>
      <c r="AB609" s="30">
        <f>Data_Set[[#This Row],[Repartition Segment 2]]*Data_Set[[#This Row],[Coefficient CO2 Segment 2]]*Data_Set[[#This Row],[Poids OT (T)]]*Data_Set[[#This Row],[Distance (KM)]]</f>
        <v>0.538496007</v>
      </c>
      <c r="AC609" s="30">
        <f>Data_Set[[#This Row],[Bilan CO2 Segment 1 (Kg CO2)]]+Data_Set[[#This Row],[Bilan CO2 Segment 2 (Kg CO2)]]</f>
        <v>1.0863512069999999</v>
      </c>
      <c r="AD609" s="1"/>
    </row>
    <row r="610" spans="1:30" ht="12.5" x14ac:dyDescent="0.25">
      <c r="A610" s="7">
        <v>20210500070</v>
      </c>
      <c r="B610" s="18">
        <v>44333</v>
      </c>
      <c r="C610" s="18" t="str">
        <f>TEXT(B610, "mmmm")</f>
        <v>mai</v>
      </c>
      <c r="D610" s="18" t="str">
        <f>TEXT(B610,"aaaa")</f>
        <v>2021</v>
      </c>
      <c r="E610" s="7">
        <v>1364905</v>
      </c>
      <c r="F610" s="17">
        <v>70</v>
      </c>
      <c r="G610" s="23">
        <f>Data_Set[[#This Row],[Poids OT (kg)]]/1000</f>
        <v>7.0000000000000007E-2</v>
      </c>
      <c r="H610" s="6" t="s">
        <v>0</v>
      </c>
      <c r="I610" s="7">
        <v>131</v>
      </c>
      <c r="J610" s="6">
        <v>91100</v>
      </c>
      <c r="K610" s="6" t="s">
        <v>22</v>
      </c>
      <c r="L610" s="6">
        <v>39570</v>
      </c>
      <c r="M610" s="6" t="s">
        <v>80</v>
      </c>
      <c r="N610" s="7">
        <v>380.45499999999998</v>
      </c>
      <c r="O610" s="6" t="s">
        <v>145</v>
      </c>
      <c r="P610" s="6" t="s">
        <v>146</v>
      </c>
      <c r="Q610" s="11">
        <v>1690891543678</v>
      </c>
      <c r="R610" s="12">
        <v>154098765</v>
      </c>
      <c r="S610" s="6" t="str">
        <f>LEFT(Q610,1)</f>
        <v>1</v>
      </c>
      <c r="T610" s="6" t="str">
        <f>IF(S610="1","Homme",IF(S610="0","Inconnu","Femme"))</f>
        <v>Homme</v>
      </c>
      <c r="U610" s="6" t="str">
        <f>"19"&amp;MID(Q610, SEARCH("", Q610) + 1,2)</f>
        <v>1969</v>
      </c>
      <c r="V610" s="6" t="str">
        <f>FLOOR(U610,5) &amp; "-" &amp; FLOOR(U610,5) + 5</f>
        <v>1965-1970</v>
      </c>
      <c r="W610" s="24">
        <f>IFERROR(VLOOKUP(Data_Set[[#This Row],[Type Transport]],'[1]Taux émission CO2e'!$A$5:$B$16,2,0),0)</f>
        <v>0.3</v>
      </c>
      <c r="X610" s="28">
        <f>IFERROR(VLOOKUP(Data_Set[[#This Row],[Type Transport]],'[1]Taux émission CO2e'!$A$5:$D$16,4,0),0)</f>
        <v>0.16</v>
      </c>
      <c r="Y610" s="24">
        <f>IFERROR(VLOOKUP(Data_Set[[#This Row],[Type Transport]],'[1]Taux émission CO2e'!$A$20:$B$31,2,0),0)</f>
        <v>0.7</v>
      </c>
      <c r="Z610" s="6">
        <f>IFERROR(VLOOKUP(Data_Set[[#This Row],[Type Transport]],'[1]Taux émission CO2e'!$A$20:$D$31,4,0),0)</f>
        <v>6.7400000000000002E-2</v>
      </c>
      <c r="AA610" s="30">
        <f>Data_Set[[#This Row],[Repartition Segment 1]]*Data_Set[[#This Row],[Coefficient CO2 Segment 1]]*Data_Set[[#This Row],[Poids OT (T)]]*Data_Set[[#This Row],[Distance (KM)]]</f>
        <v>1.2783288000000002</v>
      </c>
      <c r="AB610" s="30">
        <f>Data_Set[[#This Row],[Repartition Segment 2]]*Data_Set[[#This Row],[Coefficient CO2 Segment 2]]*Data_Set[[#This Row],[Poids OT (T)]]*Data_Set[[#This Row],[Distance (KM)]]</f>
        <v>1.256490683</v>
      </c>
      <c r="AC610" s="30">
        <f>Data_Set[[#This Row],[Bilan CO2 Segment 1 (Kg CO2)]]+Data_Set[[#This Row],[Bilan CO2 Segment 2 (Kg CO2)]]</f>
        <v>2.5348194830000002</v>
      </c>
      <c r="AD610" s="1"/>
    </row>
    <row r="611" spans="1:30" ht="12.5" x14ac:dyDescent="0.25">
      <c r="A611" s="7">
        <v>20210700031</v>
      </c>
      <c r="B611" s="18">
        <v>44397</v>
      </c>
      <c r="C611" s="18" t="str">
        <f>TEXT(B611, "mmmm")</f>
        <v>juillet</v>
      </c>
      <c r="D611" s="18" t="str">
        <f>TEXT(B611,"aaaa")</f>
        <v>2021</v>
      </c>
      <c r="E611" s="7">
        <v>1388338</v>
      </c>
      <c r="F611" s="17">
        <v>210</v>
      </c>
      <c r="G611" s="23">
        <f>Data_Set[[#This Row],[Poids OT (kg)]]/1000</f>
        <v>0.21</v>
      </c>
      <c r="H611" s="6" t="s">
        <v>0</v>
      </c>
      <c r="I611" s="7">
        <v>131</v>
      </c>
      <c r="J611" s="6">
        <v>91100</v>
      </c>
      <c r="K611" s="6" t="s">
        <v>22</v>
      </c>
      <c r="L611" s="6">
        <v>39570</v>
      </c>
      <c r="M611" s="6" t="s">
        <v>80</v>
      </c>
      <c r="N611" s="7">
        <v>380.45499999999998</v>
      </c>
      <c r="O611" s="6" t="s">
        <v>145</v>
      </c>
      <c r="P611" s="6" t="s">
        <v>146</v>
      </c>
      <c r="Q611" s="11">
        <v>1690891543678</v>
      </c>
      <c r="R611" s="12">
        <v>154098765</v>
      </c>
      <c r="S611" s="6" t="str">
        <f>LEFT(Q611,1)</f>
        <v>1</v>
      </c>
      <c r="T611" s="6" t="str">
        <f>IF(S611="1","Homme",IF(S611="0","Inconnu","Femme"))</f>
        <v>Homme</v>
      </c>
      <c r="U611" s="6" t="str">
        <f>"19"&amp;MID(Q611, SEARCH("", Q611) + 1,2)</f>
        <v>1969</v>
      </c>
      <c r="V611" s="6" t="str">
        <f>FLOOR(U611,5) &amp; "-" &amp; FLOOR(U611,5) + 5</f>
        <v>1965-1970</v>
      </c>
      <c r="W611" s="24">
        <f>IFERROR(VLOOKUP(Data_Set[[#This Row],[Type Transport]],'[1]Taux émission CO2e'!$A$5:$B$16,2,0),0)</f>
        <v>0.3</v>
      </c>
      <c r="X611" s="28">
        <f>IFERROR(VLOOKUP(Data_Set[[#This Row],[Type Transport]],'[1]Taux émission CO2e'!$A$5:$D$16,4,0),0)</f>
        <v>0.16</v>
      </c>
      <c r="Y611" s="24">
        <f>IFERROR(VLOOKUP(Data_Set[[#This Row],[Type Transport]],'[1]Taux émission CO2e'!$A$20:$B$31,2,0),0)</f>
        <v>0.7</v>
      </c>
      <c r="Z611" s="6">
        <f>IFERROR(VLOOKUP(Data_Set[[#This Row],[Type Transport]],'[1]Taux émission CO2e'!$A$20:$D$31,4,0),0)</f>
        <v>6.7400000000000002E-2</v>
      </c>
      <c r="AA611" s="30">
        <f>Data_Set[[#This Row],[Repartition Segment 1]]*Data_Set[[#This Row],[Coefficient CO2 Segment 1]]*Data_Set[[#This Row],[Poids OT (T)]]*Data_Set[[#This Row],[Distance (KM)]]</f>
        <v>3.8349864</v>
      </c>
      <c r="AB611" s="30">
        <f>Data_Set[[#This Row],[Repartition Segment 2]]*Data_Set[[#This Row],[Coefficient CO2 Segment 2]]*Data_Set[[#This Row],[Poids OT (T)]]*Data_Set[[#This Row],[Distance (KM)]]</f>
        <v>3.7694720489999995</v>
      </c>
      <c r="AC611" s="30">
        <f>Data_Set[[#This Row],[Bilan CO2 Segment 1 (Kg CO2)]]+Data_Set[[#This Row],[Bilan CO2 Segment 2 (Kg CO2)]]</f>
        <v>7.6044584489999991</v>
      </c>
      <c r="AD611" s="1"/>
    </row>
    <row r="612" spans="1:30" ht="12.5" x14ac:dyDescent="0.25">
      <c r="A612" s="7">
        <v>20210800045</v>
      </c>
      <c r="B612" s="18">
        <v>44406</v>
      </c>
      <c r="C612" s="18" t="str">
        <f>TEXT(B612, "mmmm")</f>
        <v>juillet</v>
      </c>
      <c r="D612" s="18" t="str">
        <f>TEXT(B612,"aaaa")</f>
        <v>2021</v>
      </c>
      <c r="E612" s="7">
        <v>1392212</v>
      </c>
      <c r="F612" s="17">
        <v>210</v>
      </c>
      <c r="G612" s="23">
        <f>Data_Set[[#This Row],[Poids OT (kg)]]/1000</f>
        <v>0.21</v>
      </c>
      <c r="H612" s="6" t="s">
        <v>1</v>
      </c>
      <c r="I612" s="7">
        <v>131</v>
      </c>
      <c r="J612" s="6">
        <v>91100</v>
      </c>
      <c r="K612" s="6" t="s">
        <v>22</v>
      </c>
      <c r="L612" s="6">
        <v>39570</v>
      </c>
      <c r="M612" s="6" t="s">
        <v>80</v>
      </c>
      <c r="N612" s="7">
        <v>380.45499999999998</v>
      </c>
      <c r="O612" s="6" t="s">
        <v>145</v>
      </c>
      <c r="P612" s="6" t="s">
        <v>146</v>
      </c>
      <c r="Q612" s="11">
        <v>1690891543678</v>
      </c>
      <c r="R612" s="12">
        <v>154098765</v>
      </c>
      <c r="S612" s="6" t="str">
        <f>LEFT(Q612,1)</f>
        <v>1</v>
      </c>
      <c r="T612" s="6" t="str">
        <f>IF(S612="1","Homme",IF(S612="0","Inconnu","Femme"))</f>
        <v>Homme</v>
      </c>
      <c r="U612" s="6" t="str">
        <f>"19"&amp;MID(Q612, SEARCH("", Q612) + 1,2)</f>
        <v>1969</v>
      </c>
      <c r="V612" s="6" t="str">
        <f>FLOOR(U612,5) &amp; "-" &amp; FLOOR(U612,5) + 5</f>
        <v>1965-1970</v>
      </c>
      <c r="W612" s="24">
        <f>IFERROR(VLOOKUP(Data_Set[[#This Row],[Type Transport]],'[1]Taux émission CO2e'!$A$5:$B$16,2,0),0)</f>
        <v>0.3</v>
      </c>
      <c r="X612" s="28">
        <f>IFERROR(VLOOKUP(Data_Set[[#This Row],[Type Transport]],'[1]Taux émission CO2e'!$A$5:$D$16,4,0),0)</f>
        <v>0.16</v>
      </c>
      <c r="Y612" s="24">
        <f>IFERROR(VLOOKUP(Data_Set[[#This Row],[Type Transport]],'[1]Taux émission CO2e'!$A$20:$B$31,2,0),0)</f>
        <v>0.7</v>
      </c>
      <c r="Z612" s="6">
        <f>IFERROR(VLOOKUP(Data_Set[[#This Row],[Type Transport]],'[1]Taux émission CO2e'!$A$20:$D$31,4,0),0)</f>
        <v>6.7400000000000002E-2</v>
      </c>
      <c r="AA612" s="30">
        <f>Data_Set[[#This Row],[Repartition Segment 1]]*Data_Set[[#This Row],[Coefficient CO2 Segment 1]]*Data_Set[[#This Row],[Poids OT (T)]]*Data_Set[[#This Row],[Distance (KM)]]</f>
        <v>3.8349864</v>
      </c>
      <c r="AB612" s="30">
        <f>Data_Set[[#This Row],[Repartition Segment 2]]*Data_Set[[#This Row],[Coefficient CO2 Segment 2]]*Data_Set[[#This Row],[Poids OT (T)]]*Data_Set[[#This Row],[Distance (KM)]]</f>
        <v>3.7694720489999995</v>
      </c>
      <c r="AC612" s="30">
        <f>Data_Set[[#This Row],[Bilan CO2 Segment 1 (Kg CO2)]]+Data_Set[[#This Row],[Bilan CO2 Segment 2 (Kg CO2)]]</f>
        <v>7.6044584489999991</v>
      </c>
      <c r="AD612" s="1"/>
    </row>
    <row r="613" spans="1:30" ht="12.5" x14ac:dyDescent="0.25">
      <c r="A613" s="7">
        <v>20210800045</v>
      </c>
      <c r="B613" s="18">
        <v>44419</v>
      </c>
      <c r="C613" s="18" t="str">
        <f>TEXT(B613, "mmmm")</f>
        <v>août</v>
      </c>
      <c r="D613" s="18" t="str">
        <f>TEXT(B613,"aaaa")</f>
        <v>2021</v>
      </c>
      <c r="E613" s="7">
        <v>1395632</v>
      </c>
      <c r="F613" s="17">
        <v>200</v>
      </c>
      <c r="G613" s="23">
        <f>Data_Set[[#This Row],[Poids OT (kg)]]/1000</f>
        <v>0.2</v>
      </c>
      <c r="H613" s="6" t="s">
        <v>0</v>
      </c>
      <c r="I613" s="7">
        <v>170</v>
      </c>
      <c r="J613" s="6">
        <v>91100</v>
      </c>
      <c r="K613" s="6" t="s">
        <v>22</v>
      </c>
      <c r="L613" s="6">
        <v>39570</v>
      </c>
      <c r="M613" s="6" t="s">
        <v>80</v>
      </c>
      <c r="N613" s="7">
        <v>380.45499999999998</v>
      </c>
      <c r="O613" s="6" t="s">
        <v>145</v>
      </c>
      <c r="P613" s="6" t="s">
        <v>146</v>
      </c>
      <c r="Q613" s="11">
        <v>1690891543678</v>
      </c>
      <c r="R613" s="12">
        <v>154098765</v>
      </c>
      <c r="S613" s="6" t="str">
        <f>LEFT(Q613,1)</f>
        <v>1</v>
      </c>
      <c r="T613" s="6" t="str">
        <f>IF(S613="1","Homme",IF(S613="0","Inconnu","Femme"))</f>
        <v>Homme</v>
      </c>
      <c r="U613" s="6" t="str">
        <f>"19"&amp;MID(Q613, SEARCH("", Q613) + 1,2)</f>
        <v>1969</v>
      </c>
      <c r="V613" s="6" t="str">
        <f>FLOOR(U613,5) &amp; "-" &amp; FLOOR(U613,5) + 5</f>
        <v>1965-1970</v>
      </c>
      <c r="W613" s="24">
        <f>IFERROR(VLOOKUP(Data_Set[[#This Row],[Type Transport]],'[1]Taux émission CO2e'!$A$5:$B$16,2,0),0)</f>
        <v>0.3</v>
      </c>
      <c r="X613" s="28">
        <f>IFERROR(VLOOKUP(Data_Set[[#This Row],[Type Transport]],'[1]Taux émission CO2e'!$A$5:$D$16,4,0),0)</f>
        <v>0.16</v>
      </c>
      <c r="Y613" s="24">
        <f>IFERROR(VLOOKUP(Data_Set[[#This Row],[Type Transport]],'[1]Taux émission CO2e'!$A$20:$B$31,2,0),0)</f>
        <v>0.7</v>
      </c>
      <c r="Z613" s="6">
        <f>IFERROR(VLOOKUP(Data_Set[[#This Row],[Type Transport]],'[1]Taux émission CO2e'!$A$20:$D$31,4,0),0)</f>
        <v>6.7400000000000002E-2</v>
      </c>
      <c r="AA613" s="30">
        <f>Data_Set[[#This Row],[Repartition Segment 1]]*Data_Set[[#This Row],[Coefficient CO2 Segment 1]]*Data_Set[[#This Row],[Poids OT (T)]]*Data_Set[[#This Row],[Distance (KM)]]</f>
        <v>3.6523680000000001</v>
      </c>
      <c r="AB613" s="30">
        <f>Data_Set[[#This Row],[Repartition Segment 2]]*Data_Set[[#This Row],[Coefficient CO2 Segment 2]]*Data_Set[[#This Row],[Poids OT (T)]]*Data_Set[[#This Row],[Distance (KM)]]</f>
        <v>3.58997338</v>
      </c>
      <c r="AC613" s="30">
        <f>Data_Set[[#This Row],[Bilan CO2 Segment 1 (Kg CO2)]]+Data_Set[[#This Row],[Bilan CO2 Segment 2 (Kg CO2)]]</f>
        <v>7.2423413800000001</v>
      </c>
      <c r="AD613" s="1"/>
    </row>
    <row r="614" spans="1:30" ht="12.5" x14ac:dyDescent="0.25">
      <c r="A614" s="7">
        <v>20210800045</v>
      </c>
      <c r="B614" s="18">
        <v>44432</v>
      </c>
      <c r="C614" s="18" t="str">
        <f>TEXT(B614, "mmmm")</f>
        <v>août</v>
      </c>
      <c r="D614" s="18" t="str">
        <f>TEXT(B614,"aaaa")</f>
        <v>2021</v>
      </c>
      <c r="E614" s="7">
        <v>1398509</v>
      </c>
      <c r="F614" s="17">
        <v>270</v>
      </c>
      <c r="G614" s="23">
        <f>Data_Set[[#This Row],[Poids OT (kg)]]/1000</f>
        <v>0.27</v>
      </c>
      <c r="H614" s="6" t="s">
        <v>0</v>
      </c>
      <c r="I614" s="7">
        <v>131</v>
      </c>
      <c r="J614" s="6">
        <v>91100</v>
      </c>
      <c r="K614" s="6" t="s">
        <v>22</v>
      </c>
      <c r="L614" s="6">
        <v>39570</v>
      </c>
      <c r="M614" s="6" t="s">
        <v>80</v>
      </c>
      <c r="N614" s="7">
        <v>380.45499999999998</v>
      </c>
      <c r="O614" s="6" t="s">
        <v>145</v>
      </c>
      <c r="P614" s="6" t="s">
        <v>146</v>
      </c>
      <c r="Q614" s="11">
        <v>1690891543678</v>
      </c>
      <c r="R614" s="12">
        <v>154098765</v>
      </c>
      <c r="S614" s="6" t="str">
        <f>LEFT(Q614,1)</f>
        <v>1</v>
      </c>
      <c r="T614" s="6" t="str">
        <f>IF(S614="1","Homme",IF(S614="0","Inconnu","Femme"))</f>
        <v>Homme</v>
      </c>
      <c r="U614" s="6" t="str">
        <f>"19"&amp;MID(Q614, SEARCH("", Q614) + 1,2)</f>
        <v>1969</v>
      </c>
      <c r="V614" s="6" t="str">
        <f>FLOOR(U614,5) &amp; "-" &amp; FLOOR(U614,5) + 5</f>
        <v>1965-1970</v>
      </c>
      <c r="W614" s="24">
        <f>IFERROR(VLOOKUP(Data_Set[[#This Row],[Type Transport]],'[1]Taux émission CO2e'!$A$5:$B$16,2,0),0)</f>
        <v>0.3</v>
      </c>
      <c r="X614" s="28">
        <f>IFERROR(VLOOKUP(Data_Set[[#This Row],[Type Transport]],'[1]Taux émission CO2e'!$A$5:$D$16,4,0),0)</f>
        <v>0.16</v>
      </c>
      <c r="Y614" s="24">
        <f>IFERROR(VLOOKUP(Data_Set[[#This Row],[Type Transport]],'[1]Taux émission CO2e'!$A$20:$B$31,2,0),0)</f>
        <v>0.7</v>
      </c>
      <c r="Z614" s="6">
        <f>IFERROR(VLOOKUP(Data_Set[[#This Row],[Type Transport]],'[1]Taux émission CO2e'!$A$20:$D$31,4,0),0)</f>
        <v>6.7400000000000002E-2</v>
      </c>
      <c r="AA614" s="30">
        <f>Data_Set[[#This Row],[Repartition Segment 1]]*Data_Set[[#This Row],[Coefficient CO2 Segment 1]]*Data_Set[[#This Row],[Poids OT (T)]]*Data_Set[[#This Row],[Distance (KM)]]</f>
        <v>4.9306967999999998</v>
      </c>
      <c r="AB614" s="30">
        <f>Data_Set[[#This Row],[Repartition Segment 2]]*Data_Set[[#This Row],[Coefficient CO2 Segment 2]]*Data_Set[[#This Row],[Poids OT (T)]]*Data_Set[[#This Row],[Distance (KM)]]</f>
        <v>4.846464063</v>
      </c>
      <c r="AC614" s="30">
        <f>Data_Set[[#This Row],[Bilan CO2 Segment 1 (Kg CO2)]]+Data_Set[[#This Row],[Bilan CO2 Segment 2 (Kg CO2)]]</f>
        <v>9.7771608629999989</v>
      </c>
      <c r="AD614" s="1"/>
    </row>
    <row r="615" spans="1:30" ht="12.5" x14ac:dyDescent="0.25">
      <c r="A615" s="7">
        <v>20210900038</v>
      </c>
      <c r="B615" s="18">
        <v>44438</v>
      </c>
      <c r="C615" s="18" t="str">
        <f>TEXT(B615, "mmmm")</f>
        <v>août</v>
      </c>
      <c r="D615" s="18" t="str">
        <f>TEXT(B615,"aaaa")</f>
        <v>2021</v>
      </c>
      <c r="E615" s="7">
        <v>1400047</v>
      </c>
      <c r="F615" s="17">
        <v>305</v>
      </c>
      <c r="G615" s="23">
        <f>Data_Set[[#This Row],[Poids OT (kg)]]/1000</f>
        <v>0.30499999999999999</v>
      </c>
      <c r="H615" s="6" t="s">
        <v>0</v>
      </c>
      <c r="I615" s="7">
        <v>131</v>
      </c>
      <c r="J615" s="6">
        <v>91100</v>
      </c>
      <c r="K615" s="6" t="s">
        <v>22</v>
      </c>
      <c r="L615" s="6">
        <v>39570</v>
      </c>
      <c r="M615" s="6" t="s">
        <v>80</v>
      </c>
      <c r="N615" s="7">
        <v>380.45499999999998</v>
      </c>
      <c r="O615" s="6" t="s">
        <v>145</v>
      </c>
      <c r="P615" s="6" t="s">
        <v>146</v>
      </c>
      <c r="Q615" s="11">
        <v>1690891543678</v>
      </c>
      <c r="R615" s="12">
        <v>154098765</v>
      </c>
      <c r="S615" s="6" t="str">
        <f>LEFT(Q615,1)</f>
        <v>1</v>
      </c>
      <c r="T615" s="6" t="str">
        <f>IF(S615="1","Homme",IF(S615="0","Inconnu","Femme"))</f>
        <v>Homme</v>
      </c>
      <c r="U615" s="6" t="str">
        <f>"19"&amp;MID(Q615, SEARCH("", Q615) + 1,2)</f>
        <v>1969</v>
      </c>
      <c r="V615" s="6" t="str">
        <f>FLOOR(U615,5) &amp; "-" &amp; FLOOR(U615,5) + 5</f>
        <v>1965-1970</v>
      </c>
      <c r="W615" s="24">
        <f>IFERROR(VLOOKUP(Data_Set[[#This Row],[Type Transport]],'[1]Taux émission CO2e'!$A$5:$B$16,2,0),0)</f>
        <v>0.3</v>
      </c>
      <c r="X615" s="28">
        <f>IFERROR(VLOOKUP(Data_Set[[#This Row],[Type Transport]],'[1]Taux émission CO2e'!$A$5:$D$16,4,0),0)</f>
        <v>0.16</v>
      </c>
      <c r="Y615" s="24">
        <f>IFERROR(VLOOKUP(Data_Set[[#This Row],[Type Transport]],'[1]Taux émission CO2e'!$A$20:$B$31,2,0),0)</f>
        <v>0.7</v>
      </c>
      <c r="Z615" s="6">
        <f>IFERROR(VLOOKUP(Data_Set[[#This Row],[Type Transport]],'[1]Taux émission CO2e'!$A$20:$D$31,4,0),0)</f>
        <v>6.7400000000000002E-2</v>
      </c>
      <c r="AA615" s="30">
        <f>Data_Set[[#This Row],[Repartition Segment 1]]*Data_Set[[#This Row],[Coefficient CO2 Segment 1]]*Data_Set[[#This Row],[Poids OT (T)]]*Data_Set[[#This Row],[Distance (KM)]]</f>
        <v>5.5698612000000001</v>
      </c>
      <c r="AB615" s="30">
        <f>Data_Set[[#This Row],[Repartition Segment 2]]*Data_Set[[#This Row],[Coefficient CO2 Segment 2]]*Data_Set[[#This Row],[Poids OT (T)]]*Data_Set[[#This Row],[Distance (KM)]]</f>
        <v>5.4747094044999995</v>
      </c>
      <c r="AC615" s="30">
        <f>Data_Set[[#This Row],[Bilan CO2 Segment 1 (Kg CO2)]]+Data_Set[[#This Row],[Bilan CO2 Segment 2 (Kg CO2)]]</f>
        <v>11.044570604499999</v>
      </c>
      <c r="AD615" s="1"/>
    </row>
    <row r="616" spans="1:30" ht="12.5" x14ac:dyDescent="0.25">
      <c r="A616" s="7">
        <v>20220100037</v>
      </c>
      <c r="B616" s="18">
        <v>44572</v>
      </c>
      <c r="C616" s="18" t="str">
        <f>TEXT(B616, "mmmm")</f>
        <v>janvier</v>
      </c>
      <c r="D616" s="18" t="str">
        <f>TEXT(B616,"aaaa")</f>
        <v>2022</v>
      </c>
      <c r="E616" s="7">
        <v>1453720</v>
      </c>
      <c r="F616" s="17">
        <v>148</v>
      </c>
      <c r="G616" s="23">
        <f>Data_Set[[#This Row],[Poids OT (kg)]]/1000</f>
        <v>0.14799999999999999</v>
      </c>
      <c r="H616" s="6" t="s">
        <v>0</v>
      </c>
      <c r="I616" s="7">
        <v>131</v>
      </c>
      <c r="J616" s="6">
        <v>91100</v>
      </c>
      <c r="K616" s="6" t="s">
        <v>22</v>
      </c>
      <c r="L616" s="6">
        <v>39570</v>
      </c>
      <c r="M616" s="6" t="s">
        <v>80</v>
      </c>
      <c r="N616" s="7">
        <v>380.45499999999998</v>
      </c>
      <c r="O616" s="6" t="s">
        <v>145</v>
      </c>
      <c r="P616" s="6" t="s">
        <v>146</v>
      </c>
      <c r="Q616" s="11">
        <v>1690891543678</v>
      </c>
      <c r="R616" s="12">
        <v>154098765</v>
      </c>
      <c r="S616" s="6" t="str">
        <f>LEFT(Q616,1)</f>
        <v>1</v>
      </c>
      <c r="T616" s="6" t="str">
        <f>IF(S616="1","Homme",IF(S616="0","Inconnu","Femme"))</f>
        <v>Homme</v>
      </c>
      <c r="U616" s="6" t="str">
        <f>"19"&amp;MID(Q616, SEARCH("", Q616) + 1,2)</f>
        <v>1969</v>
      </c>
      <c r="V616" s="6" t="str">
        <f>FLOOR(U616,5) &amp; "-" &amp; FLOOR(U616,5) + 5</f>
        <v>1965-1970</v>
      </c>
      <c r="W616" s="24">
        <f>IFERROR(VLOOKUP(Data_Set[[#This Row],[Type Transport]],'[1]Taux émission CO2e'!$A$5:$B$16,2,0),0)</f>
        <v>0.3</v>
      </c>
      <c r="X616" s="28">
        <f>IFERROR(VLOOKUP(Data_Set[[#This Row],[Type Transport]],'[1]Taux émission CO2e'!$A$5:$D$16,4,0),0)</f>
        <v>0.16</v>
      </c>
      <c r="Y616" s="24">
        <f>IFERROR(VLOOKUP(Data_Set[[#This Row],[Type Transport]],'[1]Taux émission CO2e'!$A$20:$B$31,2,0),0)</f>
        <v>0.7</v>
      </c>
      <c r="Z616" s="6">
        <f>IFERROR(VLOOKUP(Data_Set[[#This Row],[Type Transport]],'[1]Taux émission CO2e'!$A$20:$D$31,4,0),0)</f>
        <v>6.7400000000000002E-2</v>
      </c>
      <c r="AA616" s="30">
        <f>Data_Set[[#This Row],[Repartition Segment 1]]*Data_Set[[#This Row],[Coefficient CO2 Segment 1]]*Data_Set[[#This Row],[Poids OT (T)]]*Data_Set[[#This Row],[Distance (KM)]]</f>
        <v>2.7027523200000001</v>
      </c>
      <c r="AB616" s="30">
        <f>Data_Set[[#This Row],[Repartition Segment 2]]*Data_Set[[#This Row],[Coefficient CO2 Segment 2]]*Data_Set[[#This Row],[Poids OT (T)]]*Data_Set[[#This Row],[Distance (KM)]]</f>
        <v>2.6565803012</v>
      </c>
      <c r="AC616" s="30">
        <f>Data_Set[[#This Row],[Bilan CO2 Segment 1 (Kg CO2)]]+Data_Set[[#This Row],[Bilan CO2 Segment 2 (Kg CO2)]]</f>
        <v>5.3593326212000001</v>
      </c>
      <c r="AD616" s="1"/>
    </row>
    <row r="617" spans="1:30" ht="12.5" x14ac:dyDescent="0.25">
      <c r="A617" s="7">
        <v>20220100037</v>
      </c>
      <c r="B617" s="18">
        <v>44586</v>
      </c>
      <c r="C617" s="18" t="str">
        <f>TEXT(B617, "mmmm")</f>
        <v>janvier</v>
      </c>
      <c r="D617" s="18" t="str">
        <f>TEXT(B617,"aaaa")</f>
        <v>2022</v>
      </c>
      <c r="E617" s="7">
        <v>1459220</v>
      </c>
      <c r="F617" s="17">
        <v>147</v>
      </c>
      <c r="G617" s="23">
        <f>Data_Set[[#This Row],[Poids OT (kg)]]/1000</f>
        <v>0.14699999999999999</v>
      </c>
      <c r="H617" s="6" t="s">
        <v>0</v>
      </c>
      <c r="I617" s="7">
        <v>131</v>
      </c>
      <c r="J617" s="6">
        <v>91100</v>
      </c>
      <c r="K617" s="6" t="s">
        <v>22</v>
      </c>
      <c r="L617" s="6">
        <v>39570</v>
      </c>
      <c r="M617" s="6" t="s">
        <v>80</v>
      </c>
      <c r="N617" s="7">
        <v>380.45499999999998</v>
      </c>
      <c r="O617" s="6" t="s">
        <v>145</v>
      </c>
      <c r="P617" s="6" t="s">
        <v>146</v>
      </c>
      <c r="Q617" s="11">
        <v>1690891543678</v>
      </c>
      <c r="R617" s="12">
        <v>154098765</v>
      </c>
      <c r="S617" s="6" t="str">
        <f>LEFT(Q617,1)</f>
        <v>1</v>
      </c>
      <c r="T617" s="6" t="str">
        <f>IF(S617="1","Homme",IF(S617="0","Inconnu","Femme"))</f>
        <v>Homme</v>
      </c>
      <c r="U617" s="6" t="str">
        <f>"19"&amp;MID(Q617, SEARCH("", Q617) + 1,2)</f>
        <v>1969</v>
      </c>
      <c r="V617" s="6" t="str">
        <f>FLOOR(U617,5) &amp; "-" &amp; FLOOR(U617,5) + 5</f>
        <v>1965-1970</v>
      </c>
      <c r="W617" s="24">
        <f>IFERROR(VLOOKUP(Data_Set[[#This Row],[Type Transport]],'[1]Taux émission CO2e'!$A$5:$B$16,2,0),0)</f>
        <v>0.3</v>
      </c>
      <c r="X617" s="28">
        <f>IFERROR(VLOOKUP(Data_Set[[#This Row],[Type Transport]],'[1]Taux émission CO2e'!$A$5:$D$16,4,0),0)</f>
        <v>0.16</v>
      </c>
      <c r="Y617" s="24">
        <f>IFERROR(VLOOKUP(Data_Set[[#This Row],[Type Transport]],'[1]Taux émission CO2e'!$A$20:$B$31,2,0),0)</f>
        <v>0.7</v>
      </c>
      <c r="Z617" s="6">
        <f>IFERROR(VLOOKUP(Data_Set[[#This Row],[Type Transport]],'[1]Taux émission CO2e'!$A$20:$D$31,4,0),0)</f>
        <v>6.7400000000000002E-2</v>
      </c>
      <c r="AA617" s="30">
        <f>Data_Set[[#This Row],[Repartition Segment 1]]*Data_Set[[#This Row],[Coefficient CO2 Segment 1]]*Data_Set[[#This Row],[Poids OT (T)]]*Data_Set[[#This Row],[Distance (KM)]]</f>
        <v>2.68449048</v>
      </c>
      <c r="AB617" s="30">
        <f>Data_Set[[#This Row],[Repartition Segment 2]]*Data_Set[[#This Row],[Coefficient CO2 Segment 2]]*Data_Set[[#This Row],[Poids OT (T)]]*Data_Set[[#This Row],[Distance (KM)]]</f>
        <v>2.6386304342999995</v>
      </c>
      <c r="AC617" s="30">
        <f>Data_Set[[#This Row],[Bilan CO2 Segment 1 (Kg CO2)]]+Data_Set[[#This Row],[Bilan CO2 Segment 2 (Kg CO2)]]</f>
        <v>5.3231209142999996</v>
      </c>
      <c r="AD617" s="1"/>
    </row>
    <row r="618" spans="1:30" ht="12.5" x14ac:dyDescent="0.25">
      <c r="A618" s="7">
        <v>202203000165</v>
      </c>
      <c r="B618" s="18">
        <v>44623</v>
      </c>
      <c r="C618" s="18" t="str">
        <f>TEXT(B618, "mmmm")</f>
        <v>mars</v>
      </c>
      <c r="D618" s="18" t="str">
        <f>TEXT(B618,"aaaa")</f>
        <v>2022</v>
      </c>
      <c r="E618" s="7">
        <v>1474855</v>
      </c>
      <c r="F618" s="17">
        <v>150</v>
      </c>
      <c r="G618" s="23">
        <f>Data_Set[[#This Row],[Poids OT (kg)]]/1000</f>
        <v>0.15</v>
      </c>
      <c r="H618" s="6" t="s">
        <v>1</v>
      </c>
      <c r="I618" s="7">
        <v>130</v>
      </c>
      <c r="J618" s="6">
        <v>91100</v>
      </c>
      <c r="K618" s="6" t="s">
        <v>22</v>
      </c>
      <c r="L618" s="6">
        <v>39570</v>
      </c>
      <c r="M618" s="6" t="s">
        <v>80</v>
      </c>
      <c r="N618" s="7">
        <v>380.45499999999998</v>
      </c>
      <c r="O618" s="6" t="s">
        <v>145</v>
      </c>
      <c r="P618" s="6" t="s">
        <v>146</v>
      </c>
      <c r="Q618" s="11">
        <v>1690891543678</v>
      </c>
      <c r="R618" s="12">
        <v>154098765</v>
      </c>
      <c r="S618" s="6" t="str">
        <f>LEFT(Q618,1)</f>
        <v>1</v>
      </c>
      <c r="T618" s="6" t="str">
        <f>IF(S618="1","Homme",IF(S618="0","Inconnu","Femme"))</f>
        <v>Homme</v>
      </c>
      <c r="U618" s="6" t="str">
        <f>"19"&amp;MID(Q618, SEARCH("", Q618) + 1,2)</f>
        <v>1969</v>
      </c>
      <c r="V618" s="6" t="str">
        <f>FLOOR(U618,5) &amp; "-" &amp; FLOOR(U618,5) + 5</f>
        <v>1965-1970</v>
      </c>
      <c r="W618" s="24">
        <f>IFERROR(VLOOKUP(Data_Set[[#This Row],[Type Transport]],'[1]Taux émission CO2e'!$A$5:$B$16,2,0),0)</f>
        <v>0.3</v>
      </c>
      <c r="X618" s="28">
        <f>IFERROR(VLOOKUP(Data_Set[[#This Row],[Type Transport]],'[1]Taux émission CO2e'!$A$5:$D$16,4,0),0)</f>
        <v>0.16</v>
      </c>
      <c r="Y618" s="24">
        <f>IFERROR(VLOOKUP(Data_Set[[#This Row],[Type Transport]],'[1]Taux émission CO2e'!$A$20:$B$31,2,0),0)</f>
        <v>0.7</v>
      </c>
      <c r="Z618" s="6">
        <f>IFERROR(VLOOKUP(Data_Set[[#This Row],[Type Transport]],'[1]Taux émission CO2e'!$A$20:$D$31,4,0),0)</f>
        <v>6.7400000000000002E-2</v>
      </c>
      <c r="AA618" s="30">
        <f>Data_Set[[#This Row],[Repartition Segment 1]]*Data_Set[[#This Row],[Coefficient CO2 Segment 1]]*Data_Set[[#This Row],[Poids OT (T)]]*Data_Set[[#This Row],[Distance (KM)]]</f>
        <v>2.7392759999999998</v>
      </c>
      <c r="AB618" s="30">
        <f>Data_Set[[#This Row],[Repartition Segment 2]]*Data_Set[[#This Row],[Coefficient CO2 Segment 2]]*Data_Set[[#This Row],[Poids OT (T)]]*Data_Set[[#This Row],[Distance (KM)]]</f>
        <v>2.692480035</v>
      </c>
      <c r="AC618" s="30">
        <f>Data_Set[[#This Row],[Bilan CO2 Segment 1 (Kg CO2)]]+Data_Set[[#This Row],[Bilan CO2 Segment 2 (Kg CO2)]]</f>
        <v>5.4317560349999994</v>
      </c>
      <c r="AD618" s="1"/>
    </row>
    <row r="619" spans="1:30" ht="12.5" x14ac:dyDescent="0.25">
      <c r="A619" s="7">
        <v>202203000165</v>
      </c>
      <c r="B619" s="18">
        <v>44635</v>
      </c>
      <c r="C619" s="18" t="str">
        <f>TEXT(B619, "mmmm")</f>
        <v>mars</v>
      </c>
      <c r="D619" s="18" t="str">
        <f>TEXT(B619,"aaaa")</f>
        <v>2022</v>
      </c>
      <c r="E619" s="7">
        <v>1479657</v>
      </c>
      <c r="F619" s="17">
        <v>100</v>
      </c>
      <c r="G619" s="23">
        <f>Data_Set[[#This Row],[Poids OT (kg)]]/1000</f>
        <v>0.1</v>
      </c>
      <c r="H619" s="6" t="s">
        <v>1</v>
      </c>
      <c r="I619" s="7">
        <v>130</v>
      </c>
      <c r="J619" s="6">
        <v>91100</v>
      </c>
      <c r="K619" s="6" t="s">
        <v>22</v>
      </c>
      <c r="L619" s="6">
        <v>39570</v>
      </c>
      <c r="M619" s="6" t="s">
        <v>80</v>
      </c>
      <c r="N619" s="7">
        <v>380.45499999999998</v>
      </c>
      <c r="O619" s="6" t="s">
        <v>145</v>
      </c>
      <c r="P619" s="6" t="s">
        <v>146</v>
      </c>
      <c r="Q619" s="11">
        <v>1690891543678</v>
      </c>
      <c r="R619" s="12">
        <v>154098765</v>
      </c>
      <c r="S619" s="6" t="str">
        <f>LEFT(Q619,1)</f>
        <v>1</v>
      </c>
      <c r="T619" s="6" t="str">
        <f>IF(S619="1","Homme",IF(S619="0","Inconnu","Femme"))</f>
        <v>Homme</v>
      </c>
      <c r="U619" s="6" t="str">
        <f>"19"&amp;MID(Q619, SEARCH("", Q619) + 1,2)</f>
        <v>1969</v>
      </c>
      <c r="V619" s="6" t="str">
        <f>FLOOR(U619,5) &amp; "-" &amp; FLOOR(U619,5) + 5</f>
        <v>1965-1970</v>
      </c>
      <c r="W619" s="24">
        <f>IFERROR(VLOOKUP(Data_Set[[#This Row],[Type Transport]],'[1]Taux émission CO2e'!$A$5:$B$16,2,0),0)</f>
        <v>0.3</v>
      </c>
      <c r="X619" s="28">
        <f>IFERROR(VLOOKUP(Data_Set[[#This Row],[Type Transport]],'[1]Taux émission CO2e'!$A$5:$D$16,4,0),0)</f>
        <v>0.16</v>
      </c>
      <c r="Y619" s="24">
        <f>IFERROR(VLOOKUP(Data_Set[[#This Row],[Type Transport]],'[1]Taux émission CO2e'!$A$20:$B$31,2,0),0)</f>
        <v>0.7</v>
      </c>
      <c r="Z619" s="6">
        <f>IFERROR(VLOOKUP(Data_Set[[#This Row],[Type Transport]],'[1]Taux émission CO2e'!$A$20:$D$31,4,0),0)</f>
        <v>6.7400000000000002E-2</v>
      </c>
      <c r="AA619" s="30">
        <f>Data_Set[[#This Row],[Repartition Segment 1]]*Data_Set[[#This Row],[Coefficient CO2 Segment 1]]*Data_Set[[#This Row],[Poids OT (T)]]*Data_Set[[#This Row],[Distance (KM)]]</f>
        <v>1.826184</v>
      </c>
      <c r="AB619" s="30">
        <f>Data_Set[[#This Row],[Repartition Segment 2]]*Data_Set[[#This Row],[Coefficient CO2 Segment 2]]*Data_Set[[#This Row],[Poids OT (T)]]*Data_Set[[#This Row],[Distance (KM)]]</f>
        <v>1.79498669</v>
      </c>
      <c r="AC619" s="30">
        <f>Data_Set[[#This Row],[Bilan CO2 Segment 1 (Kg CO2)]]+Data_Set[[#This Row],[Bilan CO2 Segment 2 (Kg CO2)]]</f>
        <v>3.62117069</v>
      </c>
      <c r="AD619" s="1"/>
    </row>
    <row r="620" spans="1:30" ht="12.5" x14ac:dyDescent="0.25">
      <c r="A620" s="7">
        <v>202203000165</v>
      </c>
      <c r="B620" s="18">
        <v>44636</v>
      </c>
      <c r="C620" s="18" t="str">
        <f>TEXT(B620, "mmmm")</f>
        <v>mars</v>
      </c>
      <c r="D620" s="18" t="str">
        <f>TEXT(B620,"aaaa")</f>
        <v>2022</v>
      </c>
      <c r="E620" s="7">
        <v>1480279</v>
      </c>
      <c r="F620" s="17">
        <v>436</v>
      </c>
      <c r="G620" s="23">
        <f>Data_Set[[#This Row],[Poids OT (kg)]]/1000</f>
        <v>0.436</v>
      </c>
      <c r="H620" s="6" t="s">
        <v>1</v>
      </c>
      <c r="I620" s="7">
        <v>360</v>
      </c>
      <c r="J620" s="6">
        <v>91100</v>
      </c>
      <c r="K620" s="6" t="s">
        <v>22</v>
      </c>
      <c r="L620" s="6">
        <v>39570</v>
      </c>
      <c r="M620" s="6" t="s">
        <v>80</v>
      </c>
      <c r="N620" s="7">
        <v>380.45499999999998</v>
      </c>
      <c r="O620" s="6" t="s">
        <v>145</v>
      </c>
      <c r="P620" s="6" t="s">
        <v>146</v>
      </c>
      <c r="Q620" s="11">
        <v>1690891543678</v>
      </c>
      <c r="R620" s="12">
        <v>154098765</v>
      </c>
      <c r="S620" s="6" t="str">
        <f>LEFT(Q620,1)</f>
        <v>1</v>
      </c>
      <c r="T620" s="6" t="str">
        <f>IF(S620="1","Homme",IF(S620="0","Inconnu","Femme"))</f>
        <v>Homme</v>
      </c>
      <c r="U620" s="6" t="str">
        <f>"19"&amp;MID(Q620, SEARCH("", Q620) + 1,2)</f>
        <v>1969</v>
      </c>
      <c r="V620" s="6" t="str">
        <f>FLOOR(U620,5) &amp; "-" &amp; FLOOR(U620,5) + 5</f>
        <v>1965-1970</v>
      </c>
      <c r="W620" s="24">
        <f>IFERROR(VLOOKUP(Data_Set[[#This Row],[Type Transport]],'[1]Taux émission CO2e'!$A$5:$B$16,2,0),0)</f>
        <v>0.3</v>
      </c>
      <c r="X620" s="28">
        <f>IFERROR(VLOOKUP(Data_Set[[#This Row],[Type Transport]],'[1]Taux émission CO2e'!$A$5:$D$16,4,0),0)</f>
        <v>0.16</v>
      </c>
      <c r="Y620" s="24">
        <f>IFERROR(VLOOKUP(Data_Set[[#This Row],[Type Transport]],'[1]Taux émission CO2e'!$A$20:$B$31,2,0),0)</f>
        <v>0.7</v>
      </c>
      <c r="Z620" s="6">
        <f>IFERROR(VLOOKUP(Data_Set[[#This Row],[Type Transport]],'[1]Taux émission CO2e'!$A$20:$D$31,4,0),0)</f>
        <v>6.7400000000000002E-2</v>
      </c>
      <c r="AA620" s="30">
        <f>Data_Set[[#This Row],[Repartition Segment 1]]*Data_Set[[#This Row],[Coefficient CO2 Segment 1]]*Data_Set[[#This Row],[Poids OT (T)]]*Data_Set[[#This Row],[Distance (KM)]]</f>
        <v>7.9621622399999987</v>
      </c>
      <c r="AB620" s="30">
        <f>Data_Set[[#This Row],[Repartition Segment 2]]*Data_Set[[#This Row],[Coefficient CO2 Segment 2]]*Data_Set[[#This Row],[Poids OT (T)]]*Data_Set[[#This Row],[Distance (KM)]]</f>
        <v>7.8261419683999991</v>
      </c>
      <c r="AC620" s="30">
        <f>Data_Set[[#This Row],[Bilan CO2 Segment 1 (Kg CO2)]]+Data_Set[[#This Row],[Bilan CO2 Segment 2 (Kg CO2)]]</f>
        <v>15.788304208399998</v>
      </c>
      <c r="AD620" s="1"/>
    </row>
    <row r="621" spans="1:30" ht="12.5" x14ac:dyDescent="0.25">
      <c r="A621" s="7">
        <v>202203000165</v>
      </c>
      <c r="B621" s="18">
        <v>44651</v>
      </c>
      <c r="C621" s="18" t="str">
        <f>TEXT(B621, "mmmm")</f>
        <v>mars</v>
      </c>
      <c r="D621" s="18" t="str">
        <f>TEXT(B621,"aaaa")</f>
        <v>2022</v>
      </c>
      <c r="E621" s="7">
        <v>1486656</v>
      </c>
      <c r="F621" s="17">
        <v>103</v>
      </c>
      <c r="G621" s="23">
        <f>Data_Set[[#This Row],[Poids OT (kg)]]/1000</f>
        <v>0.10299999999999999</v>
      </c>
      <c r="H621" s="6" t="s">
        <v>1</v>
      </c>
      <c r="I621" s="7">
        <v>130</v>
      </c>
      <c r="J621" s="6">
        <v>91100</v>
      </c>
      <c r="K621" s="6" t="s">
        <v>22</v>
      </c>
      <c r="L621" s="6">
        <v>39570</v>
      </c>
      <c r="M621" s="6" t="s">
        <v>80</v>
      </c>
      <c r="N621" s="7">
        <v>380.45499999999998</v>
      </c>
      <c r="O621" s="6" t="s">
        <v>145</v>
      </c>
      <c r="P621" s="6" t="s">
        <v>146</v>
      </c>
      <c r="Q621" s="11">
        <v>1690891543678</v>
      </c>
      <c r="R621" s="12">
        <v>154098765</v>
      </c>
      <c r="S621" s="6" t="str">
        <f>LEFT(Q621,1)</f>
        <v>1</v>
      </c>
      <c r="T621" s="6" t="str">
        <f>IF(S621="1","Homme",IF(S621="0","Inconnu","Femme"))</f>
        <v>Homme</v>
      </c>
      <c r="U621" s="6" t="str">
        <f>"19"&amp;MID(Q621, SEARCH("", Q621) + 1,2)</f>
        <v>1969</v>
      </c>
      <c r="V621" s="6" t="str">
        <f>FLOOR(U621,5) &amp; "-" &amp; FLOOR(U621,5) + 5</f>
        <v>1965-1970</v>
      </c>
      <c r="W621" s="24">
        <f>IFERROR(VLOOKUP(Data_Set[[#This Row],[Type Transport]],'[1]Taux émission CO2e'!$A$5:$B$16,2,0),0)</f>
        <v>0.3</v>
      </c>
      <c r="X621" s="28">
        <f>IFERROR(VLOOKUP(Data_Set[[#This Row],[Type Transport]],'[1]Taux émission CO2e'!$A$5:$D$16,4,0),0)</f>
        <v>0.16</v>
      </c>
      <c r="Y621" s="24">
        <f>IFERROR(VLOOKUP(Data_Set[[#This Row],[Type Transport]],'[1]Taux émission CO2e'!$A$20:$B$31,2,0),0)</f>
        <v>0.7</v>
      </c>
      <c r="Z621" s="6">
        <f>IFERROR(VLOOKUP(Data_Set[[#This Row],[Type Transport]],'[1]Taux émission CO2e'!$A$20:$D$31,4,0),0)</f>
        <v>6.7400000000000002E-2</v>
      </c>
      <c r="AA621" s="30">
        <f>Data_Set[[#This Row],[Repartition Segment 1]]*Data_Set[[#This Row],[Coefficient CO2 Segment 1]]*Data_Set[[#This Row],[Poids OT (T)]]*Data_Set[[#This Row],[Distance (KM)]]</f>
        <v>1.8809695199999998</v>
      </c>
      <c r="AB621" s="30">
        <f>Data_Set[[#This Row],[Repartition Segment 2]]*Data_Set[[#This Row],[Coefficient CO2 Segment 2]]*Data_Set[[#This Row],[Poids OT (T)]]*Data_Set[[#This Row],[Distance (KM)]]</f>
        <v>1.8488362906999998</v>
      </c>
      <c r="AC621" s="30">
        <f>Data_Set[[#This Row],[Bilan CO2 Segment 1 (Kg CO2)]]+Data_Set[[#This Row],[Bilan CO2 Segment 2 (Kg CO2)]]</f>
        <v>3.7298058106999994</v>
      </c>
      <c r="AD621" s="1"/>
    </row>
    <row r="622" spans="1:30" ht="12.5" x14ac:dyDescent="0.25">
      <c r="A622" s="7">
        <v>20220400055</v>
      </c>
      <c r="B622" s="18">
        <v>44658</v>
      </c>
      <c r="C622" s="18" t="str">
        <f>TEXT(B622, "mmmm")</f>
        <v>avril</v>
      </c>
      <c r="D622" s="18" t="str">
        <f>TEXT(B622,"aaaa")</f>
        <v>2022</v>
      </c>
      <c r="E622" s="7">
        <v>1489619</v>
      </c>
      <c r="F622" s="17">
        <v>106</v>
      </c>
      <c r="G622" s="23">
        <f>Data_Set[[#This Row],[Poids OT (kg)]]/1000</f>
        <v>0.106</v>
      </c>
      <c r="H622" s="6" t="s">
        <v>1</v>
      </c>
      <c r="I622" s="7">
        <v>130</v>
      </c>
      <c r="J622" s="6">
        <v>91100</v>
      </c>
      <c r="K622" s="6" t="s">
        <v>22</v>
      </c>
      <c r="L622" s="6">
        <v>39570</v>
      </c>
      <c r="M622" s="6" t="s">
        <v>80</v>
      </c>
      <c r="N622" s="7">
        <v>380.45499999999998</v>
      </c>
      <c r="O622" s="6" t="s">
        <v>145</v>
      </c>
      <c r="P622" s="6" t="s">
        <v>146</v>
      </c>
      <c r="Q622" s="11">
        <v>1690891543678</v>
      </c>
      <c r="R622" s="12">
        <v>154098765</v>
      </c>
      <c r="S622" s="6" t="str">
        <f>LEFT(Q622,1)</f>
        <v>1</v>
      </c>
      <c r="T622" s="6" t="str">
        <f>IF(S622="1","Homme",IF(S622="0","Inconnu","Femme"))</f>
        <v>Homme</v>
      </c>
      <c r="U622" s="6" t="str">
        <f>"19"&amp;MID(Q622, SEARCH("", Q622) + 1,2)</f>
        <v>1969</v>
      </c>
      <c r="V622" s="6" t="str">
        <f>FLOOR(U622,5) &amp; "-" &amp; FLOOR(U622,5) + 5</f>
        <v>1965-1970</v>
      </c>
      <c r="W622" s="24">
        <f>IFERROR(VLOOKUP(Data_Set[[#This Row],[Type Transport]],'[1]Taux émission CO2e'!$A$5:$B$16,2,0),0)</f>
        <v>0.3</v>
      </c>
      <c r="X622" s="28">
        <f>IFERROR(VLOOKUP(Data_Set[[#This Row],[Type Transport]],'[1]Taux émission CO2e'!$A$5:$D$16,4,0),0)</f>
        <v>0.16</v>
      </c>
      <c r="Y622" s="24">
        <f>IFERROR(VLOOKUP(Data_Set[[#This Row],[Type Transport]],'[1]Taux émission CO2e'!$A$20:$B$31,2,0),0)</f>
        <v>0.7</v>
      </c>
      <c r="Z622" s="6">
        <f>IFERROR(VLOOKUP(Data_Set[[#This Row],[Type Transport]],'[1]Taux émission CO2e'!$A$20:$D$31,4,0),0)</f>
        <v>6.7400000000000002E-2</v>
      </c>
      <c r="AA622" s="30">
        <f>Data_Set[[#This Row],[Repartition Segment 1]]*Data_Set[[#This Row],[Coefficient CO2 Segment 1]]*Data_Set[[#This Row],[Poids OT (T)]]*Data_Set[[#This Row],[Distance (KM)]]</f>
        <v>1.9357550399999999</v>
      </c>
      <c r="AB622" s="30">
        <f>Data_Set[[#This Row],[Repartition Segment 2]]*Data_Set[[#This Row],[Coefficient CO2 Segment 2]]*Data_Set[[#This Row],[Poids OT (T)]]*Data_Set[[#This Row],[Distance (KM)]]</f>
        <v>1.9026858913999998</v>
      </c>
      <c r="AC622" s="30">
        <f>Data_Set[[#This Row],[Bilan CO2 Segment 1 (Kg CO2)]]+Data_Set[[#This Row],[Bilan CO2 Segment 2 (Kg CO2)]]</f>
        <v>3.8384409313999996</v>
      </c>
      <c r="AD622" s="1"/>
    </row>
    <row r="623" spans="1:30" ht="12.5" x14ac:dyDescent="0.25">
      <c r="A623" s="7">
        <v>20220400055</v>
      </c>
      <c r="B623" s="18">
        <v>44666</v>
      </c>
      <c r="C623" s="18" t="str">
        <f>TEXT(B623, "mmmm")</f>
        <v>avril</v>
      </c>
      <c r="D623" s="18" t="str">
        <f>TEXT(B623,"aaaa")</f>
        <v>2022</v>
      </c>
      <c r="E623" s="7">
        <v>1494399</v>
      </c>
      <c r="F623" s="17">
        <v>212</v>
      </c>
      <c r="G623" s="23">
        <f>Data_Set[[#This Row],[Poids OT (kg)]]/1000</f>
        <v>0.21199999999999999</v>
      </c>
      <c r="H623" s="6" t="s">
        <v>1</v>
      </c>
      <c r="I623" s="7">
        <v>261</v>
      </c>
      <c r="J623" s="6">
        <v>91100</v>
      </c>
      <c r="K623" s="6" t="s">
        <v>22</v>
      </c>
      <c r="L623" s="6">
        <v>39570</v>
      </c>
      <c r="M623" s="6" t="s">
        <v>80</v>
      </c>
      <c r="N623" s="7">
        <v>380.45499999999998</v>
      </c>
      <c r="O623" s="6" t="s">
        <v>145</v>
      </c>
      <c r="P623" s="6" t="s">
        <v>146</v>
      </c>
      <c r="Q623" s="11">
        <v>1690891543678</v>
      </c>
      <c r="R623" s="12">
        <v>154098765</v>
      </c>
      <c r="S623" s="6" t="str">
        <f>LEFT(Q623,1)</f>
        <v>1</v>
      </c>
      <c r="T623" s="6" t="str">
        <f>IF(S623="1","Homme",IF(S623="0","Inconnu","Femme"))</f>
        <v>Homme</v>
      </c>
      <c r="U623" s="6" t="str">
        <f>"19"&amp;MID(Q623, SEARCH("", Q623) + 1,2)</f>
        <v>1969</v>
      </c>
      <c r="V623" s="6" t="str">
        <f>FLOOR(U623,5) &amp; "-" &amp; FLOOR(U623,5) + 5</f>
        <v>1965-1970</v>
      </c>
      <c r="W623" s="24">
        <f>IFERROR(VLOOKUP(Data_Set[[#This Row],[Type Transport]],'[1]Taux émission CO2e'!$A$5:$B$16,2,0),0)</f>
        <v>0.3</v>
      </c>
      <c r="X623" s="28">
        <f>IFERROR(VLOOKUP(Data_Set[[#This Row],[Type Transport]],'[1]Taux émission CO2e'!$A$5:$D$16,4,0),0)</f>
        <v>0.16</v>
      </c>
      <c r="Y623" s="24">
        <f>IFERROR(VLOOKUP(Data_Set[[#This Row],[Type Transport]],'[1]Taux émission CO2e'!$A$20:$B$31,2,0),0)</f>
        <v>0.7</v>
      </c>
      <c r="Z623" s="6">
        <f>IFERROR(VLOOKUP(Data_Set[[#This Row],[Type Transport]],'[1]Taux émission CO2e'!$A$20:$D$31,4,0),0)</f>
        <v>6.7400000000000002E-2</v>
      </c>
      <c r="AA623" s="30">
        <f>Data_Set[[#This Row],[Repartition Segment 1]]*Data_Set[[#This Row],[Coefficient CO2 Segment 1]]*Data_Set[[#This Row],[Poids OT (T)]]*Data_Set[[#This Row],[Distance (KM)]]</f>
        <v>3.8715100799999997</v>
      </c>
      <c r="AB623" s="30">
        <f>Data_Set[[#This Row],[Repartition Segment 2]]*Data_Set[[#This Row],[Coefficient CO2 Segment 2]]*Data_Set[[#This Row],[Poids OT (T)]]*Data_Set[[#This Row],[Distance (KM)]]</f>
        <v>3.8053717827999995</v>
      </c>
      <c r="AC623" s="30">
        <f>Data_Set[[#This Row],[Bilan CO2 Segment 1 (Kg CO2)]]+Data_Set[[#This Row],[Bilan CO2 Segment 2 (Kg CO2)]]</f>
        <v>7.6768818627999993</v>
      </c>
      <c r="AD623" s="1"/>
    </row>
    <row r="624" spans="1:30" ht="12.5" x14ac:dyDescent="0.25">
      <c r="A624" s="7">
        <v>2022050075</v>
      </c>
      <c r="B624" s="18">
        <v>44686</v>
      </c>
      <c r="C624" s="18" t="str">
        <f>TEXT(B624, "mmmm")</f>
        <v>mai</v>
      </c>
      <c r="D624" s="18" t="str">
        <f>TEXT(B624,"aaaa")</f>
        <v>2022</v>
      </c>
      <c r="E624" s="7">
        <v>1501718</v>
      </c>
      <c r="F624" s="17">
        <v>132</v>
      </c>
      <c r="G624" s="23">
        <f>Data_Set[[#This Row],[Poids OT (kg)]]/1000</f>
        <v>0.13200000000000001</v>
      </c>
      <c r="H624" s="6" t="s">
        <v>1</v>
      </c>
      <c r="I624" s="7">
        <v>261</v>
      </c>
      <c r="J624" s="6">
        <v>91100</v>
      </c>
      <c r="K624" s="6" t="s">
        <v>22</v>
      </c>
      <c r="L624" s="6">
        <v>39570</v>
      </c>
      <c r="M624" s="6" t="s">
        <v>80</v>
      </c>
      <c r="N624" s="7">
        <v>380.45499999999998</v>
      </c>
      <c r="O624" s="6" t="s">
        <v>145</v>
      </c>
      <c r="P624" s="6" t="s">
        <v>146</v>
      </c>
      <c r="Q624" s="11">
        <v>1690891543678</v>
      </c>
      <c r="R624" s="12">
        <v>154098765</v>
      </c>
      <c r="S624" s="6" t="str">
        <f>LEFT(Q624,1)</f>
        <v>1</v>
      </c>
      <c r="T624" s="6" t="str">
        <f>IF(S624="1","Homme",IF(S624="0","Inconnu","Femme"))</f>
        <v>Homme</v>
      </c>
      <c r="U624" s="6" t="str">
        <f>"19"&amp;MID(Q624, SEARCH("", Q624) + 1,2)</f>
        <v>1969</v>
      </c>
      <c r="V624" s="6" t="str">
        <f>FLOOR(U624,5) &amp; "-" &amp; FLOOR(U624,5) + 5</f>
        <v>1965-1970</v>
      </c>
      <c r="W624" s="24">
        <f>IFERROR(VLOOKUP(Data_Set[[#This Row],[Type Transport]],'[1]Taux émission CO2e'!$A$5:$B$16,2,0),0)</f>
        <v>0.3</v>
      </c>
      <c r="X624" s="28">
        <f>IFERROR(VLOOKUP(Data_Set[[#This Row],[Type Transport]],'[1]Taux émission CO2e'!$A$5:$D$16,4,0),0)</f>
        <v>0.16</v>
      </c>
      <c r="Y624" s="24">
        <f>IFERROR(VLOOKUP(Data_Set[[#This Row],[Type Transport]],'[1]Taux émission CO2e'!$A$20:$B$31,2,0),0)</f>
        <v>0.7</v>
      </c>
      <c r="Z624" s="6">
        <f>IFERROR(VLOOKUP(Data_Set[[#This Row],[Type Transport]],'[1]Taux émission CO2e'!$A$20:$D$31,4,0),0)</f>
        <v>6.7400000000000002E-2</v>
      </c>
      <c r="AA624" s="30">
        <f>Data_Set[[#This Row],[Repartition Segment 1]]*Data_Set[[#This Row],[Coefficient CO2 Segment 1]]*Data_Set[[#This Row],[Poids OT (T)]]*Data_Set[[#This Row],[Distance (KM)]]</f>
        <v>2.4105628800000001</v>
      </c>
      <c r="AB624" s="30">
        <f>Data_Set[[#This Row],[Repartition Segment 2]]*Data_Set[[#This Row],[Coefficient CO2 Segment 2]]*Data_Set[[#This Row],[Poids OT (T)]]*Data_Set[[#This Row],[Distance (KM)]]</f>
        <v>2.3693824308</v>
      </c>
      <c r="AC624" s="30">
        <f>Data_Set[[#This Row],[Bilan CO2 Segment 1 (Kg CO2)]]+Data_Set[[#This Row],[Bilan CO2 Segment 2 (Kg CO2)]]</f>
        <v>4.7799453108000005</v>
      </c>
      <c r="AD624" s="1"/>
    </row>
    <row r="625" spans="1:30" ht="12.5" x14ac:dyDescent="0.25">
      <c r="A625" s="7">
        <v>2022050075</v>
      </c>
      <c r="B625" s="18">
        <v>44691</v>
      </c>
      <c r="C625" s="18" t="str">
        <f>TEXT(B625, "mmmm")</f>
        <v>mai</v>
      </c>
      <c r="D625" s="18" t="str">
        <f>TEXT(B625,"aaaa")</f>
        <v>2022</v>
      </c>
      <c r="E625" s="7">
        <v>1503574</v>
      </c>
      <c r="F625" s="17">
        <v>106</v>
      </c>
      <c r="G625" s="23">
        <f>Data_Set[[#This Row],[Poids OT (kg)]]/1000</f>
        <v>0.106</v>
      </c>
      <c r="H625" s="6" t="s">
        <v>1</v>
      </c>
      <c r="I625" s="7">
        <v>130</v>
      </c>
      <c r="J625" s="6">
        <v>91100</v>
      </c>
      <c r="K625" s="6" t="s">
        <v>22</v>
      </c>
      <c r="L625" s="6">
        <v>39570</v>
      </c>
      <c r="M625" s="6" t="s">
        <v>80</v>
      </c>
      <c r="N625" s="7">
        <v>380.45499999999998</v>
      </c>
      <c r="O625" s="6" t="s">
        <v>145</v>
      </c>
      <c r="P625" s="6" t="s">
        <v>146</v>
      </c>
      <c r="Q625" s="11">
        <v>1690891543678</v>
      </c>
      <c r="R625" s="12">
        <v>154098765</v>
      </c>
      <c r="S625" s="6" t="str">
        <f>LEFT(Q625,1)</f>
        <v>1</v>
      </c>
      <c r="T625" s="6" t="str">
        <f>IF(S625="1","Homme",IF(S625="0","Inconnu","Femme"))</f>
        <v>Homme</v>
      </c>
      <c r="U625" s="6" t="str">
        <f>"19"&amp;MID(Q625, SEARCH("", Q625) + 1,2)</f>
        <v>1969</v>
      </c>
      <c r="V625" s="6" t="str">
        <f>FLOOR(U625,5) &amp; "-" &amp; FLOOR(U625,5) + 5</f>
        <v>1965-1970</v>
      </c>
      <c r="W625" s="24">
        <f>IFERROR(VLOOKUP(Data_Set[[#This Row],[Type Transport]],'[1]Taux émission CO2e'!$A$5:$B$16,2,0),0)</f>
        <v>0.3</v>
      </c>
      <c r="X625" s="28">
        <f>IFERROR(VLOOKUP(Data_Set[[#This Row],[Type Transport]],'[1]Taux émission CO2e'!$A$5:$D$16,4,0),0)</f>
        <v>0.16</v>
      </c>
      <c r="Y625" s="24">
        <f>IFERROR(VLOOKUP(Data_Set[[#This Row],[Type Transport]],'[1]Taux émission CO2e'!$A$20:$B$31,2,0),0)</f>
        <v>0.7</v>
      </c>
      <c r="Z625" s="6">
        <f>IFERROR(VLOOKUP(Data_Set[[#This Row],[Type Transport]],'[1]Taux émission CO2e'!$A$20:$D$31,4,0),0)</f>
        <v>6.7400000000000002E-2</v>
      </c>
      <c r="AA625" s="30">
        <f>Data_Set[[#This Row],[Repartition Segment 1]]*Data_Set[[#This Row],[Coefficient CO2 Segment 1]]*Data_Set[[#This Row],[Poids OT (T)]]*Data_Set[[#This Row],[Distance (KM)]]</f>
        <v>1.9357550399999999</v>
      </c>
      <c r="AB625" s="30">
        <f>Data_Set[[#This Row],[Repartition Segment 2]]*Data_Set[[#This Row],[Coefficient CO2 Segment 2]]*Data_Set[[#This Row],[Poids OT (T)]]*Data_Set[[#This Row],[Distance (KM)]]</f>
        <v>1.9026858913999998</v>
      </c>
      <c r="AC625" s="30">
        <f>Data_Set[[#This Row],[Bilan CO2 Segment 1 (Kg CO2)]]+Data_Set[[#This Row],[Bilan CO2 Segment 2 (Kg CO2)]]</f>
        <v>3.8384409313999996</v>
      </c>
      <c r="AD625" s="1"/>
    </row>
    <row r="626" spans="1:30" ht="12.5" x14ac:dyDescent="0.25">
      <c r="A626" s="7">
        <v>2022050075</v>
      </c>
      <c r="B626" s="18">
        <v>44693</v>
      </c>
      <c r="C626" s="18" t="str">
        <f>TEXT(B626, "mmmm")</f>
        <v>mai</v>
      </c>
      <c r="D626" s="18" t="str">
        <f>TEXT(B626,"aaaa")</f>
        <v>2022</v>
      </c>
      <c r="E626" s="7">
        <v>1505093</v>
      </c>
      <c r="F626" s="17">
        <v>56</v>
      </c>
      <c r="G626" s="23">
        <f>Data_Set[[#This Row],[Poids OT (kg)]]/1000</f>
        <v>5.6000000000000001E-2</v>
      </c>
      <c r="H626" s="6" t="s">
        <v>1</v>
      </c>
      <c r="I626" s="7">
        <v>130</v>
      </c>
      <c r="J626" s="6">
        <v>91100</v>
      </c>
      <c r="K626" s="6" t="s">
        <v>22</v>
      </c>
      <c r="L626" s="6">
        <v>39570</v>
      </c>
      <c r="M626" s="6" t="s">
        <v>80</v>
      </c>
      <c r="N626" s="7">
        <v>380.45499999999998</v>
      </c>
      <c r="O626" s="6" t="s">
        <v>145</v>
      </c>
      <c r="P626" s="6" t="s">
        <v>146</v>
      </c>
      <c r="Q626" s="11">
        <v>1690891543678</v>
      </c>
      <c r="R626" s="12">
        <v>154098765</v>
      </c>
      <c r="S626" s="6" t="str">
        <f>LEFT(Q626,1)</f>
        <v>1</v>
      </c>
      <c r="T626" s="6" t="str">
        <f>IF(S626="1","Homme",IF(S626="0","Inconnu","Femme"))</f>
        <v>Homme</v>
      </c>
      <c r="U626" s="6" t="str">
        <f>"19"&amp;MID(Q626, SEARCH("", Q626) + 1,2)</f>
        <v>1969</v>
      </c>
      <c r="V626" s="6" t="str">
        <f>FLOOR(U626,5) &amp; "-" &amp; FLOOR(U626,5) + 5</f>
        <v>1965-1970</v>
      </c>
      <c r="W626" s="24">
        <f>IFERROR(VLOOKUP(Data_Set[[#This Row],[Type Transport]],'[1]Taux émission CO2e'!$A$5:$B$16,2,0),0)</f>
        <v>0.3</v>
      </c>
      <c r="X626" s="28">
        <f>IFERROR(VLOOKUP(Data_Set[[#This Row],[Type Transport]],'[1]Taux émission CO2e'!$A$5:$D$16,4,0),0)</f>
        <v>0.16</v>
      </c>
      <c r="Y626" s="24">
        <f>IFERROR(VLOOKUP(Data_Set[[#This Row],[Type Transport]],'[1]Taux émission CO2e'!$A$20:$B$31,2,0),0)</f>
        <v>0.7</v>
      </c>
      <c r="Z626" s="6">
        <f>IFERROR(VLOOKUP(Data_Set[[#This Row],[Type Transport]],'[1]Taux émission CO2e'!$A$20:$D$31,4,0),0)</f>
        <v>6.7400000000000002E-2</v>
      </c>
      <c r="AA626" s="30">
        <f>Data_Set[[#This Row],[Repartition Segment 1]]*Data_Set[[#This Row],[Coefficient CO2 Segment 1]]*Data_Set[[#This Row],[Poids OT (T)]]*Data_Set[[#This Row],[Distance (KM)]]</f>
        <v>1.0226630400000001</v>
      </c>
      <c r="AB626" s="30">
        <f>Data_Set[[#This Row],[Repartition Segment 2]]*Data_Set[[#This Row],[Coefficient CO2 Segment 2]]*Data_Set[[#This Row],[Poids OT (T)]]*Data_Set[[#This Row],[Distance (KM)]]</f>
        <v>1.0051925464</v>
      </c>
      <c r="AC626" s="30">
        <f>Data_Set[[#This Row],[Bilan CO2 Segment 1 (Kg CO2)]]+Data_Set[[#This Row],[Bilan CO2 Segment 2 (Kg CO2)]]</f>
        <v>2.0278555864000003</v>
      </c>
      <c r="AD626" s="1"/>
    </row>
    <row r="627" spans="1:30" ht="12.5" x14ac:dyDescent="0.25">
      <c r="A627" s="7">
        <v>2022050075</v>
      </c>
      <c r="B627" s="18">
        <v>44694</v>
      </c>
      <c r="C627" s="18" t="str">
        <f>TEXT(B627, "mmmm")</f>
        <v>mai</v>
      </c>
      <c r="D627" s="18" t="str">
        <f>TEXT(B627,"aaaa")</f>
        <v>2022</v>
      </c>
      <c r="E627" s="7">
        <v>1505680</v>
      </c>
      <c r="F627" s="17">
        <v>56</v>
      </c>
      <c r="G627" s="23">
        <f>Data_Set[[#This Row],[Poids OT (kg)]]/1000</f>
        <v>5.6000000000000001E-2</v>
      </c>
      <c r="H627" s="6" t="s">
        <v>1</v>
      </c>
      <c r="I627" s="7">
        <v>130</v>
      </c>
      <c r="J627" s="6">
        <v>91100</v>
      </c>
      <c r="K627" s="6" t="s">
        <v>22</v>
      </c>
      <c r="L627" s="6">
        <v>39570</v>
      </c>
      <c r="M627" s="6" t="s">
        <v>80</v>
      </c>
      <c r="N627" s="7">
        <v>380.45499999999998</v>
      </c>
      <c r="O627" s="6" t="s">
        <v>145</v>
      </c>
      <c r="P627" s="6" t="s">
        <v>146</v>
      </c>
      <c r="Q627" s="11">
        <v>1690891543678</v>
      </c>
      <c r="R627" s="12">
        <v>154098765</v>
      </c>
      <c r="S627" s="6" t="str">
        <f>LEFT(Q627,1)</f>
        <v>1</v>
      </c>
      <c r="T627" s="6" t="str">
        <f>IF(S627="1","Homme",IF(S627="0","Inconnu","Femme"))</f>
        <v>Homme</v>
      </c>
      <c r="U627" s="6" t="str">
        <f>"19"&amp;MID(Q627, SEARCH("", Q627) + 1,2)</f>
        <v>1969</v>
      </c>
      <c r="V627" s="6" t="str">
        <f>FLOOR(U627,5) &amp; "-" &amp; FLOOR(U627,5) + 5</f>
        <v>1965-1970</v>
      </c>
      <c r="W627" s="24">
        <f>IFERROR(VLOOKUP(Data_Set[[#This Row],[Type Transport]],'[1]Taux émission CO2e'!$A$5:$B$16,2,0),0)</f>
        <v>0.3</v>
      </c>
      <c r="X627" s="28">
        <f>IFERROR(VLOOKUP(Data_Set[[#This Row],[Type Transport]],'[1]Taux émission CO2e'!$A$5:$D$16,4,0),0)</f>
        <v>0.16</v>
      </c>
      <c r="Y627" s="24">
        <f>IFERROR(VLOOKUP(Data_Set[[#This Row],[Type Transport]],'[1]Taux émission CO2e'!$A$20:$B$31,2,0),0)</f>
        <v>0.7</v>
      </c>
      <c r="Z627" s="6">
        <f>IFERROR(VLOOKUP(Data_Set[[#This Row],[Type Transport]],'[1]Taux émission CO2e'!$A$20:$D$31,4,0),0)</f>
        <v>6.7400000000000002E-2</v>
      </c>
      <c r="AA627" s="30">
        <f>Data_Set[[#This Row],[Repartition Segment 1]]*Data_Set[[#This Row],[Coefficient CO2 Segment 1]]*Data_Set[[#This Row],[Poids OT (T)]]*Data_Set[[#This Row],[Distance (KM)]]</f>
        <v>1.0226630400000001</v>
      </c>
      <c r="AB627" s="30">
        <f>Data_Set[[#This Row],[Repartition Segment 2]]*Data_Set[[#This Row],[Coefficient CO2 Segment 2]]*Data_Set[[#This Row],[Poids OT (T)]]*Data_Set[[#This Row],[Distance (KM)]]</f>
        <v>1.0051925464</v>
      </c>
      <c r="AC627" s="30">
        <f>Data_Set[[#This Row],[Bilan CO2 Segment 1 (Kg CO2)]]+Data_Set[[#This Row],[Bilan CO2 Segment 2 (Kg CO2)]]</f>
        <v>2.0278555864000003</v>
      </c>
      <c r="AD627" s="1"/>
    </row>
    <row r="628" spans="1:30" ht="12.5" x14ac:dyDescent="0.25">
      <c r="A628" s="7">
        <v>2022050075</v>
      </c>
      <c r="B628" s="18">
        <v>44708</v>
      </c>
      <c r="C628" s="18" t="str">
        <f>TEXT(B628, "mmmm")</f>
        <v>mai</v>
      </c>
      <c r="D628" s="18" t="str">
        <f>TEXT(B628,"aaaa")</f>
        <v>2022</v>
      </c>
      <c r="E628" s="7">
        <v>1511359</v>
      </c>
      <c r="F628" s="17">
        <v>556</v>
      </c>
      <c r="G628" s="23">
        <f>Data_Set[[#This Row],[Poids OT (kg)]]/1000</f>
        <v>0.55600000000000005</v>
      </c>
      <c r="H628" s="6" t="s">
        <v>1</v>
      </c>
      <c r="I628" s="7">
        <v>390</v>
      </c>
      <c r="J628" s="6">
        <v>91100</v>
      </c>
      <c r="K628" s="6" t="s">
        <v>22</v>
      </c>
      <c r="L628" s="6">
        <v>39570</v>
      </c>
      <c r="M628" s="6" t="s">
        <v>80</v>
      </c>
      <c r="N628" s="7">
        <v>380.45499999999998</v>
      </c>
      <c r="O628" s="6" t="s">
        <v>145</v>
      </c>
      <c r="P628" s="6" t="s">
        <v>146</v>
      </c>
      <c r="Q628" s="11">
        <v>1690891543678</v>
      </c>
      <c r="R628" s="12">
        <v>154098765</v>
      </c>
      <c r="S628" s="6" t="str">
        <f>LEFT(Q628,1)</f>
        <v>1</v>
      </c>
      <c r="T628" s="6" t="str">
        <f>IF(S628="1","Homme",IF(S628="0","Inconnu","Femme"))</f>
        <v>Homme</v>
      </c>
      <c r="U628" s="6" t="str">
        <f>"19"&amp;MID(Q628, SEARCH("", Q628) + 1,2)</f>
        <v>1969</v>
      </c>
      <c r="V628" s="6" t="str">
        <f>FLOOR(U628,5) &amp; "-" &amp; FLOOR(U628,5) + 5</f>
        <v>1965-1970</v>
      </c>
      <c r="W628" s="24">
        <f>IFERROR(VLOOKUP(Data_Set[[#This Row],[Type Transport]],'[1]Taux émission CO2e'!$A$5:$B$16,2,0),0)</f>
        <v>0.3</v>
      </c>
      <c r="X628" s="28">
        <f>IFERROR(VLOOKUP(Data_Set[[#This Row],[Type Transport]],'[1]Taux émission CO2e'!$A$5:$D$16,4,0),0)</f>
        <v>0.16</v>
      </c>
      <c r="Y628" s="24">
        <f>IFERROR(VLOOKUP(Data_Set[[#This Row],[Type Transport]],'[1]Taux émission CO2e'!$A$20:$B$31,2,0),0)</f>
        <v>0.7</v>
      </c>
      <c r="Z628" s="6">
        <f>IFERROR(VLOOKUP(Data_Set[[#This Row],[Type Transport]],'[1]Taux émission CO2e'!$A$20:$D$31,4,0),0)</f>
        <v>6.7400000000000002E-2</v>
      </c>
      <c r="AA628" s="30">
        <f>Data_Set[[#This Row],[Repartition Segment 1]]*Data_Set[[#This Row],[Coefficient CO2 Segment 1]]*Data_Set[[#This Row],[Poids OT (T)]]*Data_Set[[#This Row],[Distance (KM)]]</f>
        <v>10.153583040000001</v>
      </c>
      <c r="AB628" s="30">
        <f>Data_Set[[#This Row],[Repartition Segment 2]]*Data_Set[[#This Row],[Coefficient CO2 Segment 2]]*Data_Set[[#This Row],[Poids OT (T)]]*Data_Set[[#This Row],[Distance (KM)]]</f>
        <v>9.9801259964</v>
      </c>
      <c r="AC628" s="30">
        <f>Data_Set[[#This Row],[Bilan CO2 Segment 1 (Kg CO2)]]+Data_Set[[#This Row],[Bilan CO2 Segment 2 (Kg CO2)]]</f>
        <v>20.133709036399999</v>
      </c>
      <c r="AD628" s="1"/>
    </row>
    <row r="629" spans="1:30" ht="12.5" x14ac:dyDescent="0.25">
      <c r="A629" s="7">
        <v>20220600077</v>
      </c>
      <c r="B629" s="18">
        <v>44726</v>
      </c>
      <c r="C629" s="18" t="str">
        <f>TEXT(B629, "mmmm")</f>
        <v>juin</v>
      </c>
      <c r="D629" s="18" t="str">
        <f>TEXT(B629,"aaaa")</f>
        <v>2022</v>
      </c>
      <c r="E629" s="7">
        <v>1518390</v>
      </c>
      <c r="F629" s="17">
        <v>644</v>
      </c>
      <c r="G629" s="23">
        <f>Data_Set[[#This Row],[Poids OT (kg)]]/1000</f>
        <v>0.64400000000000002</v>
      </c>
      <c r="H629" s="6" t="s">
        <v>1</v>
      </c>
      <c r="I629" s="7">
        <v>510</v>
      </c>
      <c r="J629" s="6">
        <v>91100</v>
      </c>
      <c r="K629" s="6" t="s">
        <v>22</v>
      </c>
      <c r="L629" s="6">
        <v>39570</v>
      </c>
      <c r="M629" s="6" t="s">
        <v>80</v>
      </c>
      <c r="N629" s="7">
        <v>380.45499999999998</v>
      </c>
      <c r="O629" s="6" t="s">
        <v>145</v>
      </c>
      <c r="P629" s="6" t="s">
        <v>146</v>
      </c>
      <c r="Q629" s="11">
        <v>1690891543678</v>
      </c>
      <c r="R629" s="12">
        <v>154098765</v>
      </c>
      <c r="S629" s="6" t="str">
        <f>LEFT(Q629,1)</f>
        <v>1</v>
      </c>
      <c r="T629" s="6" t="str">
        <f>IF(S629="1","Homme",IF(S629="0","Inconnu","Femme"))</f>
        <v>Homme</v>
      </c>
      <c r="U629" s="6" t="str">
        <f>"19"&amp;MID(Q629, SEARCH("", Q629) + 1,2)</f>
        <v>1969</v>
      </c>
      <c r="V629" s="6" t="str">
        <f>FLOOR(U629,5) &amp; "-" &amp; FLOOR(U629,5) + 5</f>
        <v>1965-1970</v>
      </c>
      <c r="W629" s="24">
        <f>IFERROR(VLOOKUP(Data_Set[[#This Row],[Type Transport]],'[1]Taux émission CO2e'!$A$5:$B$16,2,0),0)</f>
        <v>0.3</v>
      </c>
      <c r="X629" s="28">
        <f>IFERROR(VLOOKUP(Data_Set[[#This Row],[Type Transport]],'[1]Taux émission CO2e'!$A$5:$D$16,4,0),0)</f>
        <v>0.16</v>
      </c>
      <c r="Y629" s="24">
        <f>IFERROR(VLOOKUP(Data_Set[[#This Row],[Type Transport]],'[1]Taux émission CO2e'!$A$20:$B$31,2,0),0)</f>
        <v>0.7</v>
      </c>
      <c r="Z629" s="6">
        <f>IFERROR(VLOOKUP(Data_Set[[#This Row],[Type Transport]],'[1]Taux émission CO2e'!$A$20:$D$31,4,0),0)</f>
        <v>6.7400000000000002E-2</v>
      </c>
      <c r="AA629" s="30">
        <f>Data_Set[[#This Row],[Repartition Segment 1]]*Data_Set[[#This Row],[Coefficient CO2 Segment 1]]*Data_Set[[#This Row],[Poids OT (T)]]*Data_Set[[#This Row],[Distance (KM)]]</f>
        <v>11.760624959999999</v>
      </c>
      <c r="AB629" s="30">
        <f>Data_Set[[#This Row],[Repartition Segment 2]]*Data_Set[[#This Row],[Coefficient CO2 Segment 2]]*Data_Set[[#This Row],[Poids OT (T)]]*Data_Set[[#This Row],[Distance (KM)]]</f>
        <v>11.5597142836</v>
      </c>
      <c r="AC629" s="30">
        <f>Data_Set[[#This Row],[Bilan CO2 Segment 1 (Kg CO2)]]+Data_Set[[#This Row],[Bilan CO2 Segment 2 (Kg CO2)]]</f>
        <v>23.320339243599999</v>
      </c>
      <c r="AD629" s="1"/>
    </row>
    <row r="630" spans="1:30" ht="12.5" x14ac:dyDescent="0.25">
      <c r="A630" s="7">
        <v>20220600077</v>
      </c>
      <c r="B630" s="18">
        <v>44739</v>
      </c>
      <c r="C630" s="18" t="str">
        <f>TEXT(B630, "mmmm")</f>
        <v>juin</v>
      </c>
      <c r="D630" s="18" t="str">
        <f>TEXT(B630,"aaaa")</f>
        <v>2022</v>
      </c>
      <c r="E630" s="7">
        <v>1523997</v>
      </c>
      <c r="F630" s="17">
        <v>201</v>
      </c>
      <c r="G630" s="23">
        <f>Data_Set[[#This Row],[Poids OT (kg)]]/1000</f>
        <v>0.20100000000000001</v>
      </c>
      <c r="H630" s="6" t="s">
        <v>1</v>
      </c>
      <c r="I630" s="7">
        <v>261</v>
      </c>
      <c r="J630" s="6">
        <v>91100</v>
      </c>
      <c r="K630" s="6" t="s">
        <v>22</v>
      </c>
      <c r="L630" s="6">
        <v>39570</v>
      </c>
      <c r="M630" s="6" t="s">
        <v>80</v>
      </c>
      <c r="N630" s="7">
        <v>380.45499999999998</v>
      </c>
      <c r="O630" s="6" t="s">
        <v>145</v>
      </c>
      <c r="P630" s="6" t="s">
        <v>146</v>
      </c>
      <c r="Q630" s="11">
        <v>1690891543678</v>
      </c>
      <c r="R630" s="12">
        <v>154098765</v>
      </c>
      <c r="S630" s="6" t="str">
        <f>LEFT(Q630,1)</f>
        <v>1</v>
      </c>
      <c r="T630" s="6" t="str">
        <f>IF(S630="1","Homme",IF(S630="0","Inconnu","Femme"))</f>
        <v>Homme</v>
      </c>
      <c r="U630" s="6" t="str">
        <f>"19"&amp;MID(Q630, SEARCH("", Q630) + 1,2)</f>
        <v>1969</v>
      </c>
      <c r="V630" s="6" t="str">
        <f>FLOOR(U630,5) &amp; "-" &amp; FLOOR(U630,5) + 5</f>
        <v>1965-1970</v>
      </c>
      <c r="W630" s="24">
        <f>IFERROR(VLOOKUP(Data_Set[[#This Row],[Type Transport]],'[1]Taux émission CO2e'!$A$5:$B$16,2,0),0)</f>
        <v>0.3</v>
      </c>
      <c r="X630" s="28">
        <f>IFERROR(VLOOKUP(Data_Set[[#This Row],[Type Transport]],'[1]Taux émission CO2e'!$A$5:$D$16,4,0),0)</f>
        <v>0.16</v>
      </c>
      <c r="Y630" s="24">
        <f>IFERROR(VLOOKUP(Data_Set[[#This Row],[Type Transport]],'[1]Taux émission CO2e'!$A$20:$B$31,2,0),0)</f>
        <v>0.7</v>
      </c>
      <c r="Z630" s="6">
        <f>IFERROR(VLOOKUP(Data_Set[[#This Row],[Type Transport]],'[1]Taux émission CO2e'!$A$20:$D$31,4,0),0)</f>
        <v>6.7400000000000002E-2</v>
      </c>
      <c r="AA630" s="30">
        <f>Data_Set[[#This Row],[Repartition Segment 1]]*Data_Set[[#This Row],[Coefficient CO2 Segment 1]]*Data_Set[[#This Row],[Poids OT (T)]]*Data_Set[[#This Row],[Distance (KM)]]</f>
        <v>3.6706298400000001</v>
      </c>
      <c r="AB630" s="30">
        <f>Data_Set[[#This Row],[Repartition Segment 2]]*Data_Set[[#This Row],[Coefficient CO2 Segment 2]]*Data_Set[[#This Row],[Poids OT (T)]]*Data_Set[[#This Row],[Distance (KM)]]</f>
        <v>3.6079232469</v>
      </c>
      <c r="AC630" s="30">
        <f>Data_Set[[#This Row],[Bilan CO2 Segment 1 (Kg CO2)]]+Data_Set[[#This Row],[Bilan CO2 Segment 2 (Kg CO2)]]</f>
        <v>7.2785530869000006</v>
      </c>
      <c r="AD630" s="1"/>
    </row>
    <row r="631" spans="1:30" ht="12.5" x14ac:dyDescent="0.25">
      <c r="A631" s="7">
        <v>2022070063</v>
      </c>
      <c r="B631" s="18">
        <v>44755</v>
      </c>
      <c r="C631" s="18" t="str">
        <f>TEXT(B631, "mmmm")</f>
        <v>juillet</v>
      </c>
      <c r="D631" s="18" t="str">
        <f>TEXT(B631,"aaaa")</f>
        <v>2022</v>
      </c>
      <c r="E631" s="7">
        <v>1532028</v>
      </c>
      <c r="F631" s="17">
        <v>440</v>
      </c>
      <c r="G631" s="23">
        <f>Data_Set[[#This Row],[Poids OT (kg)]]/1000</f>
        <v>0.44</v>
      </c>
      <c r="H631" s="6" t="s">
        <v>1</v>
      </c>
      <c r="I631" s="7">
        <v>390</v>
      </c>
      <c r="J631" s="6">
        <v>91100</v>
      </c>
      <c r="K631" s="6" t="s">
        <v>22</v>
      </c>
      <c r="L631" s="6">
        <v>39570</v>
      </c>
      <c r="M631" s="6" t="s">
        <v>80</v>
      </c>
      <c r="N631" s="7">
        <v>380.45499999999998</v>
      </c>
      <c r="O631" s="6" t="s">
        <v>145</v>
      </c>
      <c r="P631" s="6" t="s">
        <v>146</v>
      </c>
      <c r="Q631" s="11">
        <v>1690891543678</v>
      </c>
      <c r="R631" s="12">
        <v>154098765</v>
      </c>
      <c r="S631" s="6" t="str">
        <f>LEFT(Q631,1)</f>
        <v>1</v>
      </c>
      <c r="T631" s="6" t="str">
        <f>IF(S631="1","Homme",IF(S631="0","Inconnu","Femme"))</f>
        <v>Homme</v>
      </c>
      <c r="U631" s="6" t="str">
        <f>"19"&amp;MID(Q631, SEARCH("", Q631) + 1,2)</f>
        <v>1969</v>
      </c>
      <c r="V631" s="6" t="str">
        <f>FLOOR(U631,5) &amp; "-" &amp; FLOOR(U631,5) + 5</f>
        <v>1965-1970</v>
      </c>
      <c r="W631" s="24">
        <f>IFERROR(VLOOKUP(Data_Set[[#This Row],[Type Transport]],'[1]Taux émission CO2e'!$A$5:$B$16,2,0),0)</f>
        <v>0.3</v>
      </c>
      <c r="X631" s="28">
        <f>IFERROR(VLOOKUP(Data_Set[[#This Row],[Type Transport]],'[1]Taux émission CO2e'!$A$5:$D$16,4,0),0)</f>
        <v>0.16</v>
      </c>
      <c r="Y631" s="24">
        <f>IFERROR(VLOOKUP(Data_Set[[#This Row],[Type Transport]],'[1]Taux émission CO2e'!$A$20:$B$31,2,0),0)</f>
        <v>0.7</v>
      </c>
      <c r="Z631" s="6">
        <f>IFERROR(VLOOKUP(Data_Set[[#This Row],[Type Transport]],'[1]Taux émission CO2e'!$A$20:$D$31,4,0),0)</f>
        <v>6.7400000000000002E-2</v>
      </c>
      <c r="AA631" s="30">
        <f>Data_Set[[#This Row],[Repartition Segment 1]]*Data_Set[[#This Row],[Coefficient CO2 Segment 1]]*Data_Set[[#This Row],[Poids OT (T)]]*Data_Set[[#This Row],[Distance (KM)]]</f>
        <v>8.0352096</v>
      </c>
      <c r="AB631" s="30">
        <f>Data_Set[[#This Row],[Repartition Segment 2]]*Data_Set[[#This Row],[Coefficient CO2 Segment 2]]*Data_Set[[#This Row],[Poids OT (T)]]*Data_Set[[#This Row],[Distance (KM)]]</f>
        <v>7.8979414359999991</v>
      </c>
      <c r="AC631" s="30">
        <f>Data_Set[[#This Row],[Bilan CO2 Segment 1 (Kg CO2)]]+Data_Set[[#This Row],[Bilan CO2 Segment 2 (Kg CO2)]]</f>
        <v>15.933151035999998</v>
      </c>
      <c r="AD631" s="1"/>
    </row>
    <row r="632" spans="1:30" ht="12.5" x14ac:dyDescent="0.25">
      <c r="A632" s="7">
        <v>20220800118</v>
      </c>
      <c r="B632" s="18">
        <v>44785</v>
      </c>
      <c r="C632" s="18" t="str">
        <f>TEXT(B632, "mmmm")</f>
        <v>août</v>
      </c>
      <c r="D632" s="18" t="str">
        <f>TEXT(B632,"aaaa")</f>
        <v>2022</v>
      </c>
      <c r="E632" s="7">
        <v>1541809</v>
      </c>
      <c r="F632" s="17">
        <v>257</v>
      </c>
      <c r="G632" s="23">
        <f>Data_Set[[#This Row],[Poids OT (kg)]]/1000</f>
        <v>0.25700000000000001</v>
      </c>
      <c r="H632" s="6" t="s">
        <v>1</v>
      </c>
      <c r="I632" s="7">
        <v>130</v>
      </c>
      <c r="J632" s="6">
        <v>91100</v>
      </c>
      <c r="K632" s="6" t="s">
        <v>22</v>
      </c>
      <c r="L632" s="6">
        <v>39570</v>
      </c>
      <c r="M632" s="6" t="s">
        <v>80</v>
      </c>
      <c r="N632" s="7">
        <v>380.45499999999998</v>
      </c>
      <c r="O632" s="6" t="s">
        <v>145</v>
      </c>
      <c r="P632" s="6" t="s">
        <v>146</v>
      </c>
      <c r="Q632" s="11">
        <v>1690891543678</v>
      </c>
      <c r="R632" s="12">
        <v>154098765</v>
      </c>
      <c r="S632" s="6" t="str">
        <f>LEFT(Q632,1)</f>
        <v>1</v>
      </c>
      <c r="T632" s="6" t="str">
        <f>IF(S632="1","Homme",IF(S632="0","Inconnu","Femme"))</f>
        <v>Homme</v>
      </c>
      <c r="U632" s="6" t="str">
        <f>"19"&amp;MID(Q632, SEARCH("", Q632) + 1,2)</f>
        <v>1969</v>
      </c>
      <c r="V632" s="6" t="str">
        <f>FLOOR(U632,5) &amp; "-" &amp; FLOOR(U632,5) + 5</f>
        <v>1965-1970</v>
      </c>
      <c r="W632" s="24">
        <f>IFERROR(VLOOKUP(Data_Set[[#This Row],[Type Transport]],'[1]Taux émission CO2e'!$A$5:$B$16,2,0),0)</f>
        <v>0.3</v>
      </c>
      <c r="X632" s="28">
        <f>IFERROR(VLOOKUP(Data_Set[[#This Row],[Type Transport]],'[1]Taux émission CO2e'!$A$5:$D$16,4,0),0)</f>
        <v>0.16</v>
      </c>
      <c r="Y632" s="24">
        <f>IFERROR(VLOOKUP(Data_Set[[#This Row],[Type Transport]],'[1]Taux émission CO2e'!$A$20:$B$31,2,0),0)</f>
        <v>0.7</v>
      </c>
      <c r="Z632" s="6">
        <f>IFERROR(VLOOKUP(Data_Set[[#This Row],[Type Transport]],'[1]Taux émission CO2e'!$A$20:$D$31,4,0),0)</f>
        <v>6.7400000000000002E-2</v>
      </c>
      <c r="AA632" s="30">
        <f>Data_Set[[#This Row],[Repartition Segment 1]]*Data_Set[[#This Row],[Coefficient CO2 Segment 1]]*Data_Set[[#This Row],[Poids OT (T)]]*Data_Set[[#This Row],[Distance (KM)]]</f>
        <v>4.6932928799999996</v>
      </c>
      <c r="AB632" s="30">
        <f>Data_Set[[#This Row],[Repartition Segment 2]]*Data_Set[[#This Row],[Coefficient CO2 Segment 2]]*Data_Set[[#This Row],[Poids OT (T)]]*Data_Set[[#This Row],[Distance (KM)]]</f>
        <v>4.6131157933000004</v>
      </c>
      <c r="AC632" s="30">
        <f>Data_Set[[#This Row],[Bilan CO2 Segment 1 (Kg CO2)]]+Data_Set[[#This Row],[Bilan CO2 Segment 2 (Kg CO2)]]</f>
        <v>9.3064086733</v>
      </c>
      <c r="AD632" s="1"/>
    </row>
    <row r="633" spans="1:30" ht="12.5" x14ac:dyDescent="0.25">
      <c r="A633" s="7">
        <v>20220800118</v>
      </c>
      <c r="B633" s="18">
        <v>44790</v>
      </c>
      <c r="C633" s="18" t="str">
        <f>TEXT(B633, "mmmm")</f>
        <v>août</v>
      </c>
      <c r="D633" s="18" t="str">
        <f>TEXT(B633,"aaaa")</f>
        <v>2022</v>
      </c>
      <c r="E633" s="7">
        <v>1542559</v>
      </c>
      <c r="F633" s="17">
        <v>105</v>
      </c>
      <c r="G633" s="23">
        <f>Data_Set[[#This Row],[Poids OT (kg)]]/1000</f>
        <v>0.105</v>
      </c>
      <c r="H633" s="6" t="s">
        <v>1</v>
      </c>
      <c r="I633" s="7">
        <v>135</v>
      </c>
      <c r="J633" s="6">
        <v>91100</v>
      </c>
      <c r="K633" s="6" t="s">
        <v>22</v>
      </c>
      <c r="L633" s="6">
        <v>39570</v>
      </c>
      <c r="M633" s="6" t="s">
        <v>80</v>
      </c>
      <c r="N633" s="7">
        <v>380.45499999999998</v>
      </c>
      <c r="O633" s="6" t="s">
        <v>145</v>
      </c>
      <c r="P633" s="6" t="s">
        <v>146</v>
      </c>
      <c r="Q633" s="11">
        <v>1690891543678</v>
      </c>
      <c r="R633" s="12">
        <v>154098765</v>
      </c>
      <c r="S633" s="6" t="str">
        <f>LEFT(Q633,1)</f>
        <v>1</v>
      </c>
      <c r="T633" s="6" t="str">
        <f>IF(S633="1","Homme",IF(S633="0","Inconnu","Femme"))</f>
        <v>Homme</v>
      </c>
      <c r="U633" s="6" t="str">
        <f>"19"&amp;MID(Q633, SEARCH("", Q633) + 1,2)</f>
        <v>1969</v>
      </c>
      <c r="V633" s="6" t="str">
        <f>FLOOR(U633,5) &amp; "-" &amp; FLOOR(U633,5) + 5</f>
        <v>1965-1970</v>
      </c>
      <c r="W633" s="24">
        <f>IFERROR(VLOOKUP(Data_Set[[#This Row],[Type Transport]],'[1]Taux émission CO2e'!$A$5:$B$16,2,0),0)</f>
        <v>0.3</v>
      </c>
      <c r="X633" s="28">
        <f>IFERROR(VLOOKUP(Data_Set[[#This Row],[Type Transport]],'[1]Taux émission CO2e'!$A$5:$D$16,4,0),0)</f>
        <v>0.16</v>
      </c>
      <c r="Y633" s="24">
        <f>IFERROR(VLOOKUP(Data_Set[[#This Row],[Type Transport]],'[1]Taux émission CO2e'!$A$20:$B$31,2,0),0)</f>
        <v>0.7</v>
      </c>
      <c r="Z633" s="6">
        <f>IFERROR(VLOOKUP(Data_Set[[#This Row],[Type Transport]],'[1]Taux émission CO2e'!$A$20:$D$31,4,0),0)</f>
        <v>6.7400000000000002E-2</v>
      </c>
      <c r="AA633" s="30">
        <f>Data_Set[[#This Row],[Repartition Segment 1]]*Data_Set[[#This Row],[Coefficient CO2 Segment 1]]*Data_Set[[#This Row],[Poids OT (T)]]*Data_Set[[#This Row],[Distance (KM)]]</f>
        <v>1.9174932</v>
      </c>
      <c r="AB633" s="30">
        <f>Data_Set[[#This Row],[Repartition Segment 2]]*Data_Set[[#This Row],[Coefficient CO2 Segment 2]]*Data_Set[[#This Row],[Poids OT (T)]]*Data_Set[[#This Row],[Distance (KM)]]</f>
        <v>1.8847360244999998</v>
      </c>
      <c r="AC633" s="30">
        <f>Data_Set[[#This Row],[Bilan CO2 Segment 1 (Kg CO2)]]+Data_Set[[#This Row],[Bilan CO2 Segment 2 (Kg CO2)]]</f>
        <v>3.8022292244999996</v>
      </c>
      <c r="AD633" s="1"/>
    </row>
    <row r="634" spans="1:30" ht="12.5" x14ac:dyDescent="0.25">
      <c r="A634" s="7">
        <v>20220800153</v>
      </c>
      <c r="B634" s="18">
        <v>44804</v>
      </c>
      <c r="C634" s="18" t="str">
        <f>TEXT(B634, "mmmm")</f>
        <v>août</v>
      </c>
      <c r="D634" s="18" t="str">
        <f>TEXT(B634,"aaaa")</f>
        <v>2022</v>
      </c>
      <c r="E634" s="7">
        <v>1547213</v>
      </c>
      <c r="F634" s="17">
        <v>514</v>
      </c>
      <c r="G634" s="23">
        <f>Data_Set[[#This Row],[Poids OT (kg)]]/1000</f>
        <v>0.51400000000000001</v>
      </c>
      <c r="H634" s="6" t="s">
        <v>1</v>
      </c>
      <c r="I634" s="7">
        <v>261</v>
      </c>
      <c r="J634" s="6">
        <v>91100</v>
      </c>
      <c r="K634" s="6" t="s">
        <v>22</v>
      </c>
      <c r="L634" s="6">
        <v>39570</v>
      </c>
      <c r="M634" s="6" t="s">
        <v>80</v>
      </c>
      <c r="N634" s="7">
        <v>380.45499999999998</v>
      </c>
      <c r="O634" s="6" t="s">
        <v>145</v>
      </c>
      <c r="P634" s="6" t="s">
        <v>146</v>
      </c>
      <c r="Q634" s="11">
        <v>1690891543678</v>
      </c>
      <c r="R634" s="12">
        <v>154098765</v>
      </c>
      <c r="S634" s="6" t="str">
        <f>LEFT(Q634,1)</f>
        <v>1</v>
      </c>
      <c r="T634" s="6" t="str">
        <f>IF(S634="1","Homme",IF(S634="0","Inconnu","Femme"))</f>
        <v>Homme</v>
      </c>
      <c r="U634" s="6" t="str">
        <f>"19"&amp;MID(Q634, SEARCH("", Q634) + 1,2)</f>
        <v>1969</v>
      </c>
      <c r="V634" s="6" t="str">
        <f>FLOOR(U634,5) &amp; "-" &amp; FLOOR(U634,5) + 5</f>
        <v>1965-1970</v>
      </c>
      <c r="W634" s="24">
        <f>IFERROR(VLOOKUP(Data_Set[[#This Row],[Type Transport]],'[1]Taux émission CO2e'!$A$5:$B$16,2,0),0)</f>
        <v>0.3</v>
      </c>
      <c r="X634" s="28">
        <f>IFERROR(VLOOKUP(Data_Set[[#This Row],[Type Transport]],'[1]Taux émission CO2e'!$A$5:$D$16,4,0),0)</f>
        <v>0.16</v>
      </c>
      <c r="Y634" s="24">
        <f>IFERROR(VLOOKUP(Data_Set[[#This Row],[Type Transport]],'[1]Taux émission CO2e'!$A$20:$B$31,2,0),0)</f>
        <v>0.7</v>
      </c>
      <c r="Z634" s="6">
        <f>IFERROR(VLOOKUP(Data_Set[[#This Row],[Type Transport]],'[1]Taux émission CO2e'!$A$20:$D$31,4,0),0)</f>
        <v>6.7400000000000002E-2</v>
      </c>
      <c r="AA634" s="30">
        <f>Data_Set[[#This Row],[Repartition Segment 1]]*Data_Set[[#This Row],[Coefficient CO2 Segment 1]]*Data_Set[[#This Row],[Poids OT (T)]]*Data_Set[[#This Row],[Distance (KM)]]</f>
        <v>9.3865857599999991</v>
      </c>
      <c r="AB634" s="30">
        <f>Data_Set[[#This Row],[Repartition Segment 2]]*Data_Set[[#This Row],[Coefficient CO2 Segment 2]]*Data_Set[[#This Row],[Poids OT (T)]]*Data_Set[[#This Row],[Distance (KM)]]</f>
        <v>9.2262315866000009</v>
      </c>
      <c r="AC634" s="30">
        <f>Data_Set[[#This Row],[Bilan CO2 Segment 1 (Kg CO2)]]+Data_Set[[#This Row],[Bilan CO2 Segment 2 (Kg CO2)]]</f>
        <v>18.6128173466</v>
      </c>
      <c r="AD634" s="1"/>
    </row>
    <row r="635" spans="1:30" ht="12.5" x14ac:dyDescent="0.25">
      <c r="A635" s="7">
        <v>2022090069</v>
      </c>
      <c r="B635" s="18">
        <v>44820</v>
      </c>
      <c r="C635" s="18" t="str">
        <f>TEXT(B635, "mmmm")</f>
        <v>septembre</v>
      </c>
      <c r="D635" s="18" t="str">
        <f>TEXT(B635,"aaaa")</f>
        <v>2022</v>
      </c>
      <c r="E635" s="7">
        <v>1555021</v>
      </c>
      <c r="F635" s="17">
        <v>344</v>
      </c>
      <c r="G635" s="23">
        <f>Data_Set[[#This Row],[Poids OT (kg)]]/1000</f>
        <v>0.34399999999999997</v>
      </c>
      <c r="H635" s="6" t="s">
        <v>1</v>
      </c>
      <c r="I635" s="7">
        <v>261</v>
      </c>
      <c r="J635" s="6">
        <v>91100</v>
      </c>
      <c r="K635" s="6" t="s">
        <v>22</v>
      </c>
      <c r="L635" s="6">
        <v>39570</v>
      </c>
      <c r="M635" s="6" t="s">
        <v>80</v>
      </c>
      <c r="N635" s="7">
        <v>380.45499999999998</v>
      </c>
      <c r="O635" s="6" t="s">
        <v>145</v>
      </c>
      <c r="P635" s="6" t="s">
        <v>146</v>
      </c>
      <c r="Q635" s="11">
        <v>1690891543678</v>
      </c>
      <c r="R635" s="12">
        <v>154098765</v>
      </c>
      <c r="S635" s="6" t="str">
        <f>LEFT(Q635,1)</f>
        <v>1</v>
      </c>
      <c r="T635" s="6" t="str">
        <f>IF(S635="1","Homme",IF(S635="0","Inconnu","Femme"))</f>
        <v>Homme</v>
      </c>
      <c r="U635" s="6" t="str">
        <f>"19"&amp;MID(Q635, SEARCH("", Q635) + 1,2)</f>
        <v>1969</v>
      </c>
      <c r="V635" s="6" t="str">
        <f>FLOOR(U635,5) &amp; "-" &amp; FLOOR(U635,5) + 5</f>
        <v>1965-1970</v>
      </c>
      <c r="W635" s="24">
        <f>IFERROR(VLOOKUP(Data_Set[[#This Row],[Type Transport]],'[1]Taux émission CO2e'!$A$5:$B$16,2,0),0)</f>
        <v>0.3</v>
      </c>
      <c r="X635" s="28">
        <f>IFERROR(VLOOKUP(Data_Set[[#This Row],[Type Transport]],'[1]Taux émission CO2e'!$A$5:$D$16,4,0),0)</f>
        <v>0.16</v>
      </c>
      <c r="Y635" s="24">
        <f>IFERROR(VLOOKUP(Data_Set[[#This Row],[Type Transport]],'[1]Taux émission CO2e'!$A$20:$B$31,2,0),0)</f>
        <v>0.7</v>
      </c>
      <c r="Z635" s="6">
        <f>IFERROR(VLOOKUP(Data_Set[[#This Row],[Type Transport]],'[1]Taux émission CO2e'!$A$20:$D$31,4,0),0)</f>
        <v>6.7400000000000002E-2</v>
      </c>
      <c r="AA635" s="30">
        <f>Data_Set[[#This Row],[Repartition Segment 1]]*Data_Set[[#This Row],[Coefficient CO2 Segment 1]]*Data_Set[[#This Row],[Poids OT (T)]]*Data_Set[[#This Row],[Distance (KM)]]</f>
        <v>6.2820729599999989</v>
      </c>
      <c r="AB635" s="30">
        <f>Data_Set[[#This Row],[Repartition Segment 2]]*Data_Set[[#This Row],[Coefficient CO2 Segment 2]]*Data_Set[[#This Row],[Poids OT (T)]]*Data_Set[[#This Row],[Distance (KM)]]</f>
        <v>6.1747542135999991</v>
      </c>
      <c r="AC635" s="30">
        <f>Data_Set[[#This Row],[Bilan CO2 Segment 1 (Kg CO2)]]+Data_Set[[#This Row],[Bilan CO2 Segment 2 (Kg CO2)]]</f>
        <v>12.456827173599997</v>
      </c>
      <c r="AD635" s="1"/>
    </row>
    <row r="636" spans="1:30" ht="12.5" x14ac:dyDescent="0.25">
      <c r="A636" s="7">
        <v>20210800045</v>
      </c>
      <c r="B636" s="18">
        <v>44406</v>
      </c>
      <c r="C636" s="18" t="str">
        <f>TEXT(B636, "mmmm")</f>
        <v>juillet</v>
      </c>
      <c r="D636" s="18" t="str">
        <f>TEXT(B636,"aaaa")</f>
        <v>2021</v>
      </c>
      <c r="E636" s="7">
        <v>1392223</v>
      </c>
      <c r="F636" s="17">
        <v>90</v>
      </c>
      <c r="G636" s="23">
        <f>Data_Set[[#This Row],[Poids OT (kg)]]/1000</f>
        <v>0.09</v>
      </c>
      <c r="H636" s="6" t="s">
        <v>0</v>
      </c>
      <c r="I636" s="7">
        <v>160</v>
      </c>
      <c r="J636" s="6">
        <v>91100</v>
      </c>
      <c r="K636" s="6" t="s">
        <v>22</v>
      </c>
      <c r="L636" s="6">
        <v>35330</v>
      </c>
      <c r="M636" s="6" t="s">
        <v>102</v>
      </c>
      <c r="N636" s="7">
        <v>379.31099999999998</v>
      </c>
      <c r="O636" s="6" t="s">
        <v>145</v>
      </c>
      <c r="P636" s="6" t="s">
        <v>146</v>
      </c>
      <c r="Q636" s="11">
        <v>1690891543678</v>
      </c>
      <c r="R636" s="12">
        <v>154098765</v>
      </c>
      <c r="S636" s="6" t="str">
        <f>LEFT(Q636,1)</f>
        <v>1</v>
      </c>
      <c r="T636" s="6" t="str">
        <f>IF(S636="1","Homme",IF(S636="0","Inconnu","Femme"))</f>
        <v>Homme</v>
      </c>
      <c r="U636" s="6" t="str">
        <f>"19"&amp;MID(Q636, SEARCH("", Q636) + 1,2)</f>
        <v>1969</v>
      </c>
      <c r="V636" s="6" t="str">
        <f>FLOOR(U636,5) &amp; "-" &amp; FLOOR(U636,5) + 5</f>
        <v>1965-1970</v>
      </c>
      <c r="W636" s="24">
        <f>IFERROR(VLOOKUP(Data_Set[[#This Row],[Type Transport]],'[1]Taux émission CO2e'!$A$5:$B$16,2,0),0)</f>
        <v>0.3</v>
      </c>
      <c r="X636" s="28">
        <f>IFERROR(VLOOKUP(Data_Set[[#This Row],[Type Transport]],'[1]Taux émission CO2e'!$A$5:$D$16,4,0),0)</f>
        <v>0.16</v>
      </c>
      <c r="Y636" s="24">
        <f>IFERROR(VLOOKUP(Data_Set[[#This Row],[Type Transport]],'[1]Taux émission CO2e'!$A$20:$B$31,2,0),0)</f>
        <v>0.7</v>
      </c>
      <c r="Z636" s="6">
        <f>IFERROR(VLOOKUP(Data_Set[[#This Row],[Type Transport]],'[1]Taux émission CO2e'!$A$20:$D$31,4,0),0)</f>
        <v>6.7400000000000002E-2</v>
      </c>
      <c r="AA636" s="30">
        <f>Data_Set[[#This Row],[Repartition Segment 1]]*Data_Set[[#This Row],[Coefficient CO2 Segment 1]]*Data_Set[[#This Row],[Poids OT (T)]]*Data_Set[[#This Row],[Distance (KM)]]</f>
        <v>1.6386235199999999</v>
      </c>
      <c r="AB636" s="30">
        <f>Data_Set[[#This Row],[Repartition Segment 2]]*Data_Set[[#This Row],[Coefficient CO2 Segment 2]]*Data_Set[[#This Row],[Poids OT (T)]]*Data_Set[[#This Row],[Distance (KM)]]</f>
        <v>1.6106303681999996</v>
      </c>
      <c r="AC636" s="30">
        <f>Data_Set[[#This Row],[Bilan CO2 Segment 1 (Kg CO2)]]+Data_Set[[#This Row],[Bilan CO2 Segment 2 (Kg CO2)]]</f>
        <v>3.2492538881999993</v>
      </c>
      <c r="AD636" s="1"/>
    </row>
    <row r="637" spans="1:30" ht="12.5" x14ac:dyDescent="0.25">
      <c r="A637" s="7">
        <v>2022050075</v>
      </c>
      <c r="B637" s="18">
        <v>44694</v>
      </c>
      <c r="C637" s="18" t="str">
        <f>TEXT(B637, "mmmm")</f>
        <v>mai</v>
      </c>
      <c r="D637" s="18" t="str">
        <f>TEXT(B637,"aaaa")</f>
        <v>2022</v>
      </c>
      <c r="E637" s="7">
        <v>1505134</v>
      </c>
      <c r="F637" s="17">
        <v>150</v>
      </c>
      <c r="G637" s="23">
        <f>Data_Set[[#This Row],[Poids OT (kg)]]/1000</f>
        <v>0.15</v>
      </c>
      <c r="H637" s="6" t="s">
        <v>1</v>
      </c>
      <c r="I637" s="7">
        <v>140</v>
      </c>
      <c r="J637" s="6">
        <v>54710</v>
      </c>
      <c r="K637" s="6" t="s">
        <v>56</v>
      </c>
      <c r="L637" s="6">
        <v>91100</v>
      </c>
      <c r="M637" s="6" t="s">
        <v>22</v>
      </c>
      <c r="N637" s="7">
        <v>376.16699999999997</v>
      </c>
      <c r="O637" s="6" t="s">
        <v>216</v>
      </c>
      <c r="P637" s="6" t="s">
        <v>217</v>
      </c>
      <c r="Q637" s="11">
        <v>1950354876543</v>
      </c>
      <c r="R637" s="12">
        <v>634438798</v>
      </c>
      <c r="S637" s="6" t="str">
        <f>LEFT(Q637,1)</f>
        <v>1</v>
      </c>
      <c r="T637" s="6" t="str">
        <f>IF(S637="1","Homme",IF(S637="0","Inconnu","Femme"))</f>
        <v>Homme</v>
      </c>
      <c r="U637" s="6" t="str">
        <f>"19"&amp;MID(Q637, SEARCH("", Q637) + 1,2)</f>
        <v>1995</v>
      </c>
      <c r="V637" s="6" t="str">
        <f>FLOOR(U637,5) &amp; "-" &amp; FLOOR(U637,5) + 5</f>
        <v>1995-2000</v>
      </c>
      <c r="W637" s="24">
        <f>IFERROR(VLOOKUP(Data_Set[[#This Row],[Type Transport]],'[1]Taux émission CO2e'!$A$5:$B$16,2,0),0)</f>
        <v>0.3</v>
      </c>
      <c r="X637" s="28">
        <f>IFERROR(VLOOKUP(Data_Set[[#This Row],[Type Transport]],'[1]Taux émission CO2e'!$A$5:$D$16,4,0),0)</f>
        <v>0.16</v>
      </c>
      <c r="Y637" s="24">
        <f>IFERROR(VLOOKUP(Data_Set[[#This Row],[Type Transport]],'[1]Taux émission CO2e'!$A$20:$B$31,2,0),0)</f>
        <v>0.7</v>
      </c>
      <c r="Z637" s="6">
        <f>IFERROR(VLOOKUP(Data_Set[[#This Row],[Type Transport]],'[1]Taux émission CO2e'!$A$20:$D$31,4,0),0)</f>
        <v>6.7400000000000002E-2</v>
      </c>
      <c r="AA637" s="30">
        <f>Data_Set[[#This Row],[Repartition Segment 1]]*Data_Set[[#This Row],[Coefficient CO2 Segment 1]]*Data_Set[[#This Row],[Poids OT (T)]]*Data_Set[[#This Row],[Distance (KM)]]</f>
        <v>2.7084023999999998</v>
      </c>
      <c r="AB637" s="30">
        <f>Data_Set[[#This Row],[Repartition Segment 2]]*Data_Set[[#This Row],[Coefficient CO2 Segment 2]]*Data_Set[[#This Row],[Poids OT (T)]]*Data_Set[[#This Row],[Distance (KM)]]</f>
        <v>2.6621338589999999</v>
      </c>
      <c r="AC637" s="30">
        <f>Data_Set[[#This Row],[Bilan CO2 Segment 1 (Kg CO2)]]+Data_Set[[#This Row],[Bilan CO2 Segment 2 (Kg CO2)]]</f>
        <v>5.3705362589999996</v>
      </c>
      <c r="AD637" s="1"/>
    </row>
    <row r="638" spans="1:30" ht="12.5" x14ac:dyDescent="0.25">
      <c r="A638" s="7">
        <v>2022070063</v>
      </c>
      <c r="B638" s="18">
        <v>44743</v>
      </c>
      <c r="C638" s="18" t="str">
        <f>TEXT(B638, "mmmm")</f>
        <v>juillet</v>
      </c>
      <c r="D638" s="18" t="str">
        <f>TEXT(B638,"aaaa")</f>
        <v>2022</v>
      </c>
      <c r="E638" s="7">
        <v>1526251</v>
      </c>
      <c r="F638" s="17">
        <v>150</v>
      </c>
      <c r="G638" s="23">
        <f>Data_Set[[#This Row],[Poids OT (kg)]]/1000</f>
        <v>0.15</v>
      </c>
      <c r="H638" s="6" t="s">
        <v>1</v>
      </c>
      <c r="I638" s="7">
        <v>140</v>
      </c>
      <c r="J638" s="6">
        <v>54710</v>
      </c>
      <c r="K638" s="6" t="s">
        <v>56</v>
      </c>
      <c r="L638" s="6">
        <v>91100</v>
      </c>
      <c r="M638" s="6" t="s">
        <v>22</v>
      </c>
      <c r="N638" s="7">
        <v>376.16699999999997</v>
      </c>
      <c r="O638" s="6" t="s">
        <v>216</v>
      </c>
      <c r="P638" s="6" t="s">
        <v>217</v>
      </c>
      <c r="Q638" s="11">
        <v>1950354876543</v>
      </c>
      <c r="R638" s="12">
        <v>634438798</v>
      </c>
      <c r="S638" s="6" t="str">
        <f>LEFT(Q638,1)</f>
        <v>1</v>
      </c>
      <c r="T638" s="6" t="str">
        <f>IF(S638="1","Homme",IF(S638="0","Inconnu","Femme"))</f>
        <v>Homme</v>
      </c>
      <c r="U638" s="6" t="str">
        <f>"19"&amp;MID(Q638, SEARCH("", Q638) + 1,2)</f>
        <v>1995</v>
      </c>
      <c r="V638" s="6" t="str">
        <f>FLOOR(U638,5) &amp; "-" &amp; FLOOR(U638,5) + 5</f>
        <v>1995-2000</v>
      </c>
      <c r="W638" s="24">
        <f>IFERROR(VLOOKUP(Data_Set[[#This Row],[Type Transport]],'[1]Taux émission CO2e'!$A$5:$B$16,2,0),0)</f>
        <v>0.3</v>
      </c>
      <c r="X638" s="28">
        <f>IFERROR(VLOOKUP(Data_Set[[#This Row],[Type Transport]],'[1]Taux émission CO2e'!$A$5:$D$16,4,0),0)</f>
        <v>0.16</v>
      </c>
      <c r="Y638" s="24">
        <f>IFERROR(VLOOKUP(Data_Set[[#This Row],[Type Transport]],'[1]Taux émission CO2e'!$A$20:$B$31,2,0),0)</f>
        <v>0.7</v>
      </c>
      <c r="Z638" s="6">
        <f>IFERROR(VLOOKUP(Data_Set[[#This Row],[Type Transport]],'[1]Taux émission CO2e'!$A$20:$D$31,4,0),0)</f>
        <v>6.7400000000000002E-2</v>
      </c>
      <c r="AA638" s="30">
        <f>Data_Set[[#This Row],[Repartition Segment 1]]*Data_Set[[#This Row],[Coefficient CO2 Segment 1]]*Data_Set[[#This Row],[Poids OT (T)]]*Data_Set[[#This Row],[Distance (KM)]]</f>
        <v>2.7084023999999998</v>
      </c>
      <c r="AB638" s="30">
        <f>Data_Set[[#This Row],[Repartition Segment 2]]*Data_Set[[#This Row],[Coefficient CO2 Segment 2]]*Data_Set[[#This Row],[Poids OT (T)]]*Data_Set[[#This Row],[Distance (KM)]]</f>
        <v>2.6621338589999999</v>
      </c>
      <c r="AC638" s="30">
        <f>Data_Set[[#This Row],[Bilan CO2 Segment 1 (Kg CO2)]]+Data_Set[[#This Row],[Bilan CO2 Segment 2 (Kg CO2)]]</f>
        <v>5.3705362589999996</v>
      </c>
      <c r="AD638" s="1"/>
    </row>
    <row r="639" spans="1:30" ht="12.5" x14ac:dyDescent="0.25">
      <c r="A639" s="7">
        <v>2022070063</v>
      </c>
      <c r="B639" s="18">
        <v>44753</v>
      </c>
      <c r="C639" s="18" t="str">
        <f>TEXT(B639, "mmmm")</f>
        <v>juillet</v>
      </c>
      <c r="D639" s="18" t="str">
        <f>TEXT(B639,"aaaa")</f>
        <v>2022</v>
      </c>
      <c r="E639" s="7">
        <v>1529951</v>
      </c>
      <c r="F639" s="17">
        <v>300</v>
      </c>
      <c r="G639" s="23">
        <f>Data_Set[[#This Row],[Poids OT (kg)]]/1000</f>
        <v>0.3</v>
      </c>
      <c r="H639" s="6" t="s">
        <v>1</v>
      </c>
      <c r="I639" s="7">
        <v>210</v>
      </c>
      <c r="J639" s="6">
        <v>54710</v>
      </c>
      <c r="K639" s="6" t="s">
        <v>56</v>
      </c>
      <c r="L639" s="6">
        <v>91100</v>
      </c>
      <c r="M639" s="6" t="s">
        <v>22</v>
      </c>
      <c r="N639" s="7">
        <v>376.16699999999997</v>
      </c>
      <c r="O639" s="6" t="s">
        <v>216</v>
      </c>
      <c r="P639" s="6" t="s">
        <v>217</v>
      </c>
      <c r="Q639" s="11">
        <v>1950354876543</v>
      </c>
      <c r="R639" s="12">
        <v>634438798</v>
      </c>
      <c r="S639" s="6" t="str">
        <f>LEFT(Q639,1)</f>
        <v>1</v>
      </c>
      <c r="T639" s="6" t="str">
        <f>IF(S639="1","Homme",IF(S639="0","Inconnu","Femme"))</f>
        <v>Homme</v>
      </c>
      <c r="U639" s="6" t="str">
        <f>"19"&amp;MID(Q639, SEARCH("", Q639) + 1,2)</f>
        <v>1995</v>
      </c>
      <c r="V639" s="6" t="str">
        <f>FLOOR(U639,5) &amp; "-" &amp; FLOOR(U639,5) + 5</f>
        <v>1995-2000</v>
      </c>
      <c r="W639" s="24">
        <f>IFERROR(VLOOKUP(Data_Set[[#This Row],[Type Transport]],'[1]Taux émission CO2e'!$A$5:$B$16,2,0),0)</f>
        <v>0.3</v>
      </c>
      <c r="X639" s="28">
        <f>IFERROR(VLOOKUP(Data_Set[[#This Row],[Type Transport]],'[1]Taux émission CO2e'!$A$5:$D$16,4,0),0)</f>
        <v>0.16</v>
      </c>
      <c r="Y639" s="24">
        <f>IFERROR(VLOOKUP(Data_Set[[#This Row],[Type Transport]],'[1]Taux émission CO2e'!$A$20:$B$31,2,0),0)</f>
        <v>0.7</v>
      </c>
      <c r="Z639" s="6">
        <f>IFERROR(VLOOKUP(Data_Set[[#This Row],[Type Transport]],'[1]Taux émission CO2e'!$A$20:$D$31,4,0),0)</f>
        <v>6.7400000000000002E-2</v>
      </c>
      <c r="AA639" s="30">
        <f>Data_Set[[#This Row],[Repartition Segment 1]]*Data_Set[[#This Row],[Coefficient CO2 Segment 1]]*Data_Set[[#This Row],[Poids OT (T)]]*Data_Set[[#This Row],[Distance (KM)]]</f>
        <v>5.4168047999999995</v>
      </c>
      <c r="AB639" s="30">
        <f>Data_Set[[#This Row],[Repartition Segment 2]]*Data_Set[[#This Row],[Coefficient CO2 Segment 2]]*Data_Set[[#This Row],[Poids OT (T)]]*Data_Set[[#This Row],[Distance (KM)]]</f>
        <v>5.3242677179999998</v>
      </c>
      <c r="AC639" s="30">
        <f>Data_Set[[#This Row],[Bilan CO2 Segment 1 (Kg CO2)]]+Data_Set[[#This Row],[Bilan CO2 Segment 2 (Kg CO2)]]</f>
        <v>10.741072517999999</v>
      </c>
      <c r="AD639" s="1"/>
    </row>
    <row r="640" spans="1:30" ht="12.5" x14ac:dyDescent="0.25">
      <c r="A640" s="7">
        <v>20220800118</v>
      </c>
      <c r="B640" s="18">
        <v>44782</v>
      </c>
      <c r="C640" s="18" t="str">
        <f>TEXT(B640, "mmmm")</f>
        <v>août</v>
      </c>
      <c r="D640" s="18" t="str">
        <f>TEXT(B640,"aaaa")</f>
        <v>2022</v>
      </c>
      <c r="E640" s="7">
        <v>1540930</v>
      </c>
      <c r="F640" s="17">
        <v>450</v>
      </c>
      <c r="G640" s="23">
        <f>Data_Set[[#This Row],[Poids OT (kg)]]/1000</f>
        <v>0.45</v>
      </c>
      <c r="H640" s="6" t="s">
        <v>1</v>
      </c>
      <c r="I640" s="7">
        <v>220</v>
      </c>
      <c r="J640" s="6">
        <v>54710</v>
      </c>
      <c r="K640" s="6" t="s">
        <v>56</v>
      </c>
      <c r="L640" s="6">
        <v>91100</v>
      </c>
      <c r="M640" s="6" t="s">
        <v>22</v>
      </c>
      <c r="N640" s="7">
        <v>376.16699999999997</v>
      </c>
      <c r="O640" s="6" t="s">
        <v>216</v>
      </c>
      <c r="P640" s="6" t="s">
        <v>217</v>
      </c>
      <c r="Q640" s="11">
        <v>1950354876543</v>
      </c>
      <c r="R640" s="12">
        <v>634438798</v>
      </c>
      <c r="S640" s="6" t="str">
        <f>LEFT(Q640,1)</f>
        <v>1</v>
      </c>
      <c r="T640" s="6" t="str">
        <f>IF(S640="1","Homme",IF(S640="0","Inconnu","Femme"))</f>
        <v>Homme</v>
      </c>
      <c r="U640" s="6" t="str">
        <f>"19"&amp;MID(Q640, SEARCH("", Q640) + 1,2)</f>
        <v>1995</v>
      </c>
      <c r="V640" s="6" t="str">
        <f>FLOOR(U640,5) &amp; "-" &amp; FLOOR(U640,5) + 5</f>
        <v>1995-2000</v>
      </c>
      <c r="W640" s="24">
        <f>IFERROR(VLOOKUP(Data_Set[[#This Row],[Type Transport]],'[1]Taux émission CO2e'!$A$5:$B$16,2,0),0)</f>
        <v>0.3</v>
      </c>
      <c r="X640" s="28">
        <f>IFERROR(VLOOKUP(Data_Set[[#This Row],[Type Transport]],'[1]Taux émission CO2e'!$A$5:$D$16,4,0),0)</f>
        <v>0.16</v>
      </c>
      <c r="Y640" s="24">
        <f>IFERROR(VLOOKUP(Data_Set[[#This Row],[Type Transport]],'[1]Taux émission CO2e'!$A$20:$B$31,2,0),0)</f>
        <v>0.7</v>
      </c>
      <c r="Z640" s="6">
        <f>IFERROR(VLOOKUP(Data_Set[[#This Row],[Type Transport]],'[1]Taux émission CO2e'!$A$20:$D$31,4,0),0)</f>
        <v>6.7400000000000002E-2</v>
      </c>
      <c r="AA640" s="30">
        <f>Data_Set[[#This Row],[Repartition Segment 1]]*Data_Set[[#This Row],[Coefficient CO2 Segment 1]]*Data_Set[[#This Row],[Poids OT (T)]]*Data_Set[[#This Row],[Distance (KM)]]</f>
        <v>8.1252072000000002</v>
      </c>
      <c r="AB640" s="30">
        <f>Data_Set[[#This Row],[Repartition Segment 2]]*Data_Set[[#This Row],[Coefficient CO2 Segment 2]]*Data_Set[[#This Row],[Poids OT (T)]]*Data_Set[[#This Row],[Distance (KM)]]</f>
        <v>7.9864015769999996</v>
      </c>
      <c r="AC640" s="30">
        <f>Data_Set[[#This Row],[Bilan CO2 Segment 1 (Kg CO2)]]+Data_Set[[#This Row],[Bilan CO2 Segment 2 (Kg CO2)]]</f>
        <v>16.111608777000001</v>
      </c>
      <c r="AD640" s="1"/>
    </row>
    <row r="641" spans="1:30" ht="12.5" x14ac:dyDescent="0.25">
      <c r="A641" s="7">
        <v>20220800118</v>
      </c>
      <c r="B641" s="18">
        <v>44797</v>
      </c>
      <c r="C641" s="18" t="str">
        <f>TEXT(B641, "mmmm")</f>
        <v>août</v>
      </c>
      <c r="D641" s="18" t="str">
        <f>TEXT(B641,"aaaa")</f>
        <v>2022</v>
      </c>
      <c r="E641" s="7">
        <v>1544605</v>
      </c>
      <c r="F641" s="17">
        <v>769</v>
      </c>
      <c r="G641" s="23">
        <f>Data_Set[[#This Row],[Poids OT (kg)]]/1000</f>
        <v>0.76900000000000002</v>
      </c>
      <c r="H641" s="6" t="s">
        <v>1</v>
      </c>
      <c r="I641" s="7">
        <v>240</v>
      </c>
      <c r="J641" s="6">
        <v>54710</v>
      </c>
      <c r="K641" s="6" t="s">
        <v>56</v>
      </c>
      <c r="L641" s="6">
        <v>91100</v>
      </c>
      <c r="M641" s="6" t="s">
        <v>22</v>
      </c>
      <c r="N641" s="7">
        <v>376.16699999999997</v>
      </c>
      <c r="O641" s="6" t="s">
        <v>216</v>
      </c>
      <c r="P641" s="6" t="s">
        <v>217</v>
      </c>
      <c r="Q641" s="11">
        <v>1950354876543</v>
      </c>
      <c r="R641" s="12">
        <v>634438798</v>
      </c>
      <c r="S641" s="6" t="str">
        <f>LEFT(Q641,1)</f>
        <v>1</v>
      </c>
      <c r="T641" s="6" t="str">
        <f>IF(S641="1","Homme",IF(S641="0","Inconnu","Femme"))</f>
        <v>Homme</v>
      </c>
      <c r="U641" s="6" t="str">
        <f>"19"&amp;MID(Q641, SEARCH("", Q641) + 1,2)</f>
        <v>1995</v>
      </c>
      <c r="V641" s="6" t="str">
        <f>FLOOR(U641,5) &amp; "-" &amp; FLOOR(U641,5) + 5</f>
        <v>1995-2000</v>
      </c>
      <c r="W641" s="24">
        <f>IFERROR(VLOOKUP(Data_Set[[#This Row],[Type Transport]],'[1]Taux émission CO2e'!$A$5:$B$16,2,0),0)</f>
        <v>0.3</v>
      </c>
      <c r="X641" s="28">
        <f>IFERROR(VLOOKUP(Data_Set[[#This Row],[Type Transport]],'[1]Taux émission CO2e'!$A$5:$D$16,4,0),0)</f>
        <v>0.16</v>
      </c>
      <c r="Y641" s="24">
        <f>IFERROR(VLOOKUP(Data_Set[[#This Row],[Type Transport]],'[1]Taux émission CO2e'!$A$20:$B$31,2,0),0)</f>
        <v>0.7</v>
      </c>
      <c r="Z641" s="6">
        <f>IFERROR(VLOOKUP(Data_Set[[#This Row],[Type Transport]],'[1]Taux émission CO2e'!$A$20:$D$31,4,0),0)</f>
        <v>6.7400000000000002E-2</v>
      </c>
      <c r="AA641" s="30">
        <f>Data_Set[[#This Row],[Repartition Segment 1]]*Data_Set[[#This Row],[Coefficient CO2 Segment 1]]*Data_Set[[#This Row],[Poids OT (T)]]*Data_Set[[#This Row],[Distance (KM)]]</f>
        <v>13.885076303999998</v>
      </c>
      <c r="AB641" s="30">
        <f>Data_Set[[#This Row],[Repartition Segment 2]]*Data_Set[[#This Row],[Coefficient CO2 Segment 2]]*Data_Set[[#This Row],[Poids OT (T)]]*Data_Set[[#This Row],[Distance (KM)]]</f>
        <v>13.647872917139999</v>
      </c>
      <c r="AC641" s="30">
        <f>Data_Set[[#This Row],[Bilan CO2 Segment 1 (Kg CO2)]]+Data_Set[[#This Row],[Bilan CO2 Segment 2 (Kg CO2)]]</f>
        <v>27.532949221139997</v>
      </c>
      <c r="AD641" s="1"/>
    </row>
    <row r="642" spans="1:30" ht="12.5" x14ac:dyDescent="0.25">
      <c r="A642" s="7">
        <v>2022090069</v>
      </c>
      <c r="B642" s="18">
        <v>44830</v>
      </c>
      <c r="C642" s="18" t="str">
        <f>TEXT(B642, "mmmm")</f>
        <v>septembre</v>
      </c>
      <c r="D642" s="18" t="str">
        <f>TEXT(B642,"aaaa")</f>
        <v>2022</v>
      </c>
      <c r="E642" s="7">
        <v>1557321</v>
      </c>
      <c r="F642" s="17">
        <v>360</v>
      </c>
      <c r="G642" s="23">
        <f>Data_Set[[#This Row],[Poids OT (kg)]]/1000</f>
        <v>0.36</v>
      </c>
      <c r="H642" s="6" t="s">
        <v>1</v>
      </c>
      <c r="I642" s="7">
        <v>210</v>
      </c>
      <c r="J642" s="6">
        <v>54710</v>
      </c>
      <c r="K642" s="6" t="s">
        <v>56</v>
      </c>
      <c r="L642" s="6">
        <v>91100</v>
      </c>
      <c r="M642" s="6" t="s">
        <v>22</v>
      </c>
      <c r="N642" s="7">
        <v>376.16699999999997</v>
      </c>
      <c r="O642" s="6" t="s">
        <v>216</v>
      </c>
      <c r="P642" s="6" t="s">
        <v>217</v>
      </c>
      <c r="Q642" s="11">
        <v>1950354876543</v>
      </c>
      <c r="R642" s="12">
        <v>634438798</v>
      </c>
      <c r="S642" s="6" t="str">
        <f>LEFT(Q642,1)</f>
        <v>1</v>
      </c>
      <c r="T642" s="6" t="str">
        <f>IF(S642="1","Homme",IF(S642="0","Inconnu","Femme"))</f>
        <v>Homme</v>
      </c>
      <c r="U642" s="6" t="str">
        <f>"19"&amp;MID(Q642, SEARCH("", Q642) + 1,2)</f>
        <v>1995</v>
      </c>
      <c r="V642" s="6" t="str">
        <f>FLOOR(U642,5) &amp; "-" &amp; FLOOR(U642,5) + 5</f>
        <v>1995-2000</v>
      </c>
      <c r="W642" s="24">
        <f>IFERROR(VLOOKUP(Data_Set[[#This Row],[Type Transport]],'[1]Taux émission CO2e'!$A$5:$B$16,2,0),0)</f>
        <v>0.3</v>
      </c>
      <c r="X642" s="28">
        <f>IFERROR(VLOOKUP(Data_Set[[#This Row],[Type Transport]],'[1]Taux émission CO2e'!$A$5:$D$16,4,0),0)</f>
        <v>0.16</v>
      </c>
      <c r="Y642" s="24">
        <f>IFERROR(VLOOKUP(Data_Set[[#This Row],[Type Transport]],'[1]Taux émission CO2e'!$A$20:$B$31,2,0),0)</f>
        <v>0.7</v>
      </c>
      <c r="Z642" s="6">
        <f>IFERROR(VLOOKUP(Data_Set[[#This Row],[Type Transport]],'[1]Taux émission CO2e'!$A$20:$D$31,4,0),0)</f>
        <v>6.7400000000000002E-2</v>
      </c>
      <c r="AA642" s="30">
        <f>Data_Set[[#This Row],[Repartition Segment 1]]*Data_Set[[#This Row],[Coefficient CO2 Segment 1]]*Data_Set[[#This Row],[Poids OT (T)]]*Data_Set[[#This Row],[Distance (KM)]]</f>
        <v>6.5001657599999998</v>
      </c>
      <c r="AB642" s="30">
        <f>Data_Set[[#This Row],[Repartition Segment 2]]*Data_Set[[#This Row],[Coefficient CO2 Segment 2]]*Data_Set[[#This Row],[Poids OT (T)]]*Data_Set[[#This Row],[Distance (KM)]]</f>
        <v>6.3891212615999988</v>
      </c>
      <c r="AC642" s="30">
        <f>Data_Set[[#This Row],[Bilan CO2 Segment 1 (Kg CO2)]]+Data_Set[[#This Row],[Bilan CO2 Segment 2 (Kg CO2)]]</f>
        <v>12.889287021599998</v>
      </c>
      <c r="AD642" s="1"/>
    </row>
    <row r="643" spans="1:30" ht="12.5" x14ac:dyDescent="0.25">
      <c r="A643" s="7">
        <v>2022070063</v>
      </c>
      <c r="B643" s="18">
        <v>44764</v>
      </c>
      <c r="C643" s="18" t="str">
        <f>TEXT(B643, "mmmm")</f>
        <v>juillet</v>
      </c>
      <c r="D643" s="18" t="str">
        <f>TEXT(B643,"aaaa")</f>
        <v>2022</v>
      </c>
      <c r="E643" s="7">
        <v>1533982</v>
      </c>
      <c r="F643" s="17">
        <v>150</v>
      </c>
      <c r="G643" s="23">
        <f>Data_Set[[#This Row],[Poids OT (kg)]]/1000</f>
        <v>0.15</v>
      </c>
      <c r="H643" s="6" t="s">
        <v>1</v>
      </c>
      <c r="I643" s="7">
        <v>210</v>
      </c>
      <c r="J643" s="6">
        <v>54710</v>
      </c>
      <c r="K643" s="6" t="s">
        <v>56</v>
      </c>
      <c r="L643" s="6">
        <v>91090</v>
      </c>
      <c r="M643" s="6" t="s">
        <v>29</v>
      </c>
      <c r="N643" s="7">
        <v>375.233</v>
      </c>
      <c r="O643" s="6" t="s">
        <v>216</v>
      </c>
      <c r="P643" s="6" t="s">
        <v>217</v>
      </c>
      <c r="Q643" s="11">
        <v>1950354876543</v>
      </c>
      <c r="R643" s="12">
        <v>634438798</v>
      </c>
      <c r="S643" s="6" t="str">
        <f>LEFT(Q643,1)</f>
        <v>1</v>
      </c>
      <c r="T643" s="6" t="str">
        <f>IF(S643="1","Homme",IF(S643="0","Inconnu","Femme"))</f>
        <v>Homme</v>
      </c>
      <c r="U643" s="6" t="str">
        <f>"19"&amp;MID(Q643, SEARCH("", Q643) + 1,2)</f>
        <v>1995</v>
      </c>
      <c r="V643" s="6" t="str">
        <f>FLOOR(U643,5) &amp; "-" &amp; FLOOR(U643,5) + 5</f>
        <v>1995-2000</v>
      </c>
      <c r="W643" s="24">
        <f>IFERROR(VLOOKUP(Data_Set[[#This Row],[Type Transport]],'[1]Taux émission CO2e'!$A$5:$B$16,2,0),0)</f>
        <v>0.3</v>
      </c>
      <c r="X643" s="28">
        <f>IFERROR(VLOOKUP(Data_Set[[#This Row],[Type Transport]],'[1]Taux émission CO2e'!$A$5:$D$16,4,0),0)</f>
        <v>0.16</v>
      </c>
      <c r="Y643" s="24">
        <f>IFERROR(VLOOKUP(Data_Set[[#This Row],[Type Transport]],'[1]Taux émission CO2e'!$A$20:$B$31,2,0),0)</f>
        <v>0.7</v>
      </c>
      <c r="Z643" s="6">
        <f>IFERROR(VLOOKUP(Data_Set[[#This Row],[Type Transport]],'[1]Taux émission CO2e'!$A$20:$D$31,4,0),0)</f>
        <v>6.7400000000000002E-2</v>
      </c>
      <c r="AA643" s="30">
        <f>Data_Set[[#This Row],[Repartition Segment 1]]*Data_Set[[#This Row],[Coefficient CO2 Segment 1]]*Data_Set[[#This Row],[Poids OT (T)]]*Data_Set[[#This Row],[Distance (KM)]]</f>
        <v>2.7016776</v>
      </c>
      <c r="AB643" s="30">
        <f>Data_Set[[#This Row],[Repartition Segment 2]]*Data_Set[[#This Row],[Coefficient CO2 Segment 2]]*Data_Set[[#This Row],[Poids OT (T)]]*Data_Set[[#This Row],[Distance (KM)]]</f>
        <v>2.6555239410000002</v>
      </c>
      <c r="AC643" s="30">
        <f>Data_Set[[#This Row],[Bilan CO2 Segment 1 (Kg CO2)]]+Data_Set[[#This Row],[Bilan CO2 Segment 2 (Kg CO2)]]</f>
        <v>5.3572015410000002</v>
      </c>
      <c r="AD643" s="1"/>
    </row>
    <row r="644" spans="1:30" ht="12.5" x14ac:dyDescent="0.25">
      <c r="A644" s="7">
        <v>20220300099</v>
      </c>
      <c r="B644" s="18">
        <v>44629</v>
      </c>
      <c r="C644" s="18" t="str">
        <f>TEXT(B644, "mmmm")</f>
        <v>mars</v>
      </c>
      <c r="D644" s="18" t="str">
        <f>TEXT(B644,"aaaa")</f>
        <v>2022</v>
      </c>
      <c r="E644" s="7">
        <v>1477055</v>
      </c>
      <c r="F644" s="17">
        <v>60</v>
      </c>
      <c r="G644" s="23">
        <f>Data_Set[[#This Row],[Poids OT (kg)]]/1000</f>
        <v>0.06</v>
      </c>
      <c r="H644" s="6" t="s">
        <v>1</v>
      </c>
      <c r="I644" s="7">
        <v>105</v>
      </c>
      <c r="J644" s="6">
        <v>91100</v>
      </c>
      <c r="K644" s="6" t="s">
        <v>22</v>
      </c>
      <c r="L644" s="6">
        <v>49280</v>
      </c>
      <c r="M644" s="6" t="s">
        <v>117</v>
      </c>
      <c r="N644" s="7">
        <v>365.12900000000002</v>
      </c>
      <c r="O644" s="6" t="s">
        <v>145</v>
      </c>
      <c r="P644" s="6" t="s">
        <v>146</v>
      </c>
      <c r="Q644" s="11">
        <v>1690891543678</v>
      </c>
      <c r="R644" s="12">
        <v>154098765</v>
      </c>
      <c r="S644" s="6" t="str">
        <f>LEFT(Q644,1)</f>
        <v>1</v>
      </c>
      <c r="T644" s="6" t="str">
        <f>IF(S644="1","Homme",IF(S644="0","Inconnu","Femme"))</f>
        <v>Homme</v>
      </c>
      <c r="U644" s="6" t="str">
        <f>"19"&amp;MID(Q644, SEARCH("", Q644) + 1,2)</f>
        <v>1969</v>
      </c>
      <c r="V644" s="6" t="str">
        <f>FLOOR(U644,5) &amp; "-" &amp; FLOOR(U644,5) + 5</f>
        <v>1965-1970</v>
      </c>
      <c r="W644" s="24">
        <f>IFERROR(VLOOKUP(Data_Set[[#This Row],[Type Transport]],'[1]Taux émission CO2e'!$A$5:$B$16,2,0),0)</f>
        <v>0.3</v>
      </c>
      <c r="X644" s="28">
        <f>IFERROR(VLOOKUP(Data_Set[[#This Row],[Type Transport]],'[1]Taux émission CO2e'!$A$5:$D$16,4,0),0)</f>
        <v>0.16</v>
      </c>
      <c r="Y644" s="24">
        <f>IFERROR(VLOOKUP(Data_Set[[#This Row],[Type Transport]],'[1]Taux émission CO2e'!$A$20:$B$31,2,0),0)</f>
        <v>0.7</v>
      </c>
      <c r="Z644" s="6">
        <f>IFERROR(VLOOKUP(Data_Set[[#This Row],[Type Transport]],'[1]Taux émission CO2e'!$A$20:$D$31,4,0),0)</f>
        <v>6.7400000000000002E-2</v>
      </c>
      <c r="AA644" s="30">
        <f>Data_Set[[#This Row],[Repartition Segment 1]]*Data_Set[[#This Row],[Coefficient CO2 Segment 1]]*Data_Set[[#This Row],[Poids OT (T)]]*Data_Set[[#This Row],[Distance (KM)]]</f>
        <v>1.05157152</v>
      </c>
      <c r="AB644" s="30">
        <f>Data_Set[[#This Row],[Repartition Segment 2]]*Data_Set[[#This Row],[Coefficient CO2 Segment 2]]*Data_Set[[#This Row],[Poids OT (T)]]*Data_Set[[#This Row],[Distance (KM)]]</f>
        <v>1.0336071732000001</v>
      </c>
      <c r="AC644" s="30">
        <f>Data_Set[[#This Row],[Bilan CO2 Segment 1 (Kg CO2)]]+Data_Set[[#This Row],[Bilan CO2 Segment 2 (Kg CO2)]]</f>
        <v>2.0851786932</v>
      </c>
      <c r="AD644" s="1"/>
    </row>
    <row r="645" spans="1:30" ht="12.5" x14ac:dyDescent="0.25">
      <c r="A645" s="7">
        <v>20220400055</v>
      </c>
      <c r="B645" s="18">
        <v>44676</v>
      </c>
      <c r="C645" s="18" t="str">
        <f>TEXT(B645, "mmmm")</f>
        <v>avril</v>
      </c>
      <c r="D645" s="18" t="str">
        <f>TEXT(B645,"aaaa")</f>
        <v>2022</v>
      </c>
      <c r="E645" s="7">
        <v>1497345</v>
      </c>
      <c r="F645" s="17">
        <v>51</v>
      </c>
      <c r="G645" s="23">
        <f>Data_Set[[#This Row],[Poids OT (kg)]]/1000</f>
        <v>5.0999999999999997E-2</v>
      </c>
      <c r="H645" s="6" t="s">
        <v>0</v>
      </c>
      <c r="I645" s="7">
        <v>105</v>
      </c>
      <c r="J645" s="6">
        <v>91100</v>
      </c>
      <c r="K645" s="6" t="s">
        <v>22</v>
      </c>
      <c r="L645" s="6">
        <v>49280</v>
      </c>
      <c r="M645" s="6" t="s">
        <v>117</v>
      </c>
      <c r="N645" s="7">
        <v>365.12900000000002</v>
      </c>
      <c r="O645" s="6" t="s">
        <v>145</v>
      </c>
      <c r="P645" s="6" t="s">
        <v>146</v>
      </c>
      <c r="Q645" s="11">
        <v>1690891543678</v>
      </c>
      <c r="R645" s="12">
        <v>154098765</v>
      </c>
      <c r="S645" s="6" t="str">
        <f>LEFT(Q645,1)</f>
        <v>1</v>
      </c>
      <c r="T645" s="6" t="str">
        <f>IF(S645="1","Homme",IF(S645="0","Inconnu","Femme"))</f>
        <v>Homme</v>
      </c>
      <c r="U645" s="6" t="str">
        <f>"19"&amp;MID(Q645, SEARCH("", Q645) + 1,2)</f>
        <v>1969</v>
      </c>
      <c r="V645" s="6" t="str">
        <f>FLOOR(U645,5) &amp; "-" &amp; FLOOR(U645,5) + 5</f>
        <v>1965-1970</v>
      </c>
      <c r="W645" s="24">
        <f>IFERROR(VLOOKUP(Data_Set[[#This Row],[Type Transport]],'[1]Taux émission CO2e'!$A$5:$B$16,2,0),0)</f>
        <v>0.3</v>
      </c>
      <c r="X645" s="28">
        <f>IFERROR(VLOOKUP(Data_Set[[#This Row],[Type Transport]],'[1]Taux émission CO2e'!$A$5:$D$16,4,0),0)</f>
        <v>0.16</v>
      </c>
      <c r="Y645" s="24">
        <f>IFERROR(VLOOKUP(Data_Set[[#This Row],[Type Transport]],'[1]Taux émission CO2e'!$A$20:$B$31,2,0),0)</f>
        <v>0.7</v>
      </c>
      <c r="Z645" s="6">
        <f>IFERROR(VLOOKUP(Data_Set[[#This Row],[Type Transport]],'[1]Taux émission CO2e'!$A$20:$D$31,4,0),0)</f>
        <v>6.7400000000000002E-2</v>
      </c>
      <c r="AA645" s="30">
        <f>Data_Set[[#This Row],[Repartition Segment 1]]*Data_Set[[#This Row],[Coefficient CO2 Segment 1]]*Data_Set[[#This Row],[Poids OT (T)]]*Data_Set[[#This Row],[Distance (KM)]]</f>
        <v>0.89383579200000007</v>
      </c>
      <c r="AB645" s="30">
        <f>Data_Set[[#This Row],[Repartition Segment 2]]*Data_Set[[#This Row],[Coefficient CO2 Segment 2]]*Data_Set[[#This Row],[Poids OT (T)]]*Data_Set[[#This Row],[Distance (KM)]]</f>
        <v>0.87856609722000001</v>
      </c>
      <c r="AC645" s="30">
        <f>Data_Set[[#This Row],[Bilan CO2 Segment 1 (Kg CO2)]]+Data_Set[[#This Row],[Bilan CO2 Segment 2 (Kg CO2)]]</f>
        <v>1.7724018892200002</v>
      </c>
      <c r="AD645" s="1"/>
    </row>
    <row r="646" spans="1:30" ht="12.5" x14ac:dyDescent="0.25">
      <c r="A646" s="7">
        <v>2022050075</v>
      </c>
      <c r="B646" s="18">
        <v>44698</v>
      </c>
      <c r="C646" s="18" t="str">
        <f>TEXT(B646, "mmmm")</f>
        <v>mai</v>
      </c>
      <c r="D646" s="18" t="str">
        <f>TEXT(B646,"aaaa")</f>
        <v>2022</v>
      </c>
      <c r="E646" s="7">
        <v>1507012</v>
      </c>
      <c r="F646" s="17">
        <v>500</v>
      </c>
      <c r="G646" s="23">
        <f>Data_Set[[#This Row],[Poids OT (kg)]]/1000</f>
        <v>0.5</v>
      </c>
      <c r="H646" s="6" t="s">
        <v>1</v>
      </c>
      <c r="I646" s="7">
        <v>365</v>
      </c>
      <c r="J646" s="6">
        <v>91100</v>
      </c>
      <c r="K646" s="6" t="s">
        <v>22</v>
      </c>
      <c r="L646" s="6">
        <v>42153</v>
      </c>
      <c r="M646" s="6" t="s">
        <v>59</v>
      </c>
      <c r="N646" s="7">
        <v>360.11599999999999</v>
      </c>
      <c r="O646" s="6" t="s">
        <v>145</v>
      </c>
      <c r="P646" s="6" t="s">
        <v>146</v>
      </c>
      <c r="Q646" s="11">
        <v>1690891543678</v>
      </c>
      <c r="R646" s="12">
        <v>154098765</v>
      </c>
      <c r="S646" s="6" t="str">
        <f>LEFT(Q646,1)</f>
        <v>1</v>
      </c>
      <c r="T646" s="6" t="str">
        <f>IF(S646="1","Homme",IF(S646="0","Inconnu","Femme"))</f>
        <v>Homme</v>
      </c>
      <c r="U646" s="6" t="str">
        <f>"19"&amp;MID(Q646, SEARCH("", Q646) + 1,2)</f>
        <v>1969</v>
      </c>
      <c r="V646" s="6" t="str">
        <f>FLOOR(U646,5) &amp; "-" &amp; FLOOR(U646,5) + 5</f>
        <v>1965-1970</v>
      </c>
      <c r="W646" s="24">
        <f>IFERROR(VLOOKUP(Data_Set[[#This Row],[Type Transport]],'[1]Taux émission CO2e'!$A$5:$B$16,2,0),0)</f>
        <v>0.3</v>
      </c>
      <c r="X646" s="28">
        <f>IFERROR(VLOOKUP(Data_Set[[#This Row],[Type Transport]],'[1]Taux émission CO2e'!$A$5:$D$16,4,0),0)</f>
        <v>0.16</v>
      </c>
      <c r="Y646" s="24">
        <f>IFERROR(VLOOKUP(Data_Set[[#This Row],[Type Transport]],'[1]Taux émission CO2e'!$A$20:$B$31,2,0),0)</f>
        <v>0.7</v>
      </c>
      <c r="Z646" s="6">
        <f>IFERROR(VLOOKUP(Data_Set[[#This Row],[Type Transport]],'[1]Taux émission CO2e'!$A$20:$D$31,4,0),0)</f>
        <v>6.7400000000000002E-2</v>
      </c>
      <c r="AA646" s="30">
        <f>Data_Set[[#This Row],[Repartition Segment 1]]*Data_Set[[#This Row],[Coefficient CO2 Segment 1]]*Data_Set[[#This Row],[Poids OT (T)]]*Data_Set[[#This Row],[Distance (KM)]]</f>
        <v>8.6427840000000007</v>
      </c>
      <c r="AB646" s="30">
        <f>Data_Set[[#This Row],[Repartition Segment 2]]*Data_Set[[#This Row],[Coefficient CO2 Segment 2]]*Data_Set[[#This Row],[Poids OT (T)]]*Data_Set[[#This Row],[Distance (KM)]]</f>
        <v>8.4951364399999996</v>
      </c>
      <c r="AC646" s="30">
        <f>Data_Set[[#This Row],[Bilan CO2 Segment 1 (Kg CO2)]]+Data_Set[[#This Row],[Bilan CO2 Segment 2 (Kg CO2)]]</f>
        <v>17.137920440000002</v>
      </c>
      <c r="AD646" s="1"/>
    </row>
    <row r="647" spans="1:30" ht="12.5" x14ac:dyDescent="0.25">
      <c r="A647" s="7">
        <v>2022050075</v>
      </c>
      <c r="B647" s="18">
        <v>44705</v>
      </c>
      <c r="C647" s="18" t="str">
        <f>TEXT(B647, "mmmm")</f>
        <v>mai</v>
      </c>
      <c r="D647" s="18" t="str">
        <f>TEXT(B647,"aaaa")</f>
        <v>2022</v>
      </c>
      <c r="E647" s="7">
        <v>1510236</v>
      </c>
      <c r="F647" s="17">
        <v>212</v>
      </c>
      <c r="G647" s="23">
        <f>Data_Set[[#This Row],[Poids OT (kg)]]/1000</f>
        <v>0.21199999999999999</v>
      </c>
      <c r="H647" s="6" t="s">
        <v>1</v>
      </c>
      <c r="I647" s="7">
        <v>250</v>
      </c>
      <c r="J647" s="6">
        <v>91100</v>
      </c>
      <c r="K647" s="6" t="s">
        <v>22</v>
      </c>
      <c r="L647" s="6">
        <v>42153</v>
      </c>
      <c r="M647" s="6" t="s">
        <v>59</v>
      </c>
      <c r="N647" s="7">
        <v>360.11599999999999</v>
      </c>
      <c r="O647" s="6" t="s">
        <v>145</v>
      </c>
      <c r="P647" s="6" t="s">
        <v>146</v>
      </c>
      <c r="Q647" s="11">
        <v>1690891543678</v>
      </c>
      <c r="R647" s="12">
        <v>154098765</v>
      </c>
      <c r="S647" s="6" t="str">
        <f>LEFT(Q647,1)</f>
        <v>1</v>
      </c>
      <c r="T647" s="6" t="str">
        <f>IF(S647="1","Homme",IF(S647="0","Inconnu","Femme"))</f>
        <v>Homme</v>
      </c>
      <c r="U647" s="6" t="str">
        <f>"19"&amp;MID(Q647, SEARCH("", Q647) + 1,2)</f>
        <v>1969</v>
      </c>
      <c r="V647" s="6" t="str">
        <f>FLOOR(U647,5) &amp; "-" &amp; FLOOR(U647,5) + 5</f>
        <v>1965-1970</v>
      </c>
      <c r="W647" s="24">
        <f>IFERROR(VLOOKUP(Data_Set[[#This Row],[Type Transport]],'[1]Taux émission CO2e'!$A$5:$B$16,2,0),0)</f>
        <v>0.3</v>
      </c>
      <c r="X647" s="28">
        <f>IFERROR(VLOOKUP(Data_Set[[#This Row],[Type Transport]],'[1]Taux émission CO2e'!$A$5:$D$16,4,0),0)</f>
        <v>0.16</v>
      </c>
      <c r="Y647" s="24">
        <f>IFERROR(VLOOKUP(Data_Set[[#This Row],[Type Transport]],'[1]Taux émission CO2e'!$A$20:$B$31,2,0),0)</f>
        <v>0.7</v>
      </c>
      <c r="Z647" s="6">
        <f>IFERROR(VLOOKUP(Data_Set[[#This Row],[Type Transport]],'[1]Taux émission CO2e'!$A$20:$D$31,4,0),0)</f>
        <v>6.7400000000000002E-2</v>
      </c>
      <c r="AA647" s="30">
        <f>Data_Set[[#This Row],[Repartition Segment 1]]*Data_Set[[#This Row],[Coefficient CO2 Segment 1]]*Data_Set[[#This Row],[Poids OT (T)]]*Data_Set[[#This Row],[Distance (KM)]]</f>
        <v>3.6645404159999995</v>
      </c>
      <c r="AB647" s="30">
        <f>Data_Set[[#This Row],[Repartition Segment 2]]*Data_Set[[#This Row],[Coefficient CO2 Segment 2]]*Data_Set[[#This Row],[Poids OT (T)]]*Data_Set[[#This Row],[Distance (KM)]]</f>
        <v>3.6019378505599997</v>
      </c>
      <c r="AC647" s="30">
        <f>Data_Set[[#This Row],[Bilan CO2 Segment 1 (Kg CO2)]]+Data_Set[[#This Row],[Bilan CO2 Segment 2 (Kg CO2)]]</f>
        <v>7.2664782665599992</v>
      </c>
      <c r="AD647" s="1"/>
    </row>
    <row r="648" spans="1:30" ht="12.5" x14ac:dyDescent="0.25">
      <c r="A648" s="7">
        <v>20220600077</v>
      </c>
      <c r="B648" s="18">
        <v>44739</v>
      </c>
      <c r="C648" s="18" t="str">
        <f>TEXT(B648, "mmmm")</f>
        <v>juin</v>
      </c>
      <c r="D648" s="18" t="str">
        <f>TEXT(B648,"aaaa")</f>
        <v>2022</v>
      </c>
      <c r="E648" s="7">
        <v>1524025</v>
      </c>
      <c r="F648" s="17">
        <v>227</v>
      </c>
      <c r="G648" s="23">
        <f>Data_Set[[#This Row],[Poids OT (kg)]]/1000</f>
        <v>0.22700000000000001</v>
      </c>
      <c r="H648" s="6" t="s">
        <v>1</v>
      </c>
      <c r="I648" s="7">
        <v>250</v>
      </c>
      <c r="J648" s="6">
        <v>91100</v>
      </c>
      <c r="K648" s="6" t="s">
        <v>22</v>
      </c>
      <c r="L648" s="6">
        <v>42153</v>
      </c>
      <c r="M648" s="6" t="s">
        <v>59</v>
      </c>
      <c r="N648" s="7">
        <v>360.11599999999999</v>
      </c>
      <c r="O648" s="6" t="s">
        <v>145</v>
      </c>
      <c r="P648" s="6" t="s">
        <v>146</v>
      </c>
      <c r="Q648" s="11">
        <v>1690891543678</v>
      </c>
      <c r="R648" s="12">
        <v>154098765</v>
      </c>
      <c r="S648" s="6" t="str">
        <f>LEFT(Q648,1)</f>
        <v>1</v>
      </c>
      <c r="T648" s="6" t="str">
        <f>IF(S648="1","Homme",IF(S648="0","Inconnu","Femme"))</f>
        <v>Homme</v>
      </c>
      <c r="U648" s="6" t="str">
        <f>"19"&amp;MID(Q648, SEARCH("", Q648) + 1,2)</f>
        <v>1969</v>
      </c>
      <c r="V648" s="6" t="str">
        <f>FLOOR(U648,5) &amp; "-" &amp; FLOOR(U648,5) + 5</f>
        <v>1965-1970</v>
      </c>
      <c r="W648" s="24">
        <f>IFERROR(VLOOKUP(Data_Set[[#This Row],[Type Transport]],'[1]Taux émission CO2e'!$A$5:$B$16,2,0),0)</f>
        <v>0.3</v>
      </c>
      <c r="X648" s="28">
        <f>IFERROR(VLOOKUP(Data_Set[[#This Row],[Type Transport]],'[1]Taux émission CO2e'!$A$5:$D$16,4,0),0)</f>
        <v>0.16</v>
      </c>
      <c r="Y648" s="24">
        <f>IFERROR(VLOOKUP(Data_Set[[#This Row],[Type Transport]],'[1]Taux émission CO2e'!$A$20:$B$31,2,0),0)</f>
        <v>0.7</v>
      </c>
      <c r="Z648" s="6">
        <f>IFERROR(VLOOKUP(Data_Set[[#This Row],[Type Transport]],'[1]Taux émission CO2e'!$A$20:$D$31,4,0),0)</f>
        <v>6.7400000000000002E-2</v>
      </c>
      <c r="AA648" s="30">
        <f>Data_Set[[#This Row],[Repartition Segment 1]]*Data_Set[[#This Row],[Coefficient CO2 Segment 1]]*Data_Set[[#This Row],[Poids OT (T)]]*Data_Set[[#This Row],[Distance (KM)]]</f>
        <v>3.9238239360000002</v>
      </c>
      <c r="AB648" s="30">
        <f>Data_Set[[#This Row],[Repartition Segment 2]]*Data_Set[[#This Row],[Coefficient CO2 Segment 2]]*Data_Set[[#This Row],[Poids OT (T)]]*Data_Set[[#This Row],[Distance (KM)]]</f>
        <v>3.8567919437599998</v>
      </c>
      <c r="AC648" s="30">
        <f>Data_Set[[#This Row],[Bilan CO2 Segment 1 (Kg CO2)]]+Data_Set[[#This Row],[Bilan CO2 Segment 2 (Kg CO2)]]</f>
        <v>7.78061587976</v>
      </c>
      <c r="AD648" s="1"/>
    </row>
    <row r="649" spans="1:30" ht="12.5" x14ac:dyDescent="0.25">
      <c r="A649" s="7">
        <v>2022070063</v>
      </c>
      <c r="B649" s="18">
        <v>44760</v>
      </c>
      <c r="C649" s="18" t="str">
        <f>TEXT(B649, "mmmm")</f>
        <v>juillet</v>
      </c>
      <c r="D649" s="18" t="str">
        <f>TEXT(B649,"aaaa")</f>
        <v>2022</v>
      </c>
      <c r="E649" s="7">
        <v>1532918</v>
      </c>
      <c r="F649" s="17">
        <v>100</v>
      </c>
      <c r="G649" s="23">
        <f>Data_Set[[#This Row],[Poids OT (kg)]]/1000</f>
        <v>0.1</v>
      </c>
      <c r="H649" s="6" t="s">
        <v>1</v>
      </c>
      <c r="I649" s="7">
        <v>190</v>
      </c>
      <c r="J649" s="6">
        <v>91100</v>
      </c>
      <c r="K649" s="6" t="s">
        <v>22</v>
      </c>
      <c r="L649" s="6">
        <v>42153</v>
      </c>
      <c r="M649" s="6" t="s">
        <v>59</v>
      </c>
      <c r="N649" s="7">
        <v>360.11599999999999</v>
      </c>
      <c r="O649" s="6" t="s">
        <v>145</v>
      </c>
      <c r="P649" s="6" t="s">
        <v>146</v>
      </c>
      <c r="Q649" s="11">
        <v>1690891543678</v>
      </c>
      <c r="R649" s="12">
        <v>154098765</v>
      </c>
      <c r="S649" s="6" t="str">
        <f>LEFT(Q649,1)</f>
        <v>1</v>
      </c>
      <c r="T649" s="6" t="str">
        <f>IF(S649="1","Homme",IF(S649="0","Inconnu","Femme"))</f>
        <v>Homme</v>
      </c>
      <c r="U649" s="6" t="str">
        <f>"19"&amp;MID(Q649, SEARCH("", Q649) + 1,2)</f>
        <v>1969</v>
      </c>
      <c r="V649" s="6" t="str">
        <f>FLOOR(U649,5) &amp; "-" &amp; FLOOR(U649,5) + 5</f>
        <v>1965-1970</v>
      </c>
      <c r="W649" s="24">
        <f>IFERROR(VLOOKUP(Data_Set[[#This Row],[Type Transport]],'[1]Taux émission CO2e'!$A$5:$B$16,2,0),0)</f>
        <v>0.3</v>
      </c>
      <c r="X649" s="28">
        <f>IFERROR(VLOOKUP(Data_Set[[#This Row],[Type Transport]],'[1]Taux émission CO2e'!$A$5:$D$16,4,0),0)</f>
        <v>0.16</v>
      </c>
      <c r="Y649" s="24">
        <f>IFERROR(VLOOKUP(Data_Set[[#This Row],[Type Transport]],'[1]Taux émission CO2e'!$A$20:$B$31,2,0),0)</f>
        <v>0.7</v>
      </c>
      <c r="Z649" s="6">
        <f>IFERROR(VLOOKUP(Data_Set[[#This Row],[Type Transport]],'[1]Taux émission CO2e'!$A$20:$D$31,4,0),0)</f>
        <v>6.7400000000000002E-2</v>
      </c>
      <c r="AA649" s="30">
        <f>Data_Set[[#This Row],[Repartition Segment 1]]*Data_Set[[#This Row],[Coefficient CO2 Segment 1]]*Data_Set[[#This Row],[Poids OT (T)]]*Data_Set[[#This Row],[Distance (KM)]]</f>
        <v>1.7285568</v>
      </c>
      <c r="AB649" s="30">
        <f>Data_Set[[#This Row],[Repartition Segment 2]]*Data_Set[[#This Row],[Coefficient CO2 Segment 2]]*Data_Set[[#This Row],[Poids OT (T)]]*Data_Set[[#This Row],[Distance (KM)]]</f>
        <v>1.6990272879999999</v>
      </c>
      <c r="AC649" s="30">
        <f>Data_Set[[#This Row],[Bilan CO2 Segment 1 (Kg CO2)]]+Data_Set[[#This Row],[Bilan CO2 Segment 2 (Kg CO2)]]</f>
        <v>3.4275840879999997</v>
      </c>
      <c r="AD649" s="1"/>
    </row>
    <row r="650" spans="1:30" ht="12.5" x14ac:dyDescent="0.25">
      <c r="A650" s="7">
        <v>20220500132</v>
      </c>
      <c r="B650" s="18">
        <v>44712</v>
      </c>
      <c r="C650" s="18" t="str">
        <f>TEXT(B650, "mmmm")</f>
        <v>mai</v>
      </c>
      <c r="D650" s="18" t="str">
        <f>TEXT(B650,"aaaa")</f>
        <v>2022</v>
      </c>
      <c r="E650" s="7">
        <v>1511891</v>
      </c>
      <c r="F650" s="17">
        <v>300</v>
      </c>
      <c r="G650" s="23">
        <f>Data_Set[[#This Row],[Poids OT (kg)]]/1000</f>
        <v>0.3</v>
      </c>
      <c r="H650" s="6" t="s">
        <v>1</v>
      </c>
      <c r="I650" s="7">
        <v>250</v>
      </c>
      <c r="J650" s="6">
        <v>42153</v>
      </c>
      <c r="K650" s="6" t="s">
        <v>59</v>
      </c>
      <c r="L650" s="6">
        <v>91100</v>
      </c>
      <c r="M650" s="6" t="s">
        <v>22</v>
      </c>
      <c r="N650" s="7">
        <v>359.47</v>
      </c>
      <c r="O650" s="6" t="s">
        <v>222</v>
      </c>
      <c r="P650" s="6" t="s">
        <v>223</v>
      </c>
      <c r="Q650" s="11">
        <v>1831242787654</v>
      </c>
      <c r="R650" s="12">
        <v>212125687</v>
      </c>
      <c r="S650" s="6" t="str">
        <f>LEFT(Q650,1)</f>
        <v>1</v>
      </c>
      <c r="T650" s="6" t="str">
        <f>IF(S650="1","Homme",IF(S650="0","Inconnu","Femme"))</f>
        <v>Homme</v>
      </c>
      <c r="U650" s="6" t="str">
        <f>"19"&amp;MID(Q650, SEARCH("", Q650) + 1,2)</f>
        <v>1983</v>
      </c>
      <c r="V650" s="6" t="str">
        <f>FLOOR(U650,5) &amp; "-" &amp; FLOOR(U650,5) + 5</f>
        <v>1980-1985</v>
      </c>
      <c r="W650" s="24">
        <f>IFERROR(VLOOKUP(Data_Set[[#This Row],[Type Transport]],'[1]Taux émission CO2e'!$A$5:$B$16,2,0),0)</f>
        <v>0.3</v>
      </c>
      <c r="X650" s="28">
        <f>IFERROR(VLOOKUP(Data_Set[[#This Row],[Type Transport]],'[1]Taux émission CO2e'!$A$5:$D$16,4,0),0)</f>
        <v>0.16</v>
      </c>
      <c r="Y650" s="24">
        <f>IFERROR(VLOOKUP(Data_Set[[#This Row],[Type Transport]],'[1]Taux émission CO2e'!$A$20:$B$31,2,0),0)</f>
        <v>0.7</v>
      </c>
      <c r="Z650" s="6">
        <f>IFERROR(VLOOKUP(Data_Set[[#This Row],[Type Transport]],'[1]Taux émission CO2e'!$A$20:$D$31,4,0),0)</f>
        <v>6.7400000000000002E-2</v>
      </c>
      <c r="AA650" s="30">
        <f>Data_Set[[#This Row],[Repartition Segment 1]]*Data_Set[[#This Row],[Coefficient CO2 Segment 1]]*Data_Set[[#This Row],[Poids OT (T)]]*Data_Set[[#This Row],[Distance (KM)]]</f>
        <v>5.1763680000000001</v>
      </c>
      <c r="AB650" s="30">
        <f>Data_Set[[#This Row],[Repartition Segment 2]]*Data_Set[[#This Row],[Coefficient CO2 Segment 2]]*Data_Set[[#This Row],[Poids OT (T)]]*Data_Set[[#This Row],[Distance (KM)]]</f>
        <v>5.0879383800000006</v>
      </c>
      <c r="AC650" s="30">
        <f>Data_Set[[#This Row],[Bilan CO2 Segment 1 (Kg CO2)]]+Data_Set[[#This Row],[Bilan CO2 Segment 2 (Kg CO2)]]</f>
        <v>10.264306380000001</v>
      </c>
      <c r="AD650" s="1"/>
    </row>
    <row r="651" spans="1:30" ht="12.5" x14ac:dyDescent="0.25">
      <c r="A651" s="7">
        <v>20220600077</v>
      </c>
      <c r="B651" s="18">
        <v>44742</v>
      </c>
      <c r="C651" s="18" t="str">
        <f>TEXT(B651, "mmmm")</f>
        <v>juin</v>
      </c>
      <c r="D651" s="18" t="str">
        <f>TEXT(B651,"aaaa")</f>
        <v>2022</v>
      </c>
      <c r="E651" s="7">
        <v>1525362</v>
      </c>
      <c r="F651" s="17">
        <v>300</v>
      </c>
      <c r="G651" s="23">
        <f>Data_Set[[#This Row],[Poids OT (kg)]]/1000</f>
        <v>0.3</v>
      </c>
      <c r="H651" s="6" t="s">
        <v>1</v>
      </c>
      <c r="I651" s="7">
        <v>250</v>
      </c>
      <c r="J651" s="6">
        <v>42153</v>
      </c>
      <c r="K651" s="6" t="s">
        <v>59</v>
      </c>
      <c r="L651" s="6">
        <v>91100</v>
      </c>
      <c r="M651" s="6" t="s">
        <v>22</v>
      </c>
      <c r="N651" s="7">
        <v>359.47</v>
      </c>
      <c r="O651" s="6" t="s">
        <v>222</v>
      </c>
      <c r="P651" s="6" t="s">
        <v>223</v>
      </c>
      <c r="Q651" s="11">
        <v>1831242787654</v>
      </c>
      <c r="R651" s="12">
        <v>212125687</v>
      </c>
      <c r="S651" s="6" t="str">
        <f>LEFT(Q651,1)</f>
        <v>1</v>
      </c>
      <c r="T651" s="6" t="str">
        <f>IF(S651="1","Homme",IF(S651="0","Inconnu","Femme"))</f>
        <v>Homme</v>
      </c>
      <c r="U651" s="6" t="str">
        <f>"19"&amp;MID(Q651, SEARCH("", Q651) + 1,2)</f>
        <v>1983</v>
      </c>
      <c r="V651" s="6" t="str">
        <f>FLOOR(U651,5) &amp; "-" &amp; FLOOR(U651,5) + 5</f>
        <v>1980-1985</v>
      </c>
      <c r="W651" s="24">
        <f>IFERROR(VLOOKUP(Data_Set[[#This Row],[Type Transport]],'[1]Taux émission CO2e'!$A$5:$B$16,2,0),0)</f>
        <v>0.3</v>
      </c>
      <c r="X651" s="28">
        <f>IFERROR(VLOOKUP(Data_Set[[#This Row],[Type Transport]],'[1]Taux émission CO2e'!$A$5:$D$16,4,0),0)</f>
        <v>0.16</v>
      </c>
      <c r="Y651" s="24">
        <f>IFERROR(VLOOKUP(Data_Set[[#This Row],[Type Transport]],'[1]Taux émission CO2e'!$A$20:$B$31,2,0),0)</f>
        <v>0.7</v>
      </c>
      <c r="Z651" s="6">
        <f>IFERROR(VLOOKUP(Data_Set[[#This Row],[Type Transport]],'[1]Taux émission CO2e'!$A$20:$D$31,4,0),0)</f>
        <v>6.7400000000000002E-2</v>
      </c>
      <c r="AA651" s="30">
        <f>Data_Set[[#This Row],[Repartition Segment 1]]*Data_Set[[#This Row],[Coefficient CO2 Segment 1]]*Data_Set[[#This Row],[Poids OT (T)]]*Data_Set[[#This Row],[Distance (KM)]]</f>
        <v>5.1763680000000001</v>
      </c>
      <c r="AB651" s="30">
        <f>Data_Set[[#This Row],[Repartition Segment 2]]*Data_Set[[#This Row],[Coefficient CO2 Segment 2]]*Data_Set[[#This Row],[Poids OT (T)]]*Data_Set[[#This Row],[Distance (KM)]]</f>
        <v>5.0879383800000006</v>
      </c>
      <c r="AC651" s="30">
        <f>Data_Set[[#This Row],[Bilan CO2 Segment 1 (Kg CO2)]]+Data_Set[[#This Row],[Bilan CO2 Segment 2 (Kg CO2)]]</f>
        <v>10.264306380000001</v>
      </c>
      <c r="AD651" s="1"/>
    </row>
    <row r="652" spans="1:30" ht="12.5" x14ac:dyDescent="0.25">
      <c r="A652" s="7">
        <v>2022090069</v>
      </c>
      <c r="B652" s="18">
        <v>44806</v>
      </c>
      <c r="C652" s="18" t="str">
        <f>TEXT(B652, "mmmm")</f>
        <v>septembre</v>
      </c>
      <c r="D652" s="18" t="str">
        <f>TEXT(B652,"aaaa")</f>
        <v>2022</v>
      </c>
      <c r="E652" s="7">
        <v>1547613</v>
      </c>
      <c r="F652" s="17">
        <v>300</v>
      </c>
      <c r="G652" s="23">
        <f>Data_Set[[#This Row],[Poids OT (kg)]]/1000</f>
        <v>0.3</v>
      </c>
      <c r="H652" s="6" t="s">
        <v>1</v>
      </c>
      <c r="I652" s="7">
        <v>250</v>
      </c>
      <c r="J652" s="6">
        <v>42153</v>
      </c>
      <c r="K652" s="6" t="s">
        <v>59</v>
      </c>
      <c r="L652" s="6">
        <v>91100</v>
      </c>
      <c r="M652" s="6" t="s">
        <v>22</v>
      </c>
      <c r="N652" s="7">
        <v>359.47</v>
      </c>
      <c r="O652" s="6" t="s">
        <v>222</v>
      </c>
      <c r="P652" s="6" t="s">
        <v>223</v>
      </c>
      <c r="Q652" s="11">
        <v>1831242787654</v>
      </c>
      <c r="R652" s="12">
        <v>212125687</v>
      </c>
      <c r="S652" s="6" t="str">
        <f>LEFT(Q652,1)</f>
        <v>1</v>
      </c>
      <c r="T652" s="6" t="str">
        <f>IF(S652="1","Homme",IF(S652="0","Inconnu","Femme"))</f>
        <v>Homme</v>
      </c>
      <c r="U652" s="6" t="str">
        <f>"19"&amp;MID(Q652, SEARCH("", Q652) + 1,2)</f>
        <v>1983</v>
      </c>
      <c r="V652" s="6" t="str">
        <f>FLOOR(U652,5) &amp; "-" &amp; FLOOR(U652,5) + 5</f>
        <v>1980-1985</v>
      </c>
      <c r="W652" s="24">
        <f>IFERROR(VLOOKUP(Data_Set[[#This Row],[Type Transport]],'[1]Taux émission CO2e'!$A$5:$B$16,2,0),0)</f>
        <v>0.3</v>
      </c>
      <c r="X652" s="28">
        <f>IFERROR(VLOOKUP(Data_Set[[#This Row],[Type Transport]],'[1]Taux émission CO2e'!$A$5:$D$16,4,0),0)</f>
        <v>0.16</v>
      </c>
      <c r="Y652" s="24">
        <f>IFERROR(VLOOKUP(Data_Set[[#This Row],[Type Transport]],'[1]Taux émission CO2e'!$A$20:$B$31,2,0),0)</f>
        <v>0.7</v>
      </c>
      <c r="Z652" s="6">
        <f>IFERROR(VLOOKUP(Data_Set[[#This Row],[Type Transport]],'[1]Taux émission CO2e'!$A$20:$D$31,4,0),0)</f>
        <v>6.7400000000000002E-2</v>
      </c>
      <c r="AA652" s="30">
        <f>Data_Set[[#This Row],[Repartition Segment 1]]*Data_Set[[#This Row],[Coefficient CO2 Segment 1]]*Data_Set[[#This Row],[Poids OT (T)]]*Data_Set[[#This Row],[Distance (KM)]]</f>
        <v>5.1763680000000001</v>
      </c>
      <c r="AB652" s="30">
        <f>Data_Set[[#This Row],[Repartition Segment 2]]*Data_Set[[#This Row],[Coefficient CO2 Segment 2]]*Data_Set[[#This Row],[Poids OT (T)]]*Data_Set[[#This Row],[Distance (KM)]]</f>
        <v>5.0879383800000006</v>
      </c>
      <c r="AC652" s="30">
        <f>Data_Set[[#This Row],[Bilan CO2 Segment 1 (Kg CO2)]]+Data_Set[[#This Row],[Bilan CO2 Segment 2 (Kg CO2)]]</f>
        <v>10.264306380000001</v>
      </c>
      <c r="AD652" s="1"/>
    </row>
    <row r="653" spans="1:30" ht="12.5" x14ac:dyDescent="0.25">
      <c r="A653" s="7">
        <v>20220300099</v>
      </c>
      <c r="B653" s="18">
        <v>44629</v>
      </c>
      <c r="C653" s="18" t="str">
        <f>TEXT(B653, "mmmm")</f>
        <v>mars</v>
      </c>
      <c r="D653" s="18" t="str">
        <f>TEXT(B653,"aaaa")</f>
        <v>2022</v>
      </c>
      <c r="E653" s="7">
        <v>1477056</v>
      </c>
      <c r="F653" s="17">
        <v>60</v>
      </c>
      <c r="G653" s="23">
        <f>Data_Set[[#This Row],[Poids OT (kg)]]/1000</f>
        <v>0.06</v>
      </c>
      <c r="H653" s="6" t="s">
        <v>1</v>
      </c>
      <c r="I653" s="7">
        <v>107.25</v>
      </c>
      <c r="J653" s="6">
        <v>91100</v>
      </c>
      <c r="K653" s="6" t="s">
        <v>22</v>
      </c>
      <c r="L653" s="6">
        <v>44150</v>
      </c>
      <c r="M653" s="6" t="s">
        <v>118</v>
      </c>
      <c r="N653" s="7">
        <v>343.62400000000002</v>
      </c>
      <c r="O653" s="6" t="s">
        <v>145</v>
      </c>
      <c r="P653" s="6" t="s">
        <v>146</v>
      </c>
      <c r="Q653" s="11">
        <v>1690891543678</v>
      </c>
      <c r="R653" s="12">
        <v>154098765</v>
      </c>
      <c r="S653" s="6" t="str">
        <f>LEFT(Q653,1)</f>
        <v>1</v>
      </c>
      <c r="T653" s="6" t="str">
        <f>IF(S653="1","Homme",IF(S653="0","Inconnu","Femme"))</f>
        <v>Homme</v>
      </c>
      <c r="U653" s="6" t="str">
        <f>"19"&amp;MID(Q653, SEARCH("", Q653) + 1,2)</f>
        <v>1969</v>
      </c>
      <c r="V653" s="6" t="str">
        <f>FLOOR(U653,5) &amp; "-" &amp; FLOOR(U653,5) + 5</f>
        <v>1965-1970</v>
      </c>
      <c r="W653" s="24">
        <f>IFERROR(VLOOKUP(Data_Set[[#This Row],[Type Transport]],'[1]Taux émission CO2e'!$A$5:$B$16,2,0),0)</f>
        <v>0.3</v>
      </c>
      <c r="X653" s="28">
        <f>IFERROR(VLOOKUP(Data_Set[[#This Row],[Type Transport]],'[1]Taux émission CO2e'!$A$5:$D$16,4,0),0)</f>
        <v>0.16</v>
      </c>
      <c r="Y653" s="24">
        <f>IFERROR(VLOOKUP(Data_Set[[#This Row],[Type Transport]],'[1]Taux émission CO2e'!$A$20:$B$31,2,0),0)</f>
        <v>0.7</v>
      </c>
      <c r="Z653" s="6">
        <f>IFERROR(VLOOKUP(Data_Set[[#This Row],[Type Transport]],'[1]Taux émission CO2e'!$A$20:$D$31,4,0),0)</f>
        <v>6.7400000000000002E-2</v>
      </c>
      <c r="AA653" s="30">
        <f>Data_Set[[#This Row],[Repartition Segment 1]]*Data_Set[[#This Row],[Coefficient CO2 Segment 1]]*Data_Set[[#This Row],[Poids OT (T)]]*Data_Set[[#This Row],[Distance (KM)]]</f>
        <v>0.98963712000000004</v>
      </c>
      <c r="AB653" s="30">
        <f>Data_Set[[#This Row],[Repartition Segment 2]]*Data_Set[[#This Row],[Coefficient CO2 Segment 2]]*Data_Set[[#This Row],[Poids OT (T)]]*Data_Set[[#This Row],[Distance (KM)]]</f>
        <v>0.97273081920000004</v>
      </c>
      <c r="AC653" s="30">
        <f>Data_Set[[#This Row],[Bilan CO2 Segment 1 (Kg CO2)]]+Data_Set[[#This Row],[Bilan CO2 Segment 2 (Kg CO2)]]</f>
        <v>1.9623679392</v>
      </c>
      <c r="AD653" s="1"/>
    </row>
    <row r="654" spans="1:30" ht="12.5" x14ac:dyDescent="0.25">
      <c r="A654" s="7">
        <v>20220400055</v>
      </c>
      <c r="B654" s="18">
        <v>44676</v>
      </c>
      <c r="C654" s="18" t="str">
        <f>TEXT(B654, "mmmm")</f>
        <v>avril</v>
      </c>
      <c r="D654" s="18" t="str">
        <f>TEXT(B654,"aaaa")</f>
        <v>2022</v>
      </c>
      <c r="E654" s="7">
        <v>1497343</v>
      </c>
      <c r="F654" s="17">
        <v>96</v>
      </c>
      <c r="G654" s="23">
        <f>Data_Set[[#This Row],[Poids OT (kg)]]/1000</f>
        <v>9.6000000000000002E-2</v>
      </c>
      <c r="H654" s="6" t="s">
        <v>1</v>
      </c>
      <c r="I654" s="7">
        <v>180</v>
      </c>
      <c r="J654" s="6">
        <v>91100</v>
      </c>
      <c r="K654" s="6" t="s">
        <v>22</v>
      </c>
      <c r="L654" s="6">
        <v>44150</v>
      </c>
      <c r="M654" s="6" t="s">
        <v>118</v>
      </c>
      <c r="N654" s="7">
        <v>343.62400000000002</v>
      </c>
      <c r="O654" s="6" t="s">
        <v>145</v>
      </c>
      <c r="P654" s="6" t="s">
        <v>146</v>
      </c>
      <c r="Q654" s="11">
        <v>1690891543678</v>
      </c>
      <c r="R654" s="12">
        <v>154098765</v>
      </c>
      <c r="S654" s="6" t="str">
        <f>LEFT(Q654,1)</f>
        <v>1</v>
      </c>
      <c r="T654" s="6" t="str">
        <f>IF(S654="1","Homme",IF(S654="0","Inconnu","Femme"))</f>
        <v>Homme</v>
      </c>
      <c r="U654" s="6" t="str">
        <f>"19"&amp;MID(Q654, SEARCH("", Q654) + 1,2)</f>
        <v>1969</v>
      </c>
      <c r="V654" s="6" t="str">
        <f>FLOOR(U654,5) &amp; "-" &amp; FLOOR(U654,5) + 5</f>
        <v>1965-1970</v>
      </c>
      <c r="W654" s="24">
        <f>IFERROR(VLOOKUP(Data_Set[[#This Row],[Type Transport]],'[1]Taux émission CO2e'!$A$5:$B$16,2,0),0)</f>
        <v>0.3</v>
      </c>
      <c r="X654" s="28">
        <f>IFERROR(VLOOKUP(Data_Set[[#This Row],[Type Transport]],'[1]Taux émission CO2e'!$A$5:$D$16,4,0),0)</f>
        <v>0.16</v>
      </c>
      <c r="Y654" s="24">
        <f>IFERROR(VLOOKUP(Data_Set[[#This Row],[Type Transport]],'[1]Taux émission CO2e'!$A$20:$B$31,2,0),0)</f>
        <v>0.7</v>
      </c>
      <c r="Z654" s="6">
        <f>IFERROR(VLOOKUP(Data_Set[[#This Row],[Type Transport]],'[1]Taux émission CO2e'!$A$20:$D$31,4,0),0)</f>
        <v>6.7400000000000002E-2</v>
      </c>
      <c r="AA654" s="30">
        <f>Data_Set[[#This Row],[Repartition Segment 1]]*Data_Set[[#This Row],[Coefficient CO2 Segment 1]]*Data_Set[[#This Row],[Poids OT (T)]]*Data_Set[[#This Row],[Distance (KM)]]</f>
        <v>1.5834193920000001</v>
      </c>
      <c r="AB654" s="30">
        <f>Data_Set[[#This Row],[Repartition Segment 2]]*Data_Set[[#This Row],[Coefficient CO2 Segment 2]]*Data_Set[[#This Row],[Poids OT (T)]]*Data_Set[[#This Row],[Distance (KM)]]</f>
        <v>1.5563693107200001</v>
      </c>
      <c r="AC654" s="30">
        <f>Data_Set[[#This Row],[Bilan CO2 Segment 1 (Kg CO2)]]+Data_Set[[#This Row],[Bilan CO2 Segment 2 (Kg CO2)]]</f>
        <v>3.1397887027200002</v>
      </c>
      <c r="AD654" s="1"/>
    </row>
    <row r="655" spans="1:30" ht="12.5" x14ac:dyDescent="0.25">
      <c r="A655" s="7">
        <v>2022050075</v>
      </c>
      <c r="B655" s="18">
        <v>44687</v>
      </c>
      <c r="C655" s="18" t="str">
        <f>TEXT(B655, "mmmm")</f>
        <v>mai</v>
      </c>
      <c r="D655" s="18" t="str">
        <f>TEXT(B655,"aaaa")</f>
        <v>2022</v>
      </c>
      <c r="E655" s="7">
        <v>1502433</v>
      </c>
      <c r="F655" s="17">
        <v>106</v>
      </c>
      <c r="G655" s="23">
        <f>Data_Set[[#This Row],[Poids OT (kg)]]/1000</f>
        <v>0.106</v>
      </c>
      <c r="H655" s="6" t="s">
        <v>1</v>
      </c>
      <c r="I655" s="7">
        <v>125</v>
      </c>
      <c r="J655" s="6">
        <v>91100</v>
      </c>
      <c r="K655" s="6" t="s">
        <v>22</v>
      </c>
      <c r="L655" s="6">
        <v>44150</v>
      </c>
      <c r="M655" s="6" t="s">
        <v>118</v>
      </c>
      <c r="N655" s="7">
        <v>343.62400000000002</v>
      </c>
      <c r="O655" s="6" t="s">
        <v>145</v>
      </c>
      <c r="P655" s="6" t="s">
        <v>146</v>
      </c>
      <c r="Q655" s="11">
        <v>1690891543678</v>
      </c>
      <c r="R655" s="12">
        <v>154098765</v>
      </c>
      <c r="S655" s="6" t="str">
        <f>LEFT(Q655,1)</f>
        <v>1</v>
      </c>
      <c r="T655" s="6" t="str">
        <f>IF(S655="1","Homme",IF(S655="0","Inconnu","Femme"))</f>
        <v>Homme</v>
      </c>
      <c r="U655" s="6" t="str">
        <f>"19"&amp;MID(Q655, SEARCH("", Q655) + 1,2)</f>
        <v>1969</v>
      </c>
      <c r="V655" s="6" t="str">
        <f>FLOOR(U655,5) &amp; "-" &amp; FLOOR(U655,5) + 5</f>
        <v>1965-1970</v>
      </c>
      <c r="W655" s="24">
        <f>IFERROR(VLOOKUP(Data_Set[[#This Row],[Type Transport]],'[1]Taux émission CO2e'!$A$5:$B$16,2,0),0)</f>
        <v>0.3</v>
      </c>
      <c r="X655" s="28">
        <f>IFERROR(VLOOKUP(Data_Set[[#This Row],[Type Transport]],'[1]Taux émission CO2e'!$A$5:$D$16,4,0),0)</f>
        <v>0.16</v>
      </c>
      <c r="Y655" s="24">
        <f>IFERROR(VLOOKUP(Data_Set[[#This Row],[Type Transport]],'[1]Taux émission CO2e'!$A$20:$B$31,2,0),0)</f>
        <v>0.7</v>
      </c>
      <c r="Z655" s="6">
        <f>IFERROR(VLOOKUP(Data_Set[[#This Row],[Type Transport]],'[1]Taux émission CO2e'!$A$20:$D$31,4,0),0)</f>
        <v>6.7400000000000002E-2</v>
      </c>
      <c r="AA655" s="30">
        <f>Data_Set[[#This Row],[Repartition Segment 1]]*Data_Set[[#This Row],[Coefficient CO2 Segment 1]]*Data_Set[[#This Row],[Poids OT (T)]]*Data_Set[[#This Row],[Distance (KM)]]</f>
        <v>1.748358912</v>
      </c>
      <c r="AB655" s="30">
        <f>Data_Set[[#This Row],[Repartition Segment 2]]*Data_Set[[#This Row],[Coefficient CO2 Segment 2]]*Data_Set[[#This Row],[Poids OT (T)]]*Data_Set[[#This Row],[Distance (KM)]]</f>
        <v>1.7184911139200001</v>
      </c>
      <c r="AC655" s="30">
        <f>Data_Set[[#This Row],[Bilan CO2 Segment 1 (Kg CO2)]]+Data_Set[[#This Row],[Bilan CO2 Segment 2 (Kg CO2)]]</f>
        <v>3.4668500259200004</v>
      </c>
      <c r="AD655" s="1"/>
    </row>
    <row r="656" spans="1:30" ht="12.5" x14ac:dyDescent="0.25">
      <c r="A656" s="7">
        <v>20220600077</v>
      </c>
      <c r="B656" s="18">
        <v>44715</v>
      </c>
      <c r="C656" s="18" t="str">
        <f>TEXT(B656, "mmmm")</f>
        <v>juin</v>
      </c>
      <c r="D656" s="18" t="str">
        <f>TEXT(B656,"aaaa")</f>
        <v>2022</v>
      </c>
      <c r="E656" s="7">
        <v>1513948</v>
      </c>
      <c r="F656" s="17">
        <v>106</v>
      </c>
      <c r="G656" s="23">
        <f>Data_Set[[#This Row],[Poids OT (kg)]]/1000</f>
        <v>0.106</v>
      </c>
      <c r="H656" s="6" t="s">
        <v>1</v>
      </c>
      <c r="I656" s="7">
        <v>125</v>
      </c>
      <c r="J656" s="6">
        <v>91100</v>
      </c>
      <c r="K656" s="6" t="s">
        <v>22</v>
      </c>
      <c r="L656" s="6">
        <v>44150</v>
      </c>
      <c r="M656" s="6" t="s">
        <v>118</v>
      </c>
      <c r="N656" s="7">
        <v>343.62400000000002</v>
      </c>
      <c r="O656" s="6" t="s">
        <v>145</v>
      </c>
      <c r="P656" s="6" t="s">
        <v>146</v>
      </c>
      <c r="Q656" s="11">
        <v>1690891543678</v>
      </c>
      <c r="R656" s="12">
        <v>154098765</v>
      </c>
      <c r="S656" s="6" t="str">
        <f>LEFT(Q656,1)</f>
        <v>1</v>
      </c>
      <c r="T656" s="6" t="str">
        <f>IF(S656="1","Homme",IF(S656="0","Inconnu","Femme"))</f>
        <v>Homme</v>
      </c>
      <c r="U656" s="6" t="str">
        <f>"19"&amp;MID(Q656, SEARCH("", Q656) + 1,2)</f>
        <v>1969</v>
      </c>
      <c r="V656" s="6" t="str">
        <f>FLOOR(U656,5) &amp; "-" &amp; FLOOR(U656,5) + 5</f>
        <v>1965-1970</v>
      </c>
      <c r="W656" s="24">
        <f>IFERROR(VLOOKUP(Data_Set[[#This Row],[Type Transport]],'[1]Taux émission CO2e'!$A$5:$B$16,2,0),0)</f>
        <v>0.3</v>
      </c>
      <c r="X656" s="28">
        <f>IFERROR(VLOOKUP(Data_Set[[#This Row],[Type Transport]],'[1]Taux émission CO2e'!$A$5:$D$16,4,0),0)</f>
        <v>0.16</v>
      </c>
      <c r="Y656" s="24">
        <f>IFERROR(VLOOKUP(Data_Set[[#This Row],[Type Transport]],'[1]Taux émission CO2e'!$A$20:$B$31,2,0),0)</f>
        <v>0.7</v>
      </c>
      <c r="Z656" s="6">
        <f>IFERROR(VLOOKUP(Data_Set[[#This Row],[Type Transport]],'[1]Taux émission CO2e'!$A$20:$D$31,4,0),0)</f>
        <v>6.7400000000000002E-2</v>
      </c>
      <c r="AA656" s="30">
        <f>Data_Set[[#This Row],[Repartition Segment 1]]*Data_Set[[#This Row],[Coefficient CO2 Segment 1]]*Data_Set[[#This Row],[Poids OT (T)]]*Data_Set[[#This Row],[Distance (KM)]]</f>
        <v>1.748358912</v>
      </c>
      <c r="AB656" s="30">
        <f>Data_Set[[#This Row],[Repartition Segment 2]]*Data_Set[[#This Row],[Coefficient CO2 Segment 2]]*Data_Set[[#This Row],[Poids OT (T)]]*Data_Set[[#This Row],[Distance (KM)]]</f>
        <v>1.7184911139200001</v>
      </c>
      <c r="AC656" s="30">
        <f>Data_Set[[#This Row],[Bilan CO2 Segment 1 (Kg CO2)]]+Data_Set[[#This Row],[Bilan CO2 Segment 2 (Kg CO2)]]</f>
        <v>3.4668500259200004</v>
      </c>
      <c r="AD656" s="1"/>
    </row>
    <row r="657" spans="1:30" ht="12.5" x14ac:dyDescent="0.25">
      <c r="A657" s="7">
        <v>20210100041</v>
      </c>
      <c r="B657" s="18">
        <v>44214</v>
      </c>
      <c r="C657" s="18" t="str">
        <f>TEXT(B657, "mmmm")</f>
        <v>janvier</v>
      </c>
      <c r="D657" s="18" t="str">
        <f>TEXT(B657,"aaaa")</f>
        <v>2021</v>
      </c>
      <c r="E657" s="7">
        <v>1312950</v>
      </c>
      <c r="F657" s="17">
        <v>300</v>
      </c>
      <c r="G657" s="23">
        <f>Data_Set[[#This Row],[Poids OT (kg)]]/1000</f>
        <v>0.3</v>
      </c>
      <c r="H657" s="6" t="s">
        <v>0</v>
      </c>
      <c r="I657" s="7">
        <v>182</v>
      </c>
      <c r="J657" s="6">
        <v>93120</v>
      </c>
      <c r="K657" s="6" t="s">
        <v>21</v>
      </c>
      <c r="L657" s="6">
        <v>21300</v>
      </c>
      <c r="M657" s="6" t="s">
        <v>27</v>
      </c>
      <c r="N657" s="7">
        <v>330.63299999999998</v>
      </c>
      <c r="O657" s="6" t="s">
        <v>143</v>
      </c>
      <c r="P657" s="6" t="s">
        <v>144</v>
      </c>
      <c r="Q657" s="11">
        <v>1721093543456</v>
      </c>
      <c r="R657" s="12">
        <v>276783489</v>
      </c>
      <c r="S657" s="6" t="str">
        <f>LEFT(Q657,1)</f>
        <v>1</v>
      </c>
      <c r="T657" s="6" t="str">
        <f>IF(S657="1","Homme",IF(S657="0","Inconnu","Femme"))</f>
        <v>Homme</v>
      </c>
      <c r="U657" s="6" t="str">
        <f>"19"&amp;MID(Q657, SEARCH("", Q657) + 1,2)</f>
        <v>1972</v>
      </c>
      <c r="V657" s="6" t="str">
        <f>FLOOR(U657,5) &amp; "-" &amp; FLOOR(U657,5) + 5</f>
        <v>1970-1975</v>
      </c>
      <c r="W657" s="24">
        <f>IFERROR(VLOOKUP(Data_Set[[#This Row],[Type Transport]],'[1]Taux émission CO2e'!$A$5:$B$16,2,0),0)</f>
        <v>0.3</v>
      </c>
      <c r="X657" s="28">
        <f>IFERROR(VLOOKUP(Data_Set[[#This Row],[Type Transport]],'[1]Taux émission CO2e'!$A$5:$D$16,4,0),0)</f>
        <v>0.16</v>
      </c>
      <c r="Y657" s="24">
        <f>IFERROR(VLOOKUP(Data_Set[[#This Row],[Type Transport]],'[1]Taux émission CO2e'!$A$20:$B$31,2,0),0)</f>
        <v>0.7</v>
      </c>
      <c r="Z657" s="6">
        <f>IFERROR(VLOOKUP(Data_Set[[#This Row],[Type Transport]],'[1]Taux émission CO2e'!$A$20:$D$31,4,0),0)</f>
        <v>6.7400000000000002E-2</v>
      </c>
      <c r="AA657" s="30">
        <f>Data_Set[[#This Row],[Repartition Segment 1]]*Data_Set[[#This Row],[Coefficient CO2 Segment 1]]*Data_Set[[#This Row],[Poids OT (T)]]*Data_Set[[#This Row],[Distance (KM)]]</f>
        <v>4.7611151999999999</v>
      </c>
      <c r="AB657" s="30">
        <f>Data_Set[[#This Row],[Repartition Segment 2]]*Data_Set[[#This Row],[Coefficient CO2 Segment 2]]*Data_Set[[#This Row],[Poids OT (T)]]*Data_Set[[#This Row],[Distance (KM)]]</f>
        <v>4.6797794819999998</v>
      </c>
      <c r="AC657" s="30">
        <f>Data_Set[[#This Row],[Bilan CO2 Segment 1 (Kg CO2)]]+Data_Set[[#This Row],[Bilan CO2 Segment 2 (Kg CO2)]]</f>
        <v>9.4408946819999997</v>
      </c>
      <c r="AD657" s="1"/>
    </row>
    <row r="658" spans="1:30" ht="12.5" x14ac:dyDescent="0.25">
      <c r="A658" s="7">
        <v>20210200044</v>
      </c>
      <c r="B658" s="18">
        <v>44236</v>
      </c>
      <c r="C658" s="18" t="str">
        <f>TEXT(B658, "mmmm")</f>
        <v>février</v>
      </c>
      <c r="D658" s="18" t="str">
        <f>TEXT(B658,"aaaa")</f>
        <v>2021</v>
      </c>
      <c r="E658" s="7">
        <v>1320752</v>
      </c>
      <c r="F658" s="17">
        <v>250</v>
      </c>
      <c r="G658" s="23">
        <f>Data_Set[[#This Row],[Poids OT (kg)]]/1000</f>
        <v>0.25</v>
      </c>
      <c r="H658" s="6" t="s">
        <v>0</v>
      </c>
      <c r="I658" s="7">
        <v>182</v>
      </c>
      <c r="J658" s="6">
        <v>93120</v>
      </c>
      <c r="K658" s="6" t="s">
        <v>21</v>
      </c>
      <c r="L658" s="6">
        <v>21300</v>
      </c>
      <c r="M658" s="6" t="s">
        <v>27</v>
      </c>
      <c r="N658" s="7">
        <v>330.63299999999998</v>
      </c>
      <c r="O658" s="6" t="s">
        <v>143</v>
      </c>
      <c r="P658" s="6" t="s">
        <v>144</v>
      </c>
      <c r="Q658" s="11">
        <v>1721093543456</v>
      </c>
      <c r="R658" s="12">
        <v>276783489</v>
      </c>
      <c r="S658" s="6" t="str">
        <f>LEFT(Q658,1)</f>
        <v>1</v>
      </c>
      <c r="T658" s="6" t="str">
        <f>IF(S658="1","Homme",IF(S658="0","Inconnu","Femme"))</f>
        <v>Homme</v>
      </c>
      <c r="U658" s="6" t="str">
        <f>"19"&amp;MID(Q658, SEARCH("", Q658) + 1,2)</f>
        <v>1972</v>
      </c>
      <c r="V658" s="6" t="str">
        <f>FLOOR(U658,5) &amp; "-" &amp; FLOOR(U658,5) + 5</f>
        <v>1970-1975</v>
      </c>
      <c r="W658" s="24">
        <f>IFERROR(VLOOKUP(Data_Set[[#This Row],[Type Transport]],'[1]Taux émission CO2e'!$A$5:$B$16,2,0),0)</f>
        <v>0.3</v>
      </c>
      <c r="X658" s="28">
        <f>IFERROR(VLOOKUP(Data_Set[[#This Row],[Type Transport]],'[1]Taux émission CO2e'!$A$5:$D$16,4,0),0)</f>
        <v>0.16</v>
      </c>
      <c r="Y658" s="24">
        <f>IFERROR(VLOOKUP(Data_Set[[#This Row],[Type Transport]],'[1]Taux émission CO2e'!$A$20:$B$31,2,0),0)</f>
        <v>0.7</v>
      </c>
      <c r="Z658" s="6">
        <f>IFERROR(VLOOKUP(Data_Set[[#This Row],[Type Transport]],'[1]Taux émission CO2e'!$A$20:$D$31,4,0),0)</f>
        <v>6.7400000000000002E-2</v>
      </c>
      <c r="AA658" s="30">
        <f>Data_Set[[#This Row],[Repartition Segment 1]]*Data_Set[[#This Row],[Coefficient CO2 Segment 1]]*Data_Set[[#This Row],[Poids OT (T)]]*Data_Set[[#This Row],[Distance (KM)]]</f>
        <v>3.9675959999999999</v>
      </c>
      <c r="AB658" s="30">
        <f>Data_Set[[#This Row],[Repartition Segment 2]]*Data_Set[[#This Row],[Coefficient CO2 Segment 2]]*Data_Set[[#This Row],[Poids OT (T)]]*Data_Set[[#This Row],[Distance (KM)]]</f>
        <v>3.8998162349999999</v>
      </c>
      <c r="AC658" s="30">
        <f>Data_Set[[#This Row],[Bilan CO2 Segment 1 (Kg CO2)]]+Data_Set[[#This Row],[Bilan CO2 Segment 2 (Kg CO2)]]</f>
        <v>7.8674122349999998</v>
      </c>
      <c r="AD658" s="1"/>
    </row>
    <row r="659" spans="1:30" ht="12.5" x14ac:dyDescent="0.25">
      <c r="A659" s="7">
        <v>20210300043</v>
      </c>
      <c r="B659" s="18">
        <v>44284</v>
      </c>
      <c r="C659" s="18" t="str">
        <f>TEXT(B659, "mmmm")</f>
        <v>mars</v>
      </c>
      <c r="D659" s="18" t="str">
        <f>TEXT(B659,"aaaa")</f>
        <v>2021</v>
      </c>
      <c r="E659" s="7">
        <v>1341989</v>
      </c>
      <c r="F659" s="17">
        <v>750</v>
      </c>
      <c r="G659" s="23">
        <f>Data_Set[[#This Row],[Poids OT (kg)]]/1000</f>
        <v>0.75</v>
      </c>
      <c r="H659" s="6" t="s">
        <v>0</v>
      </c>
      <c r="I659" s="7">
        <v>182</v>
      </c>
      <c r="J659" s="6">
        <v>93120</v>
      </c>
      <c r="K659" s="6" t="s">
        <v>21</v>
      </c>
      <c r="L659" s="6">
        <v>21300</v>
      </c>
      <c r="M659" s="6" t="s">
        <v>27</v>
      </c>
      <c r="N659" s="7">
        <v>330.63299999999998</v>
      </c>
      <c r="O659" s="6" t="s">
        <v>143</v>
      </c>
      <c r="P659" s="6" t="s">
        <v>144</v>
      </c>
      <c r="Q659" s="11">
        <v>1721093543456</v>
      </c>
      <c r="R659" s="12">
        <v>276783489</v>
      </c>
      <c r="S659" s="6" t="str">
        <f>LEFT(Q659,1)</f>
        <v>1</v>
      </c>
      <c r="T659" s="6" t="str">
        <f>IF(S659="1","Homme",IF(S659="0","Inconnu","Femme"))</f>
        <v>Homme</v>
      </c>
      <c r="U659" s="6" t="str">
        <f>"19"&amp;MID(Q659, SEARCH("", Q659) + 1,2)</f>
        <v>1972</v>
      </c>
      <c r="V659" s="6" t="str">
        <f>FLOOR(U659,5) &amp; "-" &amp; FLOOR(U659,5) + 5</f>
        <v>1970-1975</v>
      </c>
      <c r="W659" s="24">
        <f>IFERROR(VLOOKUP(Data_Set[[#This Row],[Type Transport]],'[1]Taux émission CO2e'!$A$5:$B$16,2,0),0)</f>
        <v>0.3</v>
      </c>
      <c r="X659" s="28">
        <f>IFERROR(VLOOKUP(Data_Set[[#This Row],[Type Transport]],'[1]Taux émission CO2e'!$A$5:$D$16,4,0),0)</f>
        <v>0.16</v>
      </c>
      <c r="Y659" s="24">
        <f>IFERROR(VLOOKUP(Data_Set[[#This Row],[Type Transport]],'[1]Taux émission CO2e'!$A$20:$B$31,2,0),0)</f>
        <v>0.7</v>
      </c>
      <c r="Z659" s="6">
        <f>IFERROR(VLOOKUP(Data_Set[[#This Row],[Type Transport]],'[1]Taux émission CO2e'!$A$20:$D$31,4,0),0)</f>
        <v>6.7400000000000002E-2</v>
      </c>
      <c r="AA659" s="30">
        <f>Data_Set[[#This Row],[Repartition Segment 1]]*Data_Set[[#This Row],[Coefficient CO2 Segment 1]]*Data_Set[[#This Row],[Poids OT (T)]]*Data_Set[[#This Row],[Distance (KM)]]</f>
        <v>11.902788000000001</v>
      </c>
      <c r="AB659" s="30">
        <f>Data_Set[[#This Row],[Repartition Segment 2]]*Data_Set[[#This Row],[Coefficient CO2 Segment 2]]*Data_Set[[#This Row],[Poids OT (T)]]*Data_Set[[#This Row],[Distance (KM)]]</f>
        <v>11.699448705</v>
      </c>
      <c r="AC659" s="30">
        <f>Data_Set[[#This Row],[Bilan CO2 Segment 1 (Kg CO2)]]+Data_Set[[#This Row],[Bilan CO2 Segment 2 (Kg CO2)]]</f>
        <v>23.602236705000003</v>
      </c>
      <c r="AD659" s="1"/>
    </row>
    <row r="660" spans="1:30" ht="12.5" x14ac:dyDescent="0.25">
      <c r="A660" s="7">
        <v>202203000165</v>
      </c>
      <c r="B660" s="18">
        <v>44650</v>
      </c>
      <c r="C660" s="18" t="str">
        <f>TEXT(B660, "mmmm")</f>
        <v>mars</v>
      </c>
      <c r="D660" s="18" t="str">
        <f>TEXT(B660,"aaaa")</f>
        <v>2022</v>
      </c>
      <c r="E660" s="7">
        <v>1485668</v>
      </c>
      <c r="F660" s="17">
        <v>90</v>
      </c>
      <c r="G660" s="23">
        <f>Data_Set[[#This Row],[Poids OT (kg)]]/1000</f>
        <v>0.09</v>
      </c>
      <c r="H660" s="6" t="s">
        <v>1</v>
      </c>
      <c r="I660" s="7">
        <v>150</v>
      </c>
      <c r="J660" s="6">
        <v>91100</v>
      </c>
      <c r="K660" s="6" t="s">
        <v>22</v>
      </c>
      <c r="L660" s="6">
        <v>53120</v>
      </c>
      <c r="M660" s="6" t="s">
        <v>63</v>
      </c>
      <c r="N660" s="7">
        <v>316.77699999999999</v>
      </c>
      <c r="O660" s="6" t="s">
        <v>145</v>
      </c>
      <c r="P660" s="6" t="s">
        <v>146</v>
      </c>
      <c r="Q660" s="11">
        <v>1690891543678</v>
      </c>
      <c r="R660" s="12">
        <v>154098765</v>
      </c>
      <c r="S660" s="6" t="str">
        <f>LEFT(Q660,1)</f>
        <v>1</v>
      </c>
      <c r="T660" s="6" t="str">
        <f>IF(S660="1","Homme",IF(S660="0","Inconnu","Femme"))</f>
        <v>Homme</v>
      </c>
      <c r="U660" s="6" t="str">
        <f>"19"&amp;MID(Q660, SEARCH("", Q660) + 1,2)</f>
        <v>1969</v>
      </c>
      <c r="V660" s="6" t="str">
        <f>FLOOR(U660,5) &amp; "-" &amp; FLOOR(U660,5) + 5</f>
        <v>1965-1970</v>
      </c>
      <c r="W660" s="24">
        <f>IFERROR(VLOOKUP(Data_Set[[#This Row],[Type Transport]],'[1]Taux émission CO2e'!$A$5:$B$16,2,0),0)</f>
        <v>0.3</v>
      </c>
      <c r="X660" s="28">
        <f>IFERROR(VLOOKUP(Data_Set[[#This Row],[Type Transport]],'[1]Taux émission CO2e'!$A$5:$D$16,4,0),0)</f>
        <v>0.16</v>
      </c>
      <c r="Y660" s="24">
        <f>IFERROR(VLOOKUP(Data_Set[[#This Row],[Type Transport]],'[1]Taux émission CO2e'!$A$20:$B$31,2,0),0)</f>
        <v>0.7</v>
      </c>
      <c r="Z660" s="6">
        <f>IFERROR(VLOOKUP(Data_Set[[#This Row],[Type Transport]],'[1]Taux émission CO2e'!$A$20:$D$31,4,0),0)</f>
        <v>6.7400000000000002E-2</v>
      </c>
      <c r="AA660" s="30">
        <f>Data_Set[[#This Row],[Repartition Segment 1]]*Data_Set[[#This Row],[Coefficient CO2 Segment 1]]*Data_Set[[#This Row],[Poids OT (T)]]*Data_Set[[#This Row],[Distance (KM)]]</f>
        <v>1.3684766399999999</v>
      </c>
      <c r="AB660" s="30">
        <f>Data_Set[[#This Row],[Repartition Segment 2]]*Data_Set[[#This Row],[Coefficient CO2 Segment 2]]*Data_Set[[#This Row],[Poids OT (T)]]*Data_Set[[#This Row],[Distance (KM)]]</f>
        <v>1.3450984973999998</v>
      </c>
      <c r="AC660" s="30">
        <f>Data_Set[[#This Row],[Bilan CO2 Segment 1 (Kg CO2)]]+Data_Set[[#This Row],[Bilan CO2 Segment 2 (Kg CO2)]]</f>
        <v>2.7135751373999994</v>
      </c>
      <c r="AD660" s="1"/>
    </row>
    <row r="661" spans="1:30" ht="12.5" x14ac:dyDescent="0.25">
      <c r="A661" s="7">
        <v>2022050075</v>
      </c>
      <c r="B661" s="18">
        <v>44691</v>
      </c>
      <c r="C661" s="18" t="str">
        <f>TEXT(B661, "mmmm")</f>
        <v>mai</v>
      </c>
      <c r="D661" s="18" t="str">
        <f>TEXT(B661,"aaaa")</f>
        <v>2022</v>
      </c>
      <c r="E661" s="7">
        <v>1503575</v>
      </c>
      <c r="F661" s="17">
        <v>225</v>
      </c>
      <c r="G661" s="23">
        <f>Data_Set[[#This Row],[Poids OT (kg)]]/1000</f>
        <v>0.22500000000000001</v>
      </c>
      <c r="H661" s="6" t="s">
        <v>1</v>
      </c>
      <c r="I661" s="7">
        <v>210</v>
      </c>
      <c r="J661" s="6">
        <v>91100</v>
      </c>
      <c r="K661" s="6" t="s">
        <v>22</v>
      </c>
      <c r="L661" s="6">
        <v>53120</v>
      </c>
      <c r="M661" s="6" t="s">
        <v>63</v>
      </c>
      <c r="N661" s="7">
        <v>316.77699999999999</v>
      </c>
      <c r="O661" s="6" t="s">
        <v>145</v>
      </c>
      <c r="P661" s="6" t="s">
        <v>146</v>
      </c>
      <c r="Q661" s="11">
        <v>1690891543678</v>
      </c>
      <c r="R661" s="12">
        <v>154098765</v>
      </c>
      <c r="S661" s="6" t="str">
        <f>LEFT(Q661,1)</f>
        <v>1</v>
      </c>
      <c r="T661" s="6" t="str">
        <f>IF(S661="1","Homme",IF(S661="0","Inconnu","Femme"))</f>
        <v>Homme</v>
      </c>
      <c r="U661" s="6" t="str">
        <f>"19"&amp;MID(Q661, SEARCH("", Q661) + 1,2)</f>
        <v>1969</v>
      </c>
      <c r="V661" s="6" t="str">
        <f>FLOOR(U661,5) &amp; "-" &amp; FLOOR(U661,5) + 5</f>
        <v>1965-1970</v>
      </c>
      <c r="W661" s="24">
        <f>IFERROR(VLOOKUP(Data_Set[[#This Row],[Type Transport]],'[1]Taux émission CO2e'!$A$5:$B$16,2,0),0)</f>
        <v>0.3</v>
      </c>
      <c r="X661" s="28">
        <f>IFERROR(VLOOKUP(Data_Set[[#This Row],[Type Transport]],'[1]Taux émission CO2e'!$A$5:$D$16,4,0),0)</f>
        <v>0.16</v>
      </c>
      <c r="Y661" s="24">
        <f>IFERROR(VLOOKUP(Data_Set[[#This Row],[Type Transport]],'[1]Taux émission CO2e'!$A$20:$B$31,2,0),0)</f>
        <v>0.7</v>
      </c>
      <c r="Z661" s="6">
        <f>IFERROR(VLOOKUP(Data_Set[[#This Row],[Type Transport]],'[1]Taux émission CO2e'!$A$20:$D$31,4,0),0)</f>
        <v>6.7400000000000002E-2</v>
      </c>
      <c r="AA661" s="30">
        <f>Data_Set[[#This Row],[Repartition Segment 1]]*Data_Set[[#This Row],[Coefficient CO2 Segment 1]]*Data_Set[[#This Row],[Poids OT (T)]]*Data_Set[[#This Row],[Distance (KM)]]</f>
        <v>3.4211916000000002</v>
      </c>
      <c r="AB661" s="30">
        <f>Data_Set[[#This Row],[Repartition Segment 2]]*Data_Set[[#This Row],[Coefficient CO2 Segment 2]]*Data_Set[[#This Row],[Poids OT (T)]]*Data_Set[[#This Row],[Distance (KM)]]</f>
        <v>3.3627462434999997</v>
      </c>
      <c r="AC661" s="30">
        <f>Data_Set[[#This Row],[Bilan CO2 Segment 1 (Kg CO2)]]+Data_Set[[#This Row],[Bilan CO2 Segment 2 (Kg CO2)]]</f>
        <v>6.7839378435000004</v>
      </c>
      <c r="AD661" s="1"/>
    </row>
    <row r="662" spans="1:30" ht="12.5" x14ac:dyDescent="0.25">
      <c r="A662" s="7">
        <v>20220600077</v>
      </c>
      <c r="B662" s="18">
        <v>44719</v>
      </c>
      <c r="C662" s="18" t="str">
        <f>TEXT(B662, "mmmm")</f>
        <v>juin</v>
      </c>
      <c r="D662" s="18" t="str">
        <f>TEXT(B662,"aaaa")</f>
        <v>2022</v>
      </c>
      <c r="E662" s="7">
        <v>1514941</v>
      </c>
      <c r="F662" s="17">
        <v>224</v>
      </c>
      <c r="G662" s="23">
        <f>Data_Set[[#This Row],[Poids OT (kg)]]/1000</f>
        <v>0.224</v>
      </c>
      <c r="H662" s="6" t="s">
        <v>1</v>
      </c>
      <c r="I662" s="7">
        <v>210</v>
      </c>
      <c r="J662" s="6">
        <v>91100</v>
      </c>
      <c r="K662" s="6" t="s">
        <v>22</v>
      </c>
      <c r="L662" s="6">
        <v>53120</v>
      </c>
      <c r="M662" s="6" t="s">
        <v>63</v>
      </c>
      <c r="N662" s="7">
        <v>316.77699999999999</v>
      </c>
      <c r="O662" s="6" t="s">
        <v>145</v>
      </c>
      <c r="P662" s="6" t="s">
        <v>146</v>
      </c>
      <c r="Q662" s="11">
        <v>1690891543678</v>
      </c>
      <c r="R662" s="12">
        <v>154098765</v>
      </c>
      <c r="S662" s="6" t="str">
        <f>LEFT(Q662,1)</f>
        <v>1</v>
      </c>
      <c r="T662" s="6" t="str">
        <f>IF(S662="1","Homme",IF(S662="0","Inconnu","Femme"))</f>
        <v>Homme</v>
      </c>
      <c r="U662" s="6" t="str">
        <f>"19"&amp;MID(Q662, SEARCH("", Q662) + 1,2)</f>
        <v>1969</v>
      </c>
      <c r="V662" s="6" t="str">
        <f>FLOOR(U662,5) &amp; "-" &amp; FLOOR(U662,5) + 5</f>
        <v>1965-1970</v>
      </c>
      <c r="W662" s="24">
        <f>IFERROR(VLOOKUP(Data_Set[[#This Row],[Type Transport]],'[1]Taux émission CO2e'!$A$5:$B$16,2,0),0)</f>
        <v>0.3</v>
      </c>
      <c r="X662" s="28">
        <f>IFERROR(VLOOKUP(Data_Set[[#This Row],[Type Transport]],'[1]Taux émission CO2e'!$A$5:$D$16,4,0),0)</f>
        <v>0.16</v>
      </c>
      <c r="Y662" s="24">
        <f>IFERROR(VLOOKUP(Data_Set[[#This Row],[Type Transport]],'[1]Taux émission CO2e'!$A$20:$B$31,2,0),0)</f>
        <v>0.7</v>
      </c>
      <c r="Z662" s="6">
        <f>IFERROR(VLOOKUP(Data_Set[[#This Row],[Type Transport]],'[1]Taux émission CO2e'!$A$20:$D$31,4,0),0)</f>
        <v>6.7400000000000002E-2</v>
      </c>
      <c r="AA662" s="30">
        <f>Data_Set[[#This Row],[Repartition Segment 1]]*Data_Set[[#This Row],[Coefficient CO2 Segment 1]]*Data_Set[[#This Row],[Poids OT (T)]]*Data_Set[[#This Row],[Distance (KM)]]</f>
        <v>3.4059863040000002</v>
      </c>
      <c r="AB662" s="30">
        <f>Data_Set[[#This Row],[Repartition Segment 2]]*Data_Set[[#This Row],[Coefficient CO2 Segment 2]]*Data_Set[[#This Row],[Poids OT (T)]]*Data_Set[[#This Row],[Distance (KM)]]</f>
        <v>3.34780070464</v>
      </c>
      <c r="AC662" s="30">
        <f>Data_Set[[#This Row],[Bilan CO2 Segment 1 (Kg CO2)]]+Data_Set[[#This Row],[Bilan CO2 Segment 2 (Kg CO2)]]</f>
        <v>6.7537870086399998</v>
      </c>
      <c r="AD662" s="1"/>
    </row>
    <row r="663" spans="1:30" ht="12.5" x14ac:dyDescent="0.25">
      <c r="A663" s="7">
        <v>20220600077</v>
      </c>
      <c r="B663" s="18">
        <v>44726</v>
      </c>
      <c r="C663" s="18" t="str">
        <f>TEXT(B663, "mmmm")</f>
        <v>juin</v>
      </c>
      <c r="D663" s="18" t="str">
        <f>TEXT(B663,"aaaa")</f>
        <v>2022</v>
      </c>
      <c r="E663" s="7">
        <v>1518325</v>
      </c>
      <c r="F663" s="17">
        <v>219</v>
      </c>
      <c r="G663" s="23">
        <f>Data_Set[[#This Row],[Poids OT (kg)]]/1000</f>
        <v>0.219</v>
      </c>
      <c r="H663" s="6" t="s">
        <v>1</v>
      </c>
      <c r="I663" s="7">
        <v>210</v>
      </c>
      <c r="J663" s="6">
        <v>91100</v>
      </c>
      <c r="K663" s="6" t="s">
        <v>22</v>
      </c>
      <c r="L663" s="6">
        <v>53120</v>
      </c>
      <c r="M663" s="6" t="s">
        <v>63</v>
      </c>
      <c r="N663" s="7">
        <v>316.77699999999999</v>
      </c>
      <c r="O663" s="6" t="s">
        <v>145</v>
      </c>
      <c r="P663" s="6" t="s">
        <v>146</v>
      </c>
      <c r="Q663" s="11">
        <v>1690891543678</v>
      </c>
      <c r="R663" s="12">
        <v>154098765</v>
      </c>
      <c r="S663" s="6" t="str">
        <f>LEFT(Q663,1)</f>
        <v>1</v>
      </c>
      <c r="T663" s="6" t="str">
        <f>IF(S663="1","Homme",IF(S663="0","Inconnu","Femme"))</f>
        <v>Homme</v>
      </c>
      <c r="U663" s="6" t="str">
        <f>"19"&amp;MID(Q663, SEARCH("", Q663) + 1,2)</f>
        <v>1969</v>
      </c>
      <c r="V663" s="6" t="str">
        <f>FLOOR(U663,5) &amp; "-" &amp; FLOOR(U663,5) + 5</f>
        <v>1965-1970</v>
      </c>
      <c r="W663" s="24">
        <f>IFERROR(VLOOKUP(Data_Set[[#This Row],[Type Transport]],'[1]Taux émission CO2e'!$A$5:$B$16,2,0),0)</f>
        <v>0.3</v>
      </c>
      <c r="X663" s="28">
        <f>IFERROR(VLOOKUP(Data_Set[[#This Row],[Type Transport]],'[1]Taux émission CO2e'!$A$5:$D$16,4,0),0)</f>
        <v>0.16</v>
      </c>
      <c r="Y663" s="24">
        <f>IFERROR(VLOOKUP(Data_Set[[#This Row],[Type Transport]],'[1]Taux émission CO2e'!$A$20:$B$31,2,0),0)</f>
        <v>0.7</v>
      </c>
      <c r="Z663" s="6">
        <f>IFERROR(VLOOKUP(Data_Set[[#This Row],[Type Transport]],'[1]Taux émission CO2e'!$A$20:$D$31,4,0),0)</f>
        <v>6.7400000000000002E-2</v>
      </c>
      <c r="AA663" s="30">
        <f>Data_Set[[#This Row],[Repartition Segment 1]]*Data_Set[[#This Row],[Coefficient CO2 Segment 1]]*Data_Set[[#This Row],[Poids OT (T)]]*Data_Set[[#This Row],[Distance (KM)]]</f>
        <v>3.3299598239999999</v>
      </c>
      <c r="AB663" s="30">
        <f>Data_Set[[#This Row],[Repartition Segment 2]]*Data_Set[[#This Row],[Coefficient CO2 Segment 2]]*Data_Set[[#This Row],[Poids OT (T)]]*Data_Set[[#This Row],[Distance (KM)]]</f>
        <v>3.2730730103400001</v>
      </c>
      <c r="AC663" s="30">
        <f>Data_Set[[#This Row],[Bilan CO2 Segment 1 (Kg CO2)]]+Data_Set[[#This Row],[Bilan CO2 Segment 2 (Kg CO2)]]</f>
        <v>6.6030328343400004</v>
      </c>
      <c r="AD663" s="1"/>
    </row>
    <row r="664" spans="1:30" ht="12.5" x14ac:dyDescent="0.25">
      <c r="A664" s="7">
        <v>20220600077</v>
      </c>
      <c r="B664" s="18">
        <v>44735</v>
      </c>
      <c r="C664" s="18" t="str">
        <f>TEXT(B664, "mmmm")</f>
        <v>juin</v>
      </c>
      <c r="D664" s="18" t="str">
        <f>TEXT(B664,"aaaa")</f>
        <v>2022</v>
      </c>
      <c r="E664" s="7">
        <v>1523113</v>
      </c>
      <c r="F664" s="17">
        <v>220</v>
      </c>
      <c r="G664" s="23">
        <f>Data_Set[[#This Row],[Poids OT (kg)]]/1000</f>
        <v>0.22</v>
      </c>
      <c r="H664" s="6" t="s">
        <v>1</v>
      </c>
      <c r="I664" s="7">
        <v>230</v>
      </c>
      <c r="J664" s="6">
        <v>91100</v>
      </c>
      <c r="K664" s="6" t="s">
        <v>22</v>
      </c>
      <c r="L664" s="6">
        <v>53120</v>
      </c>
      <c r="M664" s="6" t="s">
        <v>63</v>
      </c>
      <c r="N664" s="7">
        <v>316.77699999999999</v>
      </c>
      <c r="O664" s="6" t="s">
        <v>145</v>
      </c>
      <c r="P664" s="6" t="s">
        <v>146</v>
      </c>
      <c r="Q664" s="11">
        <v>1690891543678</v>
      </c>
      <c r="R664" s="12">
        <v>154098765</v>
      </c>
      <c r="S664" s="6" t="str">
        <f>LEFT(Q664,1)</f>
        <v>1</v>
      </c>
      <c r="T664" s="6" t="str">
        <f>IF(S664="1","Homme",IF(S664="0","Inconnu","Femme"))</f>
        <v>Homme</v>
      </c>
      <c r="U664" s="6" t="str">
        <f>"19"&amp;MID(Q664, SEARCH("", Q664) + 1,2)</f>
        <v>1969</v>
      </c>
      <c r="V664" s="6" t="str">
        <f>FLOOR(U664,5) &amp; "-" &amp; FLOOR(U664,5) + 5</f>
        <v>1965-1970</v>
      </c>
      <c r="W664" s="24">
        <f>IFERROR(VLOOKUP(Data_Set[[#This Row],[Type Transport]],'[1]Taux émission CO2e'!$A$5:$B$16,2,0),0)</f>
        <v>0.3</v>
      </c>
      <c r="X664" s="28">
        <f>IFERROR(VLOOKUP(Data_Set[[#This Row],[Type Transport]],'[1]Taux émission CO2e'!$A$5:$D$16,4,0),0)</f>
        <v>0.16</v>
      </c>
      <c r="Y664" s="24">
        <f>IFERROR(VLOOKUP(Data_Set[[#This Row],[Type Transport]],'[1]Taux émission CO2e'!$A$20:$B$31,2,0),0)</f>
        <v>0.7</v>
      </c>
      <c r="Z664" s="6">
        <f>IFERROR(VLOOKUP(Data_Set[[#This Row],[Type Transport]],'[1]Taux émission CO2e'!$A$20:$D$31,4,0),0)</f>
        <v>6.7400000000000002E-2</v>
      </c>
      <c r="AA664" s="30">
        <f>Data_Set[[#This Row],[Repartition Segment 1]]*Data_Set[[#This Row],[Coefficient CO2 Segment 1]]*Data_Set[[#This Row],[Poids OT (T)]]*Data_Set[[#This Row],[Distance (KM)]]</f>
        <v>3.3451651199999999</v>
      </c>
      <c r="AB664" s="30">
        <f>Data_Set[[#This Row],[Repartition Segment 2]]*Data_Set[[#This Row],[Coefficient CO2 Segment 2]]*Data_Set[[#This Row],[Poids OT (T)]]*Data_Set[[#This Row],[Distance (KM)]]</f>
        <v>3.2880185491999998</v>
      </c>
      <c r="AC664" s="30">
        <f>Data_Set[[#This Row],[Bilan CO2 Segment 1 (Kg CO2)]]+Data_Set[[#This Row],[Bilan CO2 Segment 2 (Kg CO2)]]</f>
        <v>6.6331836691999992</v>
      </c>
      <c r="AD664" s="1"/>
    </row>
    <row r="665" spans="1:30" ht="12.5" x14ac:dyDescent="0.25">
      <c r="A665" s="7">
        <v>2022070063</v>
      </c>
      <c r="B665" s="18">
        <v>44749</v>
      </c>
      <c r="C665" s="18" t="str">
        <f>TEXT(B665, "mmmm")</f>
        <v>juillet</v>
      </c>
      <c r="D665" s="18" t="str">
        <f>TEXT(B665,"aaaa")</f>
        <v>2022</v>
      </c>
      <c r="E665" s="7">
        <v>1529440</v>
      </c>
      <c r="F665" s="17">
        <v>220</v>
      </c>
      <c r="G665" s="23">
        <f>Data_Set[[#This Row],[Poids OT (kg)]]/1000</f>
        <v>0.22</v>
      </c>
      <c r="H665" s="6" t="s">
        <v>1</v>
      </c>
      <c r="I665" s="7">
        <v>210</v>
      </c>
      <c r="J665" s="6">
        <v>91100</v>
      </c>
      <c r="K665" s="6" t="s">
        <v>22</v>
      </c>
      <c r="L665" s="6">
        <v>53120</v>
      </c>
      <c r="M665" s="6" t="s">
        <v>63</v>
      </c>
      <c r="N665" s="7">
        <v>316.77699999999999</v>
      </c>
      <c r="O665" s="6" t="s">
        <v>145</v>
      </c>
      <c r="P665" s="6" t="s">
        <v>146</v>
      </c>
      <c r="Q665" s="11">
        <v>1690891543678</v>
      </c>
      <c r="R665" s="12">
        <v>154098765</v>
      </c>
      <c r="S665" s="6" t="str">
        <f>LEFT(Q665,1)</f>
        <v>1</v>
      </c>
      <c r="T665" s="6" t="str">
        <f>IF(S665="1","Homme",IF(S665="0","Inconnu","Femme"))</f>
        <v>Homme</v>
      </c>
      <c r="U665" s="6" t="str">
        <f>"19"&amp;MID(Q665, SEARCH("", Q665) + 1,2)</f>
        <v>1969</v>
      </c>
      <c r="V665" s="6" t="str">
        <f>FLOOR(U665,5) &amp; "-" &amp; FLOOR(U665,5) + 5</f>
        <v>1965-1970</v>
      </c>
      <c r="W665" s="24">
        <f>IFERROR(VLOOKUP(Data_Set[[#This Row],[Type Transport]],'[1]Taux émission CO2e'!$A$5:$B$16,2,0),0)</f>
        <v>0.3</v>
      </c>
      <c r="X665" s="28">
        <f>IFERROR(VLOOKUP(Data_Set[[#This Row],[Type Transport]],'[1]Taux émission CO2e'!$A$5:$D$16,4,0),0)</f>
        <v>0.16</v>
      </c>
      <c r="Y665" s="24">
        <f>IFERROR(VLOOKUP(Data_Set[[#This Row],[Type Transport]],'[1]Taux émission CO2e'!$A$20:$B$31,2,0),0)</f>
        <v>0.7</v>
      </c>
      <c r="Z665" s="6">
        <f>IFERROR(VLOOKUP(Data_Set[[#This Row],[Type Transport]],'[1]Taux émission CO2e'!$A$20:$D$31,4,0),0)</f>
        <v>6.7400000000000002E-2</v>
      </c>
      <c r="AA665" s="30">
        <f>Data_Set[[#This Row],[Repartition Segment 1]]*Data_Set[[#This Row],[Coefficient CO2 Segment 1]]*Data_Set[[#This Row],[Poids OT (T)]]*Data_Set[[#This Row],[Distance (KM)]]</f>
        <v>3.3451651199999999</v>
      </c>
      <c r="AB665" s="30">
        <f>Data_Set[[#This Row],[Repartition Segment 2]]*Data_Set[[#This Row],[Coefficient CO2 Segment 2]]*Data_Set[[#This Row],[Poids OT (T)]]*Data_Set[[#This Row],[Distance (KM)]]</f>
        <v>3.2880185491999998</v>
      </c>
      <c r="AC665" s="30">
        <f>Data_Set[[#This Row],[Bilan CO2 Segment 1 (Kg CO2)]]+Data_Set[[#This Row],[Bilan CO2 Segment 2 (Kg CO2)]]</f>
        <v>6.6331836691999992</v>
      </c>
      <c r="AD665" s="1"/>
    </row>
    <row r="666" spans="1:30" ht="12.5" x14ac:dyDescent="0.25">
      <c r="A666" s="7">
        <v>20220800118</v>
      </c>
      <c r="B666" s="18">
        <v>44797</v>
      </c>
      <c r="C666" s="18" t="str">
        <f>TEXT(B666, "mmmm")</f>
        <v>août</v>
      </c>
      <c r="D666" s="18" t="str">
        <f>TEXT(B666,"aaaa")</f>
        <v>2022</v>
      </c>
      <c r="E666" s="7">
        <v>1544448</v>
      </c>
      <c r="F666" s="17">
        <v>221</v>
      </c>
      <c r="G666" s="23">
        <f>Data_Set[[#This Row],[Poids OT (kg)]]/1000</f>
        <v>0.221</v>
      </c>
      <c r="H666" s="6" t="s">
        <v>1</v>
      </c>
      <c r="I666" s="7">
        <v>220</v>
      </c>
      <c r="J666" s="6">
        <v>91100</v>
      </c>
      <c r="K666" s="6" t="s">
        <v>22</v>
      </c>
      <c r="L666" s="6">
        <v>53120</v>
      </c>
      <c r="M666" s="6" t="s">
        <v>63</v>
      </c>
      <c r="N666" s="7">
        <v>316.77699999999999</v>
      </c>
      <c r="O666" s="6" t="s">
        <v>145</v>
      </c>
      <c r="P666" s="6" t="s">
        <v>146</v>
      </c>
      <c r="Q666" s="11">
        <v>1690891543678</v>
      </c>
      <c r="R666" s="12">
        <v>154098765</v>
      </c>
      <c r="S666" s="6" t="str">
        <f>LEFT(Q666,1)</f>
        <v>1</v>
      </c>
      <c r="T666" s="6" t="str">
        <f>IF(S666="1","Homme",IF(S666="0","Inconnu","Femme"))</f>
        <v>Homme</v>
      </c>
      <c r="U666" s="6" t="str">
        <f>"19"&amp;MID(Q666, SEARCH("", Q666) + 1,2)</f>
        <v>1969</v>
      </c>
      <c r="V666" s="6" t="str">
        <f>FLOOR(U666,5) &amp; "-" &amp; FLOOR(U666,5) + 5</f>
        <v>1965-1970</v>
      </c>
      <c r="W666" s="24">
        <f>IFERROR(VLOOKUP(Data_Set[[#This Row],[Type Transport]],'[1]Taux émission CO2e'!$A$5:$B$16,2,0),0)</f>
        <v>0.3</v>
      </c>
      <c r="X666" s="28">
        <f>IFERROR(VLOOKUP(Data_Set[[#This Row],[Type Transport]],'[1]Taux émission CO2e'!$A$5:$D$16,4,0),0)</f>
        <v>0.16</v>
      </c>
      <c r="Y666" s="24">
        <f>IFERROR(VLOOKUP(Data_Set[[#This Row],[Type Transport]],'[1]Taux émission CO2e'!$A$20:$B$31,2,0),0)</f>
        <v>0.7</v>
      </c>
      <c r="Z666" s="6">
        <f>IFERROR(VLOOKUP(Data_Set[[#This Row],[Type Transport]],'[1]Taux émission CO2e'!$A$20:$D$31,4,0),0)</f>
        <v>6.7400000000000002E-2</v>
      </c>
      <c r="AA666" s="30">
        <f>Data_Set[[#This Row],[Repartition Segment 1]]*Data_Set[[#This Row],[Coefficient CO2 Segment 1]]*Data_Set[[#This Row],[Poids OT (T)]]*Data_Set[[#This Row],[Distance (KM)]]</f>
        <v>3.3603704160000003</v>
      </c>
      <c r="AB666" s="30">
        <f>Data_Set[[#This Row],[Repartition Segment 2]]*Data_Set[[#This Row],[Coefficient CO2 Segment 2]]*Data_Set[[#This Row],[Poids OT (T)]]*Data_Set[[#This Row],[Distance (KM)]]</f>
        <v>3.30296408806</v>
      </c>
      <c r="AC666" s="30">
        <f>Data_Set[[#This Row],[Bilan CO2 Segment 1 (Kg CO2)]]+Data_Set[[#This Row],[Bilan CO2 Segment 2 (Kg CO2)]]</f>
        <v>6.6633345040599998</v>
      </c>
      <c r="AD666" s="1"/>
    </row>
    <row r="667" spans="1:30" ht="12.5" x14ac:dyDescent="0.25">
      <c r="A667" s="7">
        <v>20220600077</v>
      </c>
      <c r="B667" s="18">
        <v>44728</v>
      </c>
      <c r="C667" s="18" t="str">
        <f>TEXT(B667, "mmmm")</f>
        <v>juin</v>
      </c>
      <c r="D667" s="18" t="str">
        <f>TEXT(B667,"aaaa")</f>
        <v>2022</v>
      </c>
      <c r="E667" s="7">
        <v>1518901</v>
      </c>
      <c r="F667" s="17">
        <v>150</v>
      </c>
      <c r="G667" s="23">
        <f>Data_Set[[#This Row],[Poids OT (kg)]]/1000</f>
        <v>0.15</v>
      </c>
      <c r="H667" s="6" t="s">
        <v>0</v>
      </c>
      <c r="I667" s="7">
        <v>158</v>
      </c>
      <c r="J667" s="6">
        <v>53120</v>
      </c>
      <c r="K667" s="6" t="s">
        <v>63</v>
      </c>
      <c r="L667" s="6">
        <v>91100</v>
      </c>
      <c r="M667" s="6" t="s">
        <v>22</v>
      </c>
      <c r="N667" s="7">
        <v>316.21199999999999</v>
      </c>
      <c r="O667" s="6" t="s">
        <v>229</v>
      </c>
      <c r="P667" s="6" t="s">
        <v>230</v>
      </c>
      <c r="Q667" s="11">
        <v>2990253987654</v>
      </c>
      <c r="R667" s="12">
        <v>707879887</v>
      </c>
      <c r="S667" s="6" t="str">
        <f>LEFT(Q667,1)</f>
        <v>2</v>
      </c>
      <c r="T667" s="6" t="str">
        <f>IF(S667="1","Homme",IF(S667="0","Inconnu","Femme"))</f>
        <v>Femme</v>
      </c>
      <c r="U667" s="6" t="str">
        <f>"19"&amp;MID(Q667, SEARCH("", Q667) + 1,2)</f>
        <v>1999</v>
      </c>
      <c r="V667" s="6" t="str">
        <f>FLOOR(U667,5) &amp; "-" &amp; FLOOR(U667,5) + 5</f>
        <v>1995-2000</v>
      </c>
      <c r="W667" s="24">
        <f>IFERROR(VLOOKUP(Data_Set[[#This Row],[Type Transport]],'[1]Taux émission CO2e'!$A$5:$B$16,2,0),0)</f>
        <v>0.3</v>
      </c>
      <c r="X667" s="28">
        <f>IFERROR(VLOOKUP(Data_Set[[#This Row],[Type Transport]],'[1]Taux émission CO2e'!$A$5:$D$16,4,0),0)</f>
        <v>0.16</v>
      </c>
      <c r="Y667" s="24">
        <f>IFERROR(VLOOKUP(Data_Set[[#This Row],[Type Transport]],'[1]Taux émission CO2e'!$A$20:$B$31,2,0),0)</f>
        <v>0.7</v>
      </c>
      <c r="Z667" s="6">
        <f>IFERROR(VLOOKUP(Data_Set[[#This Row],[Type Transport]],'[1]Taux émission CO2e'!$A$20:$D$31,4,0),0)</f>
        <v>6.7400000000000002E-2</v>
      </c>
      <c r="AA667" s="30">
        <f>Data_Set[[#This Row],[Repartition Segment 1]]*Data_Set[[#This Row],[Coefficient CO2 Segment 1]]*Data_Set[[#This Row],[Poids OT (T)]]*Data_Set[[#This Row],[Distance (KM)]]</f>
        <v>2.2767263999999998</v>
      </c>
      <c r="AB667" s="30">
        <f>Data_Set[[#This Row],[Repartition Segment 2]]*Data_Set[[#This Row],[Coefficient CO2 Segment 2]]*Data_Set[[#This Row],[Poids OT (T)]]*Data_Set[[#This Row],[Distance (KM)]]</f>
        <v>2.2378323239999998</v>
      </c>
      <c r="AC667" s="30">
        <f>Data_Set[[#This Row],[Bilan CO2 Segment 1 (Kg CO2)]]+Data_Set[[#This Row],[Bilan CO2 Segment 2 (Kg CO2)]]</f>
        <v>4.5145587239999996</v>
      </c>
      <c r="AD667" s="1"/>
    </row>
    <row r="668" spans="1:30" ht="12.5" x14ac:dyDescent="0.25">
      <c r="A668" s="7">
        <v>20220600077</v>
      </c>
      <c r="B668" s="18">
        <v>44735</v>
      </c>
      <c r="C668" s="18" t="str">
        <f>TEXT(B668, "mmmm")</f>
        <v>juin</v>
      </c>
      <c r="D668" s="18" t="str">
        <f>TEXT(B668,"aaaa")</f>
        <v>2022</v>
      </c>
      <c r="E668" s="7">
        <v>1522105</v>
      </c>
      <c r="F668" s="17">
        <v>150</v>
      </c>
      <c r="G668" s="23">
        <f>Data_Set[[#This Row],[Poids OT (kg)]]/1000</f>
        <v>0.15</v>
      </c>
      <c r="H668" s="6" t="s">
        <v>0</v>
      </c>
      <c r="I668" s="7">
        <v>158</v>
      </c>
      <c r="J668" s="6">
        <v>53120</v>
      </c>
      <c r="K668" s="6" t="s">
        <v>63</v>
      </c>
      <c r="L668" s="6">
        <v>91100</v>
      </c>
      <c r="M668" s="6" t="s">
        <v>22</v>
      </c>
      <c r="N668" s="7">
        <v>316.21199999999999</v>
      </c>
      <c r="O668" s="6" t="s">
        <v>229</v>
      </c>
      <c r="P668" s="6" t="s">
        <v>230</v>
      </c>
      <c r="Q668" s="11">
        <v>2990253987654</v>
      </c>
      <c r="R668" s="12">
        <v>707879887</v>
      </c>
      <c r="S668" s="6" t="str">
        <f>LEFT(Q668,1)</f>
        <v>2</v>
      </c>
      <c r="T668" s="6" t="str">
        <f>IF(S668="1","Homme",IF(S668="0","Inconnu","Femme"))</f>
        <v>Femme</v>
      </c>
      <c r="U668" s="6" t="str">
        <f>"19"&amp;MID(Q668, SEARCH("", Q668) + 1,2)</f>
        <v>1999</v>
      </c>
      <c r="V668" s="6" t="str">
        <f>FLOOR(U668,5) &amp; "-" &amp; FLOOR(U668,5) + 5</f>
        <v>1995-2000</v>
      </c>
      <c r="W668" s="24">
        <f>IFERROR(VLOOKUP(Data_Set[[#This Row],[Type Transport]],'[1]Taux émission CO2e'!$A$5:$B$16,2,0),0)</f>
        <v>0.3</v>
      </c>
      <c r="X668" s="28">
        <f>IFERROR(VLOOKUP(Data_Set[[#This Row],[Type Transport]],'[1]Taux émission CO2e'!$A$5:$D$16,4,0),0)</f>
        <v>0.16</v>
      </c>
      <c r="Y668" s="24">
        <f>IFERROR(VLOOKUP(Data_Set[[#This Row],[Type Transport]],'[1]Taux émission CO2e'!$A$20:$B$31,2,0),0)</f>
        <v>0.7</v>
      </c>
      <c r="Z668" s="6">
        <f>IFERROR(VLOOKUP(Data_Set[[#This Row],[Type Transport]],'[1]Taux émission CO2e'!$A$20:$D$31,4,0),0)</f>
        <v>6.7400000000000002E-2</v>
      </c>
      <c r="AA668" s="30">
        <f>Data_Set[[#This Row],[Repartition Segment 1]]*Data_Set[[#This Row],[Coefficient CO2 Segment 1]]*Data_Set[[#This Row],[Poids OT (T)]]*Data_Set[[#This Row],[Distance (KM)]]</f>
        <v>2.2767263999999998</v>
      </c>
      <c r="AB668" s="30">
        <f>Data_Set[[#This Row],[Repartition Segment 2]]*Data_Set[[#This Row],[Coefficient CO2 Segment 2]]*Data_Set[[#This Row],[Poids OT (T)]]*Data_Set[[#This Row],[Distance (KM)]]</f>
        <v>2.2378323239999998</v>
      </c>
      <c r="AC668" s="30">
        <f>Data_Set[[#This Row],[Bilan CO2 Segment 1 (Kg CO2)]]+Data_Set[[#This Row],[Bilan CO2 Segment 2 (Kg CO2)]]</f>
        <v>4.5145587239999996</v>
      </c>
      <c r="AD668" s="1"/>
    </row>
    <row r="669" spans="1:30" ht="12.5" x14ac:dyDescent="0.25">
      <c r="A669" s="7">
        <v>2022070063</v>
      </c>
      <c r="B669" s="18">
        <v>44749</v>
      </c>
      <c r="C669" s="18" t="str">
        <f>TEXT(B669, "mmmm")</f>
        <v>juillet</v>
      </c>
      <c r="D669" s="18" t="str">
        <f>TEXT(B669,"aaaa")</f>
        <v>2022</v>
      </c>
      <c r="E669" s="7">
        <v>1528167</v>
      </c>
      <c r="F669" s="17">
        <v>300</v>
      </c>
      <c r="G669" s="23">
        <f>Data_Set[[#This Row],[Poids OT (kg)]]/1000</f>
        <v>0.3</v>
      </c>
      <c r="H669" s="6" t="s">
        <v>0</v>
      </c>
      <c r="I669" s="7">
        <v>175</v>
      </c>
      <c r="J669" s="6">
        <v>53120</v>
      </c>
      <c r="K669" s="6" t="s">
        <v>63</v>
      </c>
      <c r="L669" s="6">
        <v>91100</v>
      </c>
      <c r="M669" s="6" t="s">
        <v>22</v>
      </c>
      <c r="N669" s="7">
        <v>316.21199999999999</v>
      </c>
      <c r="O669" s="6" t="s">
        <v>229</v>
      </c>
      <c r="P669" s="6" t="s">
        <v>230</v>
      </c>
      <c r="Q669" s="11">
        <v>2990253987654</v>
      </c>
      <c r="R669" s="12">
        <v>707879887</v>
      </c>
      <c r="S669" s="6" t="str">
        <f>LEFT(Q669,1)</f>
        <v>2</v>
      </c>
      <c r="T669" s="6" t="str">
        <f>IF(S669="1","Homme",IF(S669="0","Inconnu","Femme"))</f>
        <v>Femme</v>
      </c>
      <c r="U669" s="6" t="str">
        <f>"19"&amp;MID(Q669, SEARCH("", Q669) + 1,2)</f>
        <v>1999</v>
      </c>
      <c r="V669" s="6" t="str">
        <f>FLOOR(U669,5) &amp; "-" &amp; FLOOR(U669,5) + 5</f>
        <v>1995-2000</v>
      </c>
      <c r="W669" s="24">
        <f>IFERROR(VLOOKUP(Data_Set[[#This Row],[Type Transport]],'[1]Taux émission CO2e'!$A$5:$B$16,2,0),0)</f>
        <v>0.3</v>
      </c>
      <c r="X669" s="28">
        <f>IFERROR(VLOOKUP(Data_Set[[#This Row],[Type Transport]],'[1]Taux émission CO2e'!$A$5:$D$16,4,0),0)</f>
        <v>0.16</v>
      </c>
      <c r="Y669" s="24">
        <f>IFERROR(VLOOKUP(Data_Set[[#This Row],[Type Transport]],'[1]Taux émission CO2e'!$A$20:$B$31,2,0),0)</f>
        <v>0.7</v>
      </c>
      <c r="Z669" s="6">
        <f>IFERROR(VLOOKUP(Data_Set[[#This Row],[Type Transport]],'[1]Taux émission CO2e'!$A$20:$D$31,4,0),0)</f>
        <v>6.7400000000000002E-2</v>
      </c>
      <c r="AA669" s="30">
        <f>Data_Set[[#This Row],[Repartition Segment 1]]*Data_Set[[#This Row],[Coefficient CO2 Segment 1]]*Data_Set[[#This Row],[Poids OT (T)]]*Data_Set[[#This Row],[Distance (KM)]]</f>
        <v>4.5534527999999996</v>
      </c>
      <c r="AB669" s="30">
        <f>Data_Set[[#This Row],[Repartition Segment 2]]*Data_Set[[#This Row],[Coefficient CO2 Segment 2]]*Data_Set[[#This Row],[Poids OT (T)]]*Data_Set[[#This Row],[Distance (KM)]]</f>
        <v>4.4756646479999995</v>
      </c>
      <c r="AC669" s="30">
        <f>Data_Set[[#This Row],[Bilan CO2 Segment 1 (Kg CO2)]]+Data_Set[[#This Row],[Bilan CO2 Segment 2 (Kg CO2)]]</f>
        <v>9.0291174479999992</v>
      </c>
      <c r="AD669" s="1"/>
    </row>
    <row r="670" spans="1:30" ht="12.5" x14ac:dyDescent="0.25">
      <c r="A670" s="7">
        <v>2022070063</v>
      </c>
      <c r="B670" s="18">
        <v>44760</v>
      </c>
      <c r="C670" s="18" t="str">
        <f>TEXT(B670, "mmmm")</f>
        <v>juillet</v>
      </c>
      <c r="D670" s="18" t="str">
        <f>TEXT(B670,"aaaa")</f>
        <v>2022</v>
      </c>
      <c r="E670" s="7">
        <v>1531070</v>
      </c>
      <c r="F670" s="17">
        <v>150</v>
      </c>
      <c r="G670" s="23">
        <f>Data_Set[[#This Row],[Poids OT (kg)]]/1000</f>
        <v>0.15</v>
      </c>
      <c r="H670" s="6" t="s">
        <v>0</v>
      </c>
      <c r="I670" s="7">
        <v>158</v>
      </c>
      <c r="J670" s="6">
        <v>53120</v>
      </c>
      <c r="K670" s="6" t="s">
        <v>63</v>
      </c>
      <c r="L670" s="6">
        <v>91100</v>
      </c>
      <c r="M670" s="6" t="s">
        <v>22</v>
      </c>
      <c r="N670" s="7">
        <v>316.21199999999999</v>
      </c>
      <c r="O670" s="6" t="s">
        <v>229</v>
      </c>
      <c r="P670" s="6" t="s">
        <v>230</v>
      </c>
      <c r="Q670" s="11">
        <v>2990253987654</v>
      </c>
      <c r="R670" s="12">
        <v>707879887</v>
      </c>
      <c r="S670" s="6" t="str">
        <f>LEFT(Q670,1)</f>
        <v>2</v>
      </c>
      <c r="T670" s="6" t="str">
        <f>IF(S670="1","Homme",IF(S670="0","Inconnu","Femme"))</f>
        <v>Femme</v>
      </c>
      <c r="U670" s="6" t="str">
        <f>"19"&amp;MID(Q670, SEARCH("", Q670) + 1,2)</f>
        <v>1999</v>
      </c>
      <c r="V670" s="6" t="str">
        <f>FLOOR(U670,5) &amp; "-" &amp; FLOOR(U670,5) + 5</f>
        <v>1995-2000</v>
      </c>
      <c r="W670" s="24">
        <f>IFERROR(VLOOKUP(Data_Set[[#This Row],[Type Transport]],'[1]Taux émission CO2e'!$A$5:$B$16,2,0),0)</f>
        <v>0.3</v>
      </c>
      <c r="X670" s="28">
        <f>IFERROR(VLOOKUP(Data_Set[[#This Row],[Type Transport]],'[1]Taux émission CO2e'!$A$5:$D$16,4,0),0)</f>
        <v>0.16</v>
      </c>
      <c r="Y670" s="24">
        <f>IFERROR(VLOOKUP(Data_Set[[#This Row],[Type Transport]],'[1]Taux émission CO2e'!$A$20:$B$31,2,0),0)</f>
        <v>0.7</v>
      </c>
      <c r="Z670" s="6">
        <f>IFERROR(VLOOKUP(Data_Set[[#This Row],[Type Transport]],'[1]Taux émission CO2e'!$A$20:$D$31,4,0),0)</f>
        <v>6.7400000000000002E-2</v>
      </c>
      <c r="AA670" s="30">
        <f>Data_Set[[#This Row],[Repartition Segment 1]]*Data_Set[[#This Row],[Coefficient CO2 Segment 1]]*Data_Set[[#This Row],[Poids OT (T)]]*Data_Set[[#This Row],[Distance (KM)]]</f>
        <v>2.2767263999999998</v>
      </c>
      <c r="AB670" s="30">
        <f>Data_Set[[#This Row],[Repartition Segment 2]]*Data_Set[[#This Row],[Coefficient CO2 Segment 2]]*Data_Set[[#This Row],[Poids OT (T)]]*Data_Set[[#This Row],[Distance (KM)]]</f>
        <v>2.2378323239999998</v>
      </c>
      <c r="AC670" s="30">
        <f>Data_Set[[#This Row],[Bilan CO2 Segment 1 (Kg CO2)]]+Data_Set[[#This Row],[Bilan CO2 Segment 2 (Kg CO2)]]</f>
        <v>4.5145587239999996</v>
      </c>
      <c r="AD670" s="1"/>
    </row>
    <row r="671" spans="1:30" ht="12.5" x14ac:dyDescent="0.25">
      <c r="A671" s="7">
        <v>2022070063</v>
      </c>
      <c r="B671" s="18">
        <v>44763</v>
      </c>
      <c r="C671" s="18" t="str">
        <f>TEXT(B671, "mmmm")</f>
        <v>juillet</v>
      </c>
      <c r="D671" s="18" t="str">
        <f>TEXT(B671,"aaaa")</f>
        <v>2022</v>
      </c>
      <c r="E671" s="7">
        <v>1533601</v>
      </c>
      <c r="F671" s="17">
        <v>150</v>
      </c>
      <c r="G671" s="23">
        <f>Data_Set[[#This Row],[Poids OT (kg)]]/1000</f>
        <v>0.15</v>
      </c>
      <c r="H671" s="6" t="s">
        <v>0</v>
      </c>
      <c r="I671" s="7">
        <v>158</v>
      </c>
      <c r="J671" s="6">
        <v>53120</v>
      </c>
      <c r="K671" s="6" t="s">
        <v>63</v>
      </c>
      <c r="L671" s="6">
        <v>91100</v>
      </c>
      <c r="M671" s="6" t="s">
        <v>22</v>
      </c>
      <c r="N671" s="7">
        <v>316.21199999999999</v>
      </c>
      <c r="O671" s="6" t="s">
        <v>229</v>
      </c>
      <c r="P671" s="6" t="s">
        <v>230</v>
      </c>
      <c r="Q671" s="11">
        <v>2990253987654</v>
      </c>
      <c r="R671" s="12">
        <v>707879887</v>
      </c>
      <c r="S671" s="6" t="str">
        <f>LEFT(Q671,1)</f>
        <v>2</v>
      </c>
      <c r="T671" s="6" t="str">
        <f>IF(S671="1","Homme",IF(S671="0","Inconnu","Femme"))</f>
        <v>Femme</v>
      </c>
      <c r="U671" s="6" t="str">
        <f>"19"&amp;MID(Q671, SEARCH("", Q671) + 1,2)</f>
        <v>1999</v>
      </c>
      <c r="V671" s="6" t="str">
        <f>FLOOR(U671,5) &amp; "-" &amp; FLOOR(U671,5) + 5</f>
        <v>1995-2000</v>
      </c>
      <c r="W671" s="24">
        <f>IFERROR(VLOOKUP(Data_Set[[#This Row],[Type Transport]],'[1]Taux émission CO2e'!$A$5:$B$16,2,0),0)</f>
        <v>0.3</v>
      </c>
      <c r="X671" s="28">
        <f>IFERROR(VLOOKUP(Data_Set[[#This Row],[Type Transport]],'[1]Taux émission CO2e'!$A$5:$D$16,4,0),0)</f>
        <v>0.16</v>
      </c>
      <c r="Y671" s="24">
        <f>IFERROR(VLOOKUP(Data_Set[[#This Row],[Type Transport]],'[1]Taux émission CO2e'!$A$20:$B$31,2,0),0)</f>
        <v>0.7</v>
      </c>
      <c r="Z671" s="6">
        <f>IFERROR(VLOOKUP(Data_Set[[#This Row],[Type Transport]],'[1]Taux émission CO2e'!$A$20:$D$31,4,0),0)</f>
        <v>6.7400000000000002E-2</v>
      </c>
      <c r="AA671" s="30">
        <f>Data_Set[[#This Row],[Repartition Segment 1]]*Data_Set[[#This Row],[Coefficient CO2 Segment 1]]*Data_Set[[#This Row],[Poids OT (T)]]*Data_Set[[#This Row],[Distance (KM)]]</f>
        <v>2.2767263999999998</v>
      </c>
      <c r="AB671" s="30">
        <f>Data_Set[[#This Row],[Repartition Segment 2]]*Data_Set[[#This Row],[Coefficient CO2 Segment 2]]*Data_Set[[#This Row],[Poids OT (T)]]*Data_Set[[#This Row],[Distance (KM)]]</f>
        <v>2.2378323239999998</v>
      </c>
      <c r="AC671" s="30">
        <f>Data_Set[[#This Row],[Bilan CO2 Segment 1 (Kg CO2)]]+Data_Set[[#This Row],[Bilan CO2 Segment 2 (Kg CO2)]]</f>
        <v>4.5145587239999996</v>
      </c>
      <c r="AD671" s="1"/>
    </row>
    <row r="672" spans="1:30" ht="12.5" x14ac:dyDescent="0.25">
      <c r="A672" s="7">
        <v>20220800118</v>
      </c>
      <c r="B672" s="18">
        <v>44791</v>
      </c>
      <c r="C672" s="18" t="str">
        <f>TEXT(B672, "mmmm")</f>
        <v>août</v>
      </c>
      <c r="D672" s="18" t="str">
        <f>TEXT(B672,"aaaa")</f>
        <v>2022</v>
      </c>
      <c r="E672" s="7">
        <v>1542936</v>
      </c>
      <c r="F672" s="17">
        <v>150</v>
      </c>
      <c r="G672" s="23">
        <f>Data_Set[[#This Row],[Poids OT (kg)]]/1000</f>
        <v>0.15</v>
      </c>
      <c r="H672" s="6" t="s">
        <v>0</v>
      </c>
      <c r="I672" s="7">
        <v>158</v>
      </c>
      <c r="J672" s="6">
        <v>53120</v>
      </c>
      <c r="K672" s="6" t="s">
        <v>63</v>
      </c>
      <c r="L672" s="6">
        <v>91100</v>
      </c>
      <c r="M672" s="6" t="s">
        <v>22</v>
      </c>
      <c r="N672" s="7">
        <v>316.21199999999999</v>
      </c>
      <c r="O672" s="6" t="s">
        <v>229</v>
      </c>
      <c r="P672" s="6" t="s">
        <v>230</v>
      </c>
      <c r="Q672" s="11">
        <v>2990253987654</v>
      </c>
      <c r="R672" s="12">
        <v>707879887</v>
      </c>
      <c r="S672" s="6" t="str">
        <f>LEFT(Q672,1)</f>
        <v>2</v>
      </c>
      <c r="T672" s="6" t="str">
        <f>IF(S672="1","Homme",IF(S672="0","Inconnu","Femme"))</f>
        <v>Femme</v>
      </c>
      <c r="U672" s="6" t="str">
        <f>"19"&amp;MID(Q672, SEARCH("", Q672) + 1,2)</f>
        <v>1999</v>
      </c>
      <c r="V672" s="6" t="str">
        <f>FLOOR(U672,5) &amp; "-" &amp; FLOOR(U672,5) + 5</f>
        <v>1995-2000</v>
      </c>
      <c r="W672" s="24">
        <f>IFERROR(VLOOKUP(Data_Set[[#This Row],[Type Transport]],'[1]Taux émission CO2e'!$A$5:$B$16,2,0),0)</f>
        <v>0.3</v>
      </c>
      <c r="X672" s="28">
        <f>IFERROR(VLOOKUP(Data_Set[[#This Row],[Type Transport]],'[1]Taux émission CO2e'!$A$5:$D$16,4,0),0)</f>
        <v>0.16</v>
      </c>
      <c r="Y672" s="24">
        <f>IFERROR(VLOOKUP(Data_Set[[#This Row],[Type Transport]],'[1]Taux émission CO2e'!$A$20:$B$31,2,0),0)</f>
        <v>0.7</v>
      </c>
      <c r="Z672" s="6">
        <f>IFERROR(VLOOKUP(Data_Set[[#This Row],[Type Transport]],'[1]Taux émission CO2e'!$A$20:$D$31,4,0),0)</f>
        <v>6.7400000000000002E-2</v>
      </c>
      <c r="AA672" s="30">
        <f>Data_Set[[#This Row],[Repartition Segment 1]]*Data_Set[[#This Row],[Coefficient CO2 Segment 1]]*Data_Set[[#This Row],[Poids OT (T)]]*Data_Set[[#This Row],[Distance (KM)]]</f>
        <v>2.2767263999999998</v>
      </c>
      <c r="AB672" s="30">
        <f>Data_Set[[#This Row],[Repartition Segment 2]]*Data_Set[[#This Row],[Coefficient CO2 Segment 2]]*Data_Set[[#This Row],[Poids OT (T)]]*Data_Set[[#This Row],[Distance (KM)]]</f>
        <v>2.2378323239999998</v>
      </c>
      <c r="AC672" s="30">
        <f>Data_Set[[#This Row],[Bilan CO2 Segment 1 (Kg CO2)]]+Data_Set[[#This Row],[Bilan CO2 Segment 2 (Kg CO2)]]</f>
        <v>4.5145587239999996</v>
      </c>
      <c r="AD672" s="1"/>
    </row>
    <row r="673" spans="1:30" ht="12.5" x14ac:dyDescent="0.25">
      <c r="A673" s="7">
        <v>20220800118</v>
      </c>
      <c r="B673" s="18">
        <v>44796</v>
      </c>
      <c r="C673" s="18" t="str">
        <f>TEXT(B673, "mmmm")</f>
        <v>août</v>
      </c>
      <c r="D673" s="18" t="str">
        <f>TEXT(B673,"aaaa")</f>
        <v>2022</v>
      </c>
      <c r="E673" s="7">
        <v>1544467</v>
      </c>
      <c r="F673" s="17">
        <v>150</v>
      </c>
      <c r="G673" s="23">
        <f>Data_Set[[#This Row],[Poids OT (kg)]]/1000</f>
        <v>0.15</v>
      </c>
      <c r="H673" s="6" t="s">
        <v>0</v>
      </c>
      <c r="I673" s="7">
        <v>158</v>
      </c>
      <c r="J673" s="6">
        <v>53120</v>
      </c>
      <c r="K673" s="6" t="s">
        <v>63</v>
      </c>
      <c r="L673" s="6">
        <v>91100</v>
      </c>
      <c r="M673" s="6" t="s">
        <v>22</v>
      </c>
      <c r="N673" s="7">
        <v>316.21199999999999</v>
      </c>
      <c r="O673" s="6" t="s">
        <v>229</v>
      </c>
      <c r="P673" s="6" t="s">
        <v>230</v>
      </c>
      <c r="Q673" s="11">
        <v>2990253987654</v>
      </c>
      <c r="R673" s="12">
        <v>707879887</v>
      </c>
      <c r="S673" s="6" t="str">
        <f>LEFT(Q673,1)</f>
        <v>2</v>
      </c>
      <c r="T673" s="6" t="str">
        <f>IF(S673="1","Homme",IF(S673="0","Inconnu","Femme"))</f>
        <v>Femme</v>
      </c>
      <c r="U673" s="6" t="str">
        <f>"19"&amp;MID(Q673, SEARCH("", Q673) + 1,2)</f>
        <v>1999</v>
      </c>
      <c r="V673" s="6" t="str">
        <f>FLOOR(U673,5) &amp; "-" &amp; FLOOR(U673,5) + 5</f>
        <v>1995-2000</v>
      </c>
      <c r="W673" s="24">
        <f>IFERROR(VLOOKUP(Data_Set[[#This Row],[Type Transport]],'[1]Taux émission CO2e'!$A$5:$B$16,2,0),0)</f>
        <v>0.3</v>
      </c>
      <c r="X673" s="28">
        <f>IFERROR(VLOOKUP(Data_Set[[#This Row],[Type Transport]],'[1]Taux émission CO2e'!$A$5:$D$16,4,0),0)</f>
        <v>0.16</v>
      </c>
      <c r="Y673" s="24">
        <f>IFERROR(VLOOKUP(Data_Set[[#This Row],[Type Transport]],'[1]Taux émission CO2e'!$A$20:$B$31,2,0),0)</f>
        <v>0.7</v>
      </c>
      <c r="Z673" s="6">
        <f>IFERROR(VLOOKUP(Data_Set[[#This Row],[Type Transport]],'[1]Taux émission CO2e'!$A$20:$D$31,4,0),0)</f>
        <v>6.7400000000000002E-2</v>
      </c>
      <c r="AA673" s="30">
        <f>Data_Set[[#This Row],[Repartition Segment 1]]*Data_Set[[#This Row],[Coefficient CO2 Segment 1]]*Data_Set[[#This Row],[Poids OT (T)]]*Data_Set[[#This Row],[Distance (KM)]]</f>
        <v>2.2767263999999998</v>
      </c>
      <c r="AB673" s="30">
        <f>Data_Set[[#This Row],[Repartition Segment 2]]*Data_Set[[#This Row],[Coefficient CO2 Segment 2]]*Data_Set[[#This Row],[Poids OT (T)]]*Data_Set[[#This Row],[Distance (KM)]]</f>
        <v>2.2378323239999998</v>
      </c>
      <c r="AC673" s="30">
        <f>Data_Set[[#This Row],[Bilan CO2 Segment 1 (Kg CO2)]]+Data_Set[[#This Row],[Bilan CO2 Segment 2 (Kg CO2)]]</f>
        <v>4.5145587239999996</v>
      </c>
      <c r="AD673" s="1"/>
    </row>
    <row r="674" spans="1:30" ht="12.5" x14ac:dyDescent="0.25">
      <c r="A674" s="7">
        <v>20220800118</v>
      </c>
      <c r="B674" s="18">
        <v>44798</v>
      </c>
      <c r="C674" s="18" t="str">
        <f>TEXT(B674, "mmmm")</f>
        <v>août</v>
      </c>
      <c r="D674" s="18" t="str">
        <f>TEXT(B674,"aaaa")</f>
        <v>2022</v>
      </c>
      <c r="E674" s="7">
        <v>1545001</v>
      </c>
      <c r="F674" s="17">
        <v>150</v>
      </c>
      <c r="G674" s="23">
        <f>Data_Set[[#This Row],[Poids OT (kg)]]/1000</f>
        <v>0.15</v>
      </c>
      <c r="H674" s="6" t="s">
        <v>0</v>
      </c>
      <c r="I674" s="7">
        <v>158</v>
      </c>
      <c r="J674" s="6">
        <v>53120</v>
      </c>
      <c r="K674" s="6" t="s">
        <v>63</v>
      </c>
      <c r="L674" s="6">
        <v>91100</v>
      </c>
      <c r="M674" s="6" t="s">
        <v>22</v>
      </c>
      <c r="N674" s="7">
        <v>316.21199999999999</v>
      </c>
      <c r="O674" s="6" t="s">
        <v>229</v>
      </c>
      <c r="P674" s="6" t="s">
        <v>230</v>
      </c>
      <c r="Q674" s="11">
        <v>2990253987654</v>
      </c>
      <c r="R674" s="12">
        <v>707879887</v>
      </c>
      <c r="S674" s="6" t="str">
        <f>LEFT(Q674,1)</f>
        <v>2</v>
      </c>
      <c r="T674" s="6" t="str">
        <f>IF(S674="1","Homme",IF(S674="0","Inconnu","Femme"))</f>
        <v>Femme</v>
      </c>
      <c r="U674" s="6" t="str">
        <f>"19"&amp;MID(Q674, SEARCH("", Q674) + 1,2)</f>
        <v>1999</v>
      </c>
      <c r="V674" s="6" t="str">
        <f>FLOOR(U674,5) &amp; "-" &amp; FLOOR(U674,5) + 5</f>
        <v>1995-2000</v>
      </c>
      <c r="W674" s="24">
        <f>IFERROR(VLOOKUP(Data_Set[[#This Row],[Type Transport]],'[1]Taux émission CO2e'!$A$5:$B$16,2,0),0)</f>
        <v>0.3</v>
      </c>
      <c r="X674" s="28">
        <f>IFERROR(VLOOKUP(Data_Set[[#This Row],[Type Transport]],'[1]Taux émission CO2e'!$A$5:$D$16,4,0),0)</f>
        <v>0.16</v>
      </c>
      <c r="Y674" s="24">
        <f>IFERROR(VLOOKUP(Data_Set[[#This Row],[Type Transport]],'[1]Taux émission CO2e'!$A$20:$B$31,2,0),0)</f>
        <v>0.7</v>
      </c>
      <c r="Z674" s="6">
        <f>IFERROR(VLOOKUP(Data_Set[[#This Row],[Type Transport]],'[1]Taux émission CO2e'!$A$20:$D$31,4,0),0)</f>
        <v>6.7400000000000002E-2</v>
      </c>
      <c r="AA674" s="30">
        <f>Data_Set[[#This Row],[Repartition Segment 1]]*Data_Set[[#This Row],[Coefficient CO2 Segment 1]]*Data_Set[[#This Row],[Poids OT (T)]]*Data_Set[[#This Row],[Distance (KM)]]</f>
        <v>2.2767263999999998</v>
      </c>
      <c r="AB674" s="30">
        <f>Data_Set[[#This Row],[Repartition Segment 2]]*Data_Set[[#This Row],[Coefficient CO2 Segment 2]]*Data_Set[[#This Row],[Poids OT (T)]]*Data_Set[[#This Row],[Distance (KM)]]</f>
        <v>2.2378323239999998</v>
      </c>
      <c r="AC674" s="30">
        <f>Data_Set[[#This Row],[Bilan CO2 Segment 1 (Kg CO2)]]+Data_Set[[#This Row],[Bilan CO2 Segment 2 (Kg CO2)]]</f>
        <v>4.5145587239999996</v>
      </c>
      <c r="AD674" s="1"/>
    </row>
    <row r="675" spans="1:30" ht="12.5" x14ac:dyDescent="0.25">
      <c r="A675" s="7">
        <v>20220800118</v>
      </c>
      <c r="B675" s="18">
        <v>44804</v>
      </c>
      <c r="C675" s="18" t="str">
        <f>TEXT(B675, "mmmm")</f>
        <v>août</v>
      </c>
      <c r="D675" s="18" t="str">
        <f>TEXT(B675,"aaaa")</f>
        <v>2022</v>
      </c>
      <c r="E675" s="7">
        <v>1546787</v>
      </c>
      <c r="F675" s="17">
        <v>150</v>
      </c>
      <c r="G675" s="23">
        <f>Data_Set[[#This Row],[Poids OT (kg)]]/1000</f>
        <v>0.15</v>
      </c>
      <c r="H675" s="6" t="s">
        <v>0</v>
      </c>
      <c r="I675" s="7">
        <v>158</v>
      </c>
      <c r="J675" s="6">
        <v>53120</v>
      </c>
      <c r="K675" s="6" t="s">
        <v>63</v>
      </c>
      <c r="L675" s="6">
        <v>91100</v>
      </c>
      <c r="M675" s="6" t="s">
        <v>22</v>
      </c>
      <c r="N675" s="7">
        <v>316.21199999999999</v>
      </c>
      <c r="O675" s="6" t="s">
        <v>229</v>
      </c>
      <c r="P675" s="6" t="s">
        <v>230</v>
      </c>
      <c r="Q675" s="11">
        <v>2990253987654</v>
      </c>
      <c r="R675" s="12">
        <v>707879887</v>
      </c>
      <c r="S675" s="6" t="str">
        <f>LEFT(Q675,1)</f>
        <v>2</v>
      </c>
      <c r="T675" s="6" t="str">
        <f>IF(S675="1","Homme",IF(S675="0","Inconnu","Femme"))</f>
        <v>Femme</v>
      </c>
      <c r="U675" s="6" t="str">
        <f>"19"&amp;MID(Q675, SEARCH("", Q675) + 1,2)</f>
        <v>1999</v>
      </c>
      <c r="V675" s="6" t="str">
        <f>FLOOR(U675,5) &amp; "-" &amp; FLOOR(U675,5) + 5</f>
        <v>1995-2000</v>
      </c>
      <c r="W675" s="24">
        <f>IFERROR(VLOOKUP(Data_Set[[#This Row],[Type Transport]],'[1]Taux émission CO2e'!$A$5:$B$16,2,0),0)</f>
        <v>0.3</v>
      </c>
      <c r="X675" s="28">
        <f>IFERROR(VLOOKUP(Data_Set[[#This Row],[Type Transport]],'[1]Taux émission CO2e'!$A$5:$D$16,4,0),0)</f>
        <v>0.16</v>
      </c>
      <c r="Y675" s="24">
        <f>IFERROR(VLOOKUP(Data_Set[[#This Row],[Type Transport]],'[1]Taux émission CO2e'!$A$20:$B$31,2,0),0)</f>
        <v>0.7</v>
      </c>
      <c r="Z675" s="6">
        <f>IFERROR(VLOOKUP(Data_Set[[#This Row],[Type Transport]],'[1]Taux émission CO2e'!$A$20:$D$31,4,0),0)</f>
        <v>6.7400000000000002E-2</v>
      </c>
      <c r="AA675" s="30">
        <f>Data_Set[[#This Row],[Repartition Segment 1]]*Data_Set[[#This Row],[Coefficient CO2 Segment 1]]*Data_Set[[#This Row],[Poids OT (T)]]*Data_Set[[#This Row],[Distance (KM)]]</f>
        <v>2.2767263999999998</v>
      </c>
      <c r="AB675" s="30">
        <f>Data_Set[[#This Row],[Repartition Segment 2]]*Data_Set[[#This Row],[Coefficient CO2 Segment 2]]*Data_Set[[#This Row],[Poids OT (T)]]*Data_Set[[#This Row],[Distance (KM)]]</f>
        <v>2.2378323239999998</v>
      </c>
      <c r="AC675" s="30">
        <f>Data_Set[[#This Row],[Bilan CO2 Segment 1 (Kg CO2)]]+Data_Set[[#This Row],[Bilan CO2 Segment 2 (Kg CO2)]]</f>
        <v>4.5145587239999996</v>
      </c>
      <c r="AD675" s="1"/>
    </row>
    <row r="676" spans="1:30" ht="12.5" x14ac:dyDescent="0.25">
      <c r="A676" s="7">
        <v>2022090069</v>
      </c>
      <c r="B676" s="18">
        <v>44813</v>
      </c>
      <c r="C676" s="18" t="str">
        <f>TEXT(B676, "mmmm")</f>
        <v>septembre</v>
      </c>
      <c r="D676" s="18" t="str">
        <f>TEXT(B676,"aaaa")</f>
        <v>2022</v>
      </c>
      <c r="E676" s="7">
        <v>1551174</v>
      </c>
      <c r="F676" s="17">
        <v>155</v>
      </c>
      <c r="G676" s="23">
        <f>Data_Set[[#This Row],[Poids OT (kg)]]/1000</f>
        <v>0.155</v>
      </c>
      <c r="H676" s="6" t="s">
        <v>0</v>
      </c>
      <c r="I676" s="7">
        <v>158</v>
      </c>
      <c r="J676" s="6">
        <v>53120</v>
      </c>
      <c r="K676" s="6" t="s">
        <v>63</v>
      </c>
      <c r="L676" s="6">
        <v>91100</v>
      </c>
      <c r="M676" s="6" t="s">
        <v>22</v>
      </c>
      <c r="N676" s="7">
        <v>316.21199999999999</v>
      </c>
      <c r="O676" s="6" t="s">
        <v>229</v>
      </c>
      <c r="P676" s="6" t="s">
        <v>230</v>
      </c>
      <c r="Q676" s="11">
        <v>2990253987654</v>
      </c>
      <c r="R676" s="12">
        <v>707879887</v>
      </c>
      <c r="S676" s="6" t="str">
        <f>LEFT(Q676,1)</f>
        <v>2</v>
      </c>
      <c r="T676" s="6" t="str">
        <f>IF(S676="1","Homme",IF(S676="0","Inconnu","Femme"))</f>
        <v>Femme</v>
      </c>
      <c r="U676" s="6" t="str">
        <f>"19"&amp;MID(Q676, SEARCH("", Q676) + 1,2)</f>
        <v>1999</v>
      </c>
      <c r="V676" s="6" t="str">
        <f>FLOOR(U676,5) &amp; "-" &amp; FLOOR(U676,5) + 5</f>
        <v>1995-2000</v>
      </c>
      <c r="W676" s="24">
        <f>IFERROR(VLOOKUP(Data_Set[[#This Row],[Type Transport]],'[1]Taux émission CO2e'!$A$5:$B$16,2,0),0)</f>
        <v>0.3</v>
      </c>
      <c r="X676" s="28">
        <f>IFERROR(VLOOKUP(Data_Set[[#This Row],[Type Transport]],'[1]Taux émission CO2e'!$A$5:$D$16,4,0),0)</f>
        <v>0.16</v>
      </c>
      <c r="Y676" s="24">
        <f>IFERROR(VLOOKUP(Data_Set[[#This Row],[Type Transport]],'[1]Taux émission CO2e'!$A$20:$B$31,2,0),0)</f>
        <v>0.7</v>
      </c>
      <c r="Z676" s="6">
        <f>IFERROR(VLOOKUP(Data_Set[[#This Row],[Type Transport]],'[1]Taux émission CO2e'!$A$20:$D$31,4,0),0)</f>
        <v>6.7400000000000002E-2</v>
      </c>
      <c r="AA676" s="30">
        <f>Data_Set[[#This Row],[Repartition Segment 1]]*Data_Set[[#This Row],[Coefficient CO2 Segment 1]]*Data_Set[[#This Row],[Poids OT (T)]]*Data_Set[[#This Row],[Distance (KM)]]</f>
        <v>2.35261728</v>
      </c>
      <c r="AB676" s="30">
        <f>Data_Set[[#This Row],[Repartition Segment 2]]*Data_Set[[#This Row],[Coefficient CO2 Segment 2]]*Data_Set[[#This Row],[Poids OT (T)]]*Data_Set[[#This Row],[Distance (KM)]]</f>
        <v>2.3124267347999998</v>
      </c>
      <c r="AC676" s="30">
        <f>Data_Set[[#This Row],[Bilan CO2 Segment 1 (Kg CO2)]]+Data_Set[[#This Row],[Bilan CO2 Segment 2 (Kg CO2)]]</f>
        <v>4.6650440147999994</v>
      </c>
      <c r="AD676" s="1"/>
    </row>
    <row r="677" spans="1:30" ht="12.5" x14ac:dyDescent="0.25">
      <c r="A677" s="7">
        <v>2022090069</v>
      </c>
      <c r="B677" s="18">
        <v>44823</v>
      </c>
      <c r="C677" s="18" t="str">
        <f>TEXT(B677, "mmmm")</f>
        <v>septembre</v>
      </c>
      <c r="D677" s="18" t="str">
        <f>TEXT(B677,"aaaa")</f>
        <v>2022</v>
      </c>
      <c r="E677" s="7">
        <v>1554884</v>
      </c>
      <c r="F677" s="17">
        <v>181</v>
      </c>
      <c r="G677" s="23">
        <f>Data_Set[[#This Row],[Poids OT (kg)]]/1000</f>
        <v>0.18099999999999999</v>
      </c>
      <c r="H677" s="6" t="s">
        <v>0</v>
      </c>
      <c r="I677" s="7">
        <v>158</v>
      </c>
      <c r="J677" s="6">
        <v>53120</v>
      </c>
      <c r="K677" s="6" t="s">
        <v>63</v>
      </c>
      <c r="L677" s="6">
        <v>91100</v>
      </c>
      <c r="M677" s="6" t="s">
        <v>22</v>
      </c>
      <c r="N677" s="7">
        <v>316.21199999999999</v>
      </c>
      <c r="O677" s="6" t="s">
        <v>229</v>
      </c>
      <c r="P677" s="6" t="s">
        <v>230</v>
      </c>
      <c r="Q677" s="11">
        <v>2990253987654</v>
      </c>
      <c r="R677" s="12">
        <v>707879887</v>
      </c>
      <c r="S677" s="6" t="str">
        <f>LEFT(Q677,1)</f>
        <v>2</v>
      </c>
      <c r="T677" s="6" t="str">
        <f>IF(S677="1","Homme",IF(S677="0","Inconnu","Femme"))</f>
        <v>Femme</v>
      </c>
      <c r="U677" s="6" t="str">
        <f>"19"&amp;MID(Q677, SEARCH("", Q677) + 1,2)</f>
        <v>1999</v>
      </c>
      <c r="V677" s="6" t="str">
        <f>FLOOR(U677,5) &amp; "-" &amp; FLOOR(U677,5) + 5</f>
        <v>1995-2000</v>
      </c>
      <c r="W677" s="24">
        <f>IFERROR(VLOOKUP(Data_Set[[#This Row],[Type Transport]],'[1]Taux émission CO2e'!$A$5:$B$16,2,0),0)</f>
        <v>0.3</v>
      </c>
      <c r="X677" s="28">
        <f>IFERROR(VLOOKUP(Data_Set[[#This Row],[Type Transport]],'[1]Taux émission CO2e'!$A$5:$D$16,4,0),0)</f>
        <v>0.16</v>
      </c>
      <c r="Y677" s="24">
        <f>IFERROR(VLOOKUP(Data_Set[[#This Row],[Type Transport]],'[1]Taux émission CO2e'!$A$20:$B$31,2,0),0)</f>
        <v>0.7</v>
      </c>
      <c r="Z677" s="6">
        <f>IFERROR(VLOOKUP(Data_Set[[#This Row],[Type Transport]],'[1]Taux émission CO2e'!$A$20:$D$31,4,0),0)</f>
        <v>6.7400000000000002E-2</v>
      </c>
      <c r="AA677" s="30">
        <f>Data_Set[[#This Row],[Repartition Segment 1]]*Data_Set[[#This Row],[Coefficient CO2 Segment 1]]*Data_Set[[#This Row],[Poids OT (T)]]*Data_Set[[#This Row],[Distance (KM)]]</f>
        <v>2.7472498559999998</v>
      </c>
      <c r="AB677" s="30">
        <f>Data_Set[[#This Row],[Repartition Segment 2]]*Data_Set[[#This Row],[Coefficient CO2 Segment 2]]*Data_Set[[#This Row],[Poids OT (T)]]*Data_Set[[#This Row],[Distance (KM)]]</f>
        <v>2.7003176709599996</v>
      </c>
      <c r="AC677" s="30">
        <f>Data_Set[[#This Row],[Bilan CO2 Segment 1 (Kg CO2)]]+Data_Set[[#This Row],[Bilan CO2 Segment 2 (Kg CO2)]]</f>
        <v>5.4475675269599995</v>
      </c>
      <c r="AD677" s="1"/>
    </row>
    <row r="678" spans="1:30" ht="12.5" x14ac:dyDescent="0.25">
      <c r="A678" s="7">
        <v>20210400066</v>
      </c>
      <c r="B678" s="18">
        <v>44316</v>
      </c>
      <c r="C678" s="18" t="str">
        <f>TEXT(B678, "mmmm")</f>
        <v>avril</v>
      </c>
      <c r="D678" s="18" t="str">
        <f>TEXT(B678,"aaaa")</f>
        <v>2021</v>
      </c>
      <c r="E678" s="7">
        <v>1359873</v>
      </c>
      <c r="F678" s="17">
        <v>200</v>
      </c>
      <c r="G678" s="23">
        <f>Data_Set[[#This Row],[Poids OT (kg)]]/1000</f>
        <v>0.2</v>
      </c>
      <c r="H678" s="6" t="s">
        <v>0</v>
      </c>
      <c r="I678" s="7">
        <v>158</v>
      </c>
      <c r="J678" s="6">
        <v>21600</v>
      </c>
      <c r="K678" s="6" t="s">
        <v>37</v>
      </c>
      <c r="L678" s="6">
        <v>91100</v>
      </c>
      <c r="M678" s="6" t="s">
        <v>22</v>
      </c>
      <c r="N678" s="7">
        <v>292.56</v>
      </c>
      <c r="O678" s="6" t="s">
        <v>176</v>
      </c>
      <c r="P678" s="6" t="s">
        <v>177</v>
      </c>
      <c r="Q678" s="11">
        <v>1990221654321</v>
      </c>
      <c r="R678" s="12">
        <v>607080104</v>
      </c>
      <c r="S678" s="6" t="str">
        <f>LEFT(Q678,1)</f>
        <v>1</v>
      </c>
      <c r="T678" s="6" t="str">
        <f>IF(S678="1","Homme",IF(S678="0","Inconnu","Femme"))</f>
        <v>Homme</v>
      </c>
      <c r="U678" s="6" t="str">
        <f>"19"&amp;MID(Q678, SEARCH("", Q678) + 1,2)</f>
        <v>1999</v>
      </c>
      <c r="V678" s="6" t="str">
        <f>FLOOR(U678,5) &amp; "-" &amp; FLOOR(U678,5) + 5</f>
        <v>1995-2000</v>
      </c>
      <c r="W678" s="24">
        <f>IFERROR(VLOOKUP(Data_Set[[#This Row],[Type Transport]],'[1]Taux émission CO2e'!$A$5:$B$16,2,0),0)</f>
        <v>0.3</v>
      </c>
      <c r="X678" s="28">
        <f>IFERROR(VLOOKUP(Data_Set[[#This Row],[Type Transport]],'[1]Taux émission CO2e'!$A$5:$D$16,4,0),0)</f>
        <v>0.16</v>
      </c>
      <c r="Y678" s="24">
        <f>IFERROR(VLOOKUP(Data_Set[[#This Row],[Type Transport]],'[1]Taux émission CO2e'!$A$20:$B$31,2,0),0)</f>
        <v>0.7</v>
      </c>
      <c r="Z678" s="6">
        <f>IFERROR(VLOOKUP(Data_Set[[#This Row],[Type Transport]],'[1]Taux émission CO2e'!$A$20:$D$31,4,0),0)</f>
        <v>6.7400000000000002E-2</v>
      </c>
      <c r="AA678" s="30">
        <f>Data_Set[[#This Row],[Repartition Segment 1]]*Data_Set[[#This Row],[Coefficient CO2 Segment 1]]*Data_Set[[#This Row],[Poids OT (T)]]*Data_Set[[#This Row],[Distance (KM)]]</f>
        <v>2.8085760000000004</v>
      </c>
      <c r="AB678" s="30">
        <f>Data_Set[[#This Row],[Repartition Segment 2]]*Data_Set[[#This Row],[Coefficient CO2 Segment 2]]*Data_Set[[#This Row],[Poids OT (T)]]*Data_Set[[#This Row],[Distance (KM)]]</f>
        <v>2.76059616</v>
      </c>
      <c r="AC678" s="30">
        <f>Data_Set[[#This Row],[Bilan CO2 Segment 1 (Kg CO2)]]+Data_Set[[#This Row],[Bilan CO2 Segment 2 (Kg CO2)]]</f>
        <v>5.5691721600000008</v>
      </c>
      <c r="AD678" s="1"/>
    </row>
    <row r="679" spans="1:30" ht="12.5" x14ac:dyDescent="0.25">
      <c r="A679" s="7">
        <v>20210300043</v>
      </c>
      <c r="B679" s="18">
        <v>44279</v>
      </c>
      <c r="C679" s="18" t="str">
        <f>TEXT(B679, "mmmm")</f>
        <v>mars</v>
      </c>
      <c r="D679" s="18" t="str">
        <f>TEXT(B679,"aaaa")</f>
        <v>2021</v>
      </c>
      <c r="E679" s="7">
        <v>1341127</v>
      </c>
      <c r="F679" s="17">
        <v>100</v>
      </c>
      <c r="G679" s="23">
        <f>Data_Set[[#This Row],[Poids OT (kg)]]/1000</f>
        <v>0.1</v>
      </c>
      <c r="H679" s="6" t="s">
        <v>0</v>
      </c>
      <c r="I679" s="7">
        <v>105</v>
      </c>
      <c r="J679" s="6">
        <v>91100</v>
      </c>
      <c r="K679" s="6" t="s">
        <v>22</v>
      </c>
      <c r="L679" s="6">
        <v>21600</v>
      </c>
      <c r="M679" s="6" t="s">
        <v>37</v>
      </c>
      <c r="N679" s="7">
        <v>284.233</v>
      </c>
      <c r="O679" s="6" t="s">
        <v>145</v>
      </c>
      <c r="P679" s="6" t="s">
        <v>146</v>
      </c>
      <c r="Q679" s="11">
        <v>1690891543678</v>
      </c>
      <c r="R679" s="12">
        <v>154098765</v>
      </c>
      <c r="S679" s="6" t="str">
        <f>LEFT(Q679,1)</f>
        <v>1</v>
      </c>
      <c r="T679" s="6" t="str">
        <f>IF(S679="1","Homme",IF(S679="0","Inconnu","Femme"))</f>
        <v>Homme</v>
      </c>
      <c r="U679" s="6" t="str">
        <f>"19"&amp;MID(Q679, SEARCH("", Q679) + 1,2)</f>
        <v>1969</v>
      </c>
      <c r="V679" s="6" t="str">
        <f>FLOOR(U679,5) &amp; "-" &amp; FLOOR(U679,5) + 5</f>
        <v>1965-1970</v>
      </c>
      <c r="W679" s="24">
        <f>IFERROR(VLOOKUP(Data_Set[[#This Row],[Type Transport]],'[1]Taux émission CO2e'!$A$5:$B$16,2,0),0)</f>
        <v>0.3</v>
      </c>
      <c r="X679" s="28">
        <f>IFERROR(VLOOKUP(Data_Set[[#This Row],[Type Transport]],'[1]Taux émission CO2e'!$A$5:$D$16,4,0),0)</f>
        <v>0.16</v>
      </c>
      <c r="Y679" s="24">
        <f>IFERROR(VLOOKUP(Data_Set[[#This Row],[Type Transport]],'[1]Taux émission CO2e'!$A$20:$B$31,2,0),0)</f>
        <v>0.7</v>
      </c>
      <c r="Z679" s="6">
        <f>IFERROR(VLOOKUP(Data_Set[[#This Row],[Type Transport]],'[1]Taux émission CO2e'!$A$20:$D$31,4,0),0)</f>
        <v>6.7400000000000002E-2</v>
      </c>
      <c r="AA679" s="30">
        <f>Data_Set[[#This Row],[Repartition Segment 1]]*Data_Set[[#This Row],[Coefficient CO2 Segment 1]]*Data_Set[[#This Row],[Poids OT (T)]]*Data_Set[[#This Row],[Distance (KM)]]</f>
        <v>1.3643184000000002</v>
      </c>
      <c r="AB679" s="30">
        <f>Data_Set[[#This Row],[Repartition Segment 2]]*Data_Set[[#This Row],[Coefficient CO2 Segment 2]]*Data_Set[[#This Row],[Poids OT (T)]]*Data_Set[[#This Row],[Distance (KM)]]</f>
        <v>1.3410112940000001</v>
      </c>
      <c r="AC679" s="30">
        <f>Data_Set[[#This Row],[Bilan CO2 Segment 1 (Kg CO2)]]+Data_Set[[#This Row],[Bilan CO2 Segment 2 (Kg CO2)]]</f>
        <v>2.7053296940000005</v>
      </c>
      <c r="AD679" s="1"/>
    </row>
    <row r="680" spans="1:30" ht="12.5" x14ac:dyDescent="0.25">
      <c r="A680" s="7">
        <v>20210300043</v>
      </c>
      <c r="B680" s="18">
        <v>44285</v>
      </c>
      <c r="C680" s="18" t="str">
        <f>TEXT(B680, "mmmm")</f>
        <v>mars</v>
      </c>
      <c r="D680" s="18" t="str">
        <f>TEXT(B680,"aaaa")</f>
        <v>2021</v>
      </c>
      <c r="E680" s="7">
        <v>1342785</v>
      </c>
      <c r="F680" s="17">
        <v>130</v>
      </c>
      <c r="G680" s="23">
        <f>Data_Set[[#This Row],[Poids OT (kg)]]/1000</f>
        <v>0.13</v>
      </c>
      <c r="H680" s="6" t="s">
        <v>0</v>
      </c>
      <c r="I680" s="7">
        <v>105</v>
      </c>
      <c r="J680" s="6">
        <v>91100</v>
      </c>
      <c r="K680" s="6" t="s">
        <v>22</v>
      </c>
      <c r="L680" s="6">
        <v>21600</v>
      </c>
      <c r="M680" s="6" t="s">
        <v>37</v>
      </c>
      <c r="N680" s="7">
        <v>284.233</v>
      </c>
      <c r="O680" s="6" t="s">
        <v>145</v>
      </c>
      <c r="P680" s="6" t="s">
        <v>146</v>
      </c>
      <c r="Q680" s="11">
        <v>1690891543678</v>
      </c>
      <c r="R680" s="12">
        <v>154098765</v>
      </c>
      <c r="S680" s="6" t="str">
        <f>LEFT(Q680,1)</f>
        <v>1</v>
      </c>
      <c r="T680" s="6" t="str">
        <f>IF(S680="1","Homme",IF(S680="0","Inconnu","Femme"))</f>
        <v>Homme</v>
      </c>
      <c r="U680" s="6" t="str">
        <f>"19"&amp;MID(Q680, SEARCH("", Q680) + 1,2)</f>
        <v>1969</v>
      </c>
      <c r="V680" s="6" t="str">
        <f>FLOOR(U680,5) &amp; "-" &amp; FLOOR(U680,5) + 5</f>
        <v>1965-1970</v>
      </c>
      <c r="W680" s="24">
        <f>IFERROR(VLOOKUP(Data_Set[[#This Row],[Type Transport]],'[1]Taux émission CO2e'!$A$5:$B$16,2,0),0)</f>
        <v>0.3</v>
      </c>
      <c r="X680" s="28">
        <f>IFERROR(VLOOKUP(Data_Set[[#This Row],[Type Transport]],'[1]Taux émission CO2e'!$A$5:$D$16,4,0),0)</f>
        <v>0.16</v>
      </c>
      <c r="Y680" s="24">
        <f>IFERROR(VLOOKUP(Data_Set[[#This Row],[Type Transport]],'[1]Taux émission CO2e'!$A$20:$B$31,2,0),0)</f>
        <v>0.7</v>
      </c>
      <c r="Z680" s="6">
        <f>IFERROR(VLOOKUP(Data_Set[[#This Row],[Type Transport]],'[1]Taux émission CO2e'!$A$20:$D$31,4,0),0)</f>
        <v>6.7400000000000002E-2</v>
      </c>
      <c r="AA680" s="30">
        <f>Data_Set[[#This Row],[Repartition Segment 1]]*Data_Set[[#This Row],[Coefficient CO2 Segment 1]]*Data_Set[[#This Row],[Poids OT (T)]]*Data_Set[[#This Row],[Distance (KM)]]</f>
        <v>1.7736139200000003</v>
      </c>
      <c r="AB680" s="30">
        <f>Data_Set[[#This Row],[Repartition Segment 2]]*Data_Set[[#This Row],[Coefficient CO2 Segment 2]]*Data_Set[[#This Row],[Poids OT (T)]]*Data_Set[[#This Row],[Distance (KM)]]</f>
        <v>1.7433146821999999</v>
      </c>
      <c r="AC680" s="30">
        <f>Data_Set[[#This Row],[Bilan CO2 Segment 1 (Kg CO2)]]+Data_Set[[#This Row],[Bilan CO2 Segment 2 (Kg CO2)]]</f>
        <v>3.5169286022000001</v>
      </c>
      <c r="AD680" s="1"/>
    </row>
    <row r="681" spans="1:30" ht="12.5" x14ac:dyDescent="0.25">
      <c r="A681" s="7">
        <v>20220600077</v>
      </c>
      <c r="B681" s="18">
        <v>44722</v>
      </c>
      <c r="C681" s="18" t="str">
        <f>TEXT(B681, "mmmm")</f>
        <v>juin</v>
      </c>
      <c r="D681" s="18" t="str">
        <f>TEXT(B681,"aaaa")</f>
        <v>2022</v>
      </c>
      <c r="E681" s="7">
        <v>1516991</v>
      </c>
      <c r="F681" s="17">
        <v>113</v>
      </c>
      <c r="G681" s="23">
        <f>Data_Set[[#This Row],[Poids OT (kg)]]/1000</f>
        <v>0.113</v>
      </c>
      <c r="H681" s="6" t="s">
        <v>1</v>
      </c>
      <c r="I681" s="7">
        <v>120</v>
      </c>
      <c r="J681" s="6">
        <v>91100</v>
      </c>
      <c r="K681" s="6" t="s">
        <v>22</v>
      </c>
      <c r="L681" s="6">
        <v>21600</v>
      </c>
      <c r="M681" s="6" t="s">
        <v>37</v>
      </c>
      <c r="N681" s="7">
        <v>284.233</v>
      </c>
      <c r="O681" s="6" t="s">
        <v>145</v>
      </c>
      <c r="P681" s="6" t="s">
        <v>146</v>
      </c>
      <c r="Q681" s="11">
        <v>1690891543678</v>
      </c>
      <c r="R681" s="12">
        <v>154098765</v>
      </c>
      <c r="S681" s="6" t="str">
        <f>LEFT(Q681,1)</f>
        <v>1</v>
      </c>
      <c r="T681" s="6" t="str">
        <f>IF(S681="1","Homme",IF(S681="0","Inconnu","Femme"))</f>
        <v>Homme</v>
      </c>
      <c r="U681" s="6" t="str">
        <f>"19"&amp;MID(Q681, SEARCH("", Q681) + 1,2)</f>
        <v>1969</v>
      </c>
      <c r="V681" s="6" t="str">
        <f>FLOOR(U681,5) &amp; "-" &amp; FLOOR(U681,5) + 5</f>
        <v>1965-1970</v>
      </c>
      <c r="W681" s="24">
        <f>IFERROR(VLOOKUP(Data_Set[[#This Row],[Type Transport]],'[1]Taux émission CO2e'!$A$5:$B$16,2,0),0)</f>
        <v>0.3</v>
      </c>
      <c r="X681" s="28">
        <f>IFERROR(VLOOKUP(Data_Set[[#This Row],[Type Transport]],'[1]Taux émission CO2e'!$A$5:$D$16,4,0),0)</f>
        <v>0.16</v>
      </c>
      <c r="Y681" s="24">
        <f>IFERROR(VLOOKUP(Data_Set[[#This Row],[Type Transport]],'[1]Taux émission CO2e'!$A$20:$B$31,2,0),0)</f>
        <v>0.7</v>
      </c>
      <c r="Z681" s="6">
        <f>IFERROR(VLOOKUP(Data_Set[[#This Row],[Type Transport]],'[1]Taux émission CO2e'!$A$20:$D$31,4,0),0)</f>
        <v>6.7400000000000002E-2</v>
      </c>
      <c r="AA681" s="30">
        <f>Data_Set[[#This Row],[Repartition Segment 1]]*Data_Set[[#This Row],[Coefficient CO2 Segment 1]]*Data_Set[[#This Row],[Poids OT (T)]]*Data_Set[[#This Row],[Distance (KM)]]</f>
        <v>1.541679792</v>
      </c>
      <c r="AB681" s="30">
        <f>Data_Set[[#This Row],[Repartition Segment 2]]*Data_Set[[#This Row],[Coefficient CO2 Segment 2]]*Data_Set[[#This Row],[Poids OT (T)]]*Data_Set[[#This Row],[Distance (KM)]]</f>
        <v>1.5153427622200002</v>
      </c>
      <c r="AC681" s="30">
        <f>Data_Set[[#This Row],[Bilan CO2 Segment 1 (Kg CO2)]]+Data_Set[[#This Row],[Bilan CO2 Segment 2 (Kg CO2)]]</f>
        <v>3.0570225542200005</v>
      </c>
      <c r="AD681" s="1"/>
    </row>
    <row r="682" spans="1:30" ht="12.5" x14ac:dyDescent="0.25">
      <c r="A682" s="7">
        <v>20220800118</v>
      </c>
      <c r="B682" s="18">
        <v>44804</v>
      </c>
      <c r="C682" s="18" t="str">
        <f>TEXT(B682, "mmmm")</f>
        <v>août</v>
      </c>
      <c r="D682" s="18" t="str">
        <f>TEXT(B682,"aaaa")</f>
        <v>2022</v>
      </c>
      <c r="E682" s="7">
        <v>1547211</v>
      </c>
      <c r="F682" s="17">
        <v>128</v>
      </c>
      <c r="G682" s="23">
        <f>Data_Set[[#This Row],[Poids OT (kg)]]/1000</f>
        <v>0.128</v>
      </c>
      <c r="H682" s="6" t="s">
        <v>1</v>
      </c>
      <c r="I682" s="7">
        <v>128</v>
      </c>
      <c r="J682" s="6">
        <v>91100</v>
      </c>
      <c r="K682" s="6" t="s">
        <v>22</v>
      </c>
      <c r="L682" s="6">
        <v>21600</v>
      </c>
      <c r="M682" s="6" t="s">
        <v>37</v>
      </c>
      <c r="N682" s="7">
        <v>284.233</v>
      </c>
      <c r="O682" s="6" t="s">
        <v>145</v>
      </c>
      <c r="P682" s="6" t="s">
        <v>146</v>
      </c>
      <c r="Q682" s="11">
        <v>1690891543678</v>
      </c>
      <c r="R682" s="12">
        <v>154098765</v>
      </c>
      <c r="S682" s="6" t="str">
        <f>LEFT(Q682,1)</f>
        <v>1</v>
      </c>
      <c r="T682" s="6" t="str">
        <f>IF(S682="1","Homme",IF(S682="0","Inconnu","Femme"))</f>
        <v>Homme</v>
      </c>
      <c r="U682" s="6" t="str">
        <f>"19"&amp;MID(Q682, SEARCH("", Q682) + 1,2)</f>
        <v>1969</v>
      </c>
      <c r="V682" s="6" t="str">
        <f>FLOOR(U682,5) &amp; "-" &amp; FLOOR(U682,5) + 5</f>
        <v>1965-1970</v>
      </c>
      <c r="W682" s="24">
        <f>IFERROR(VLOOKUP(Data_Set[[#This Row],[Type Transport]],'[1]Taux émission CO2e'!$A$5:$B$16,2,0),0)</f>
        <v>0.3</v>
      </c>
      <c r="X682" s="28">
        <f>IFERROR(VLOOKUP(Data_Set[[#This Row],[Type Transport]],'[1]Taux émission CO2e'!$A$5:$D$16,4,0),0)</f>
        <v>0.16</v>
      </c>
      <c r="Y682" s="24">
        <f>IFERROR(VLOOKUP(Data_Set[[#This Row],[Type Transport]],'[1]Taux émission CO2e'!$A$20:$B$31,2,0),0)</f>
        <v>0.7</v>
      </c>
      <c r="Z682" s="6">
        <f>IFERROR(VLOOKUP(Data_Set[[#This Row],[Type Transport]],'[1]Taux émission CO2e'!$A$20:$D$31,4,0),0)</f>
        <v>6.7400000000000002E-2</v>
      </c>
      <c r="AA682" s="30">
        <f>Data_Set[[#This Row],[Repartition Segment 1]]*Data_Set[[#This Row],[Coefficient CO2 Segment 1]]*Data_Set[[#This Row],[Poids OT (T)]]*Data_Set[[#This Row],[Distance (KM)]]</f>
        <v>1.7463275520000001</v>
      </c>
      <c r="AB682" s="30">
        <f>Data_Set[[#This Row],[Repartition Segment 2]]*Data_Set[[#This Row],[Coefficient CO2 Segment 2]]*Data_Set[[#This Row],[Poids OT (T)]]*Data_Set[[#This Row],[Distance (KM)]]</f>
        <v>1.71649445632</v>
      </c>
      <c r="AC682" s="30">
        <f>Data_Set[[#This Row],[Bilan CO2 Segment 1 (Kg CO2)]]+Data_Set[[#This Row],[Bilan CO2 Segment 2 (Kg CO2)]]</f>
        <v>3.4628220083199999</v>
      </c>
      <c r="AD682" s="1"/>
    </row>
    <row r="683" spans="1:30" ht="12.5" x14ac:dyDescent="0.25">
      <c r="A683" s="7">
        <v>2022090069</v>
      </c>
      <c r="B683" s="18">
        <v>44823</v>
      </c>
      <c r="C683" s="18" t="str">
        <f>TEXT(B683, "mmmm")</f>
        <v>septembre</v>
      </c>
      <c r="D683" s="18" t="str">
        <f>TEXT(B683,"aaaa")</f>
        <v>2022</v>
      </c>
      <c r="E683" s="7">
        <v>1555446</v>
      </c>
      <c r="F683" s="17">
        <v>128</v>
      </c>
      <c r="G683" s="23">
        <f>Data_Set[[#This Row],[Poids OT (kg)]]/1000</f>
        <v>0.128</v>
      </c>
      <c r="H683" s="6" t="s">
        <v>1</v>
      </c>
      <c r="I683" s="7">
        <v>128</v>
      </c>
      <c r="J683" s="6">
        <v>91100</v>
      </c>
      <c r="K683" s="6" t="s">
        <v>22</v>
      </c>
      <c r="L683" s="6">
        <v>21600</v>
      </c>
      <c r="M683" s="6" t="s">
        <v>37</v>
      </c>
      <c r="N683" s="7">
        <v>284.233</v>
      </c>
      <c r="O683" s="6" t="s">
        <v>145</v>
      </c>
      <c r="P683" s="6" t="s">
        <v>146</v>
      </c>
      <c r="Q683" s="11">
        <v>1690891543678</v>
      </c>
      <c r="R683" s="12">
        <v>154098765</v>
      </c>
      <c r="S683" s="6" t="str">
        <f>LEFT(Q683,1)</f>
        <v>1</v>
      </c>
      <c r="T683" s="6" t="str">
        <f>IF(S683="1","Homme",IF(S683="0","Inconnu","Femme"))</f>
        <v>Homme</v>
      </c>
      <c r="U683" s="6" t="str">
        <f>"19"&amp;MID(Q683, SEARCH("", Q683) + 1,2)</f>
        <v>1969</v>
      </c>
      <c r="V683" s="6" t="str">
        <f>FLOOR(U683,5) &amp; "-" &amp; FLOOR(U683,5) + 5</f>
        <v>1965-1970</v>
      </c>
      <c r="W683" s="24">
        <f>IFERROR(VLOOKUP(Data_Set[[#This Row],[Type Transport]],'[1]Taux émission CO2e'!$A$5:$B$16,2,0),0)</f>
        <v>0.3</v>
      </c>
      <c r="X683" s="28">
        <f>IFERROR(VLOOKUP(Data_Set[[#This Row],[Type Transport]],'[1]Taux émission CO2e'!$A$5:$D$16,4,0),0)</f>
        <v>0.16</v>
      </c>
      <c r="Y683" s="24">
        <f>IFERROR(VLOOKUP(Data_Set[[#This Row],[Type Transport]],'[1]Taux émission CO2e'!$A$20:$B$31,2,0),0)</f>
        <v>0.7</v>
      </c>
      <c r="Z683" s="6">
        <f>IFERROR(VLOOKUP(Data_Set[[#This Row],[Type Transport]],'[1]Taux émission CO2e'!$A$20:$D$31,4,0),0)</f>
        <v>6.7400000000000002E-2</v>
      </c>
      <c r="AA683" s="30">
        <f>Data_Set[[#This Row],[Repartition Segment 1]]*Data_Set[[#This Row],[Coefficient CO2 Segment 1]]*Data_Set[[#This Row],[Poids OT (T)]]*Data_Set[[#This Row],[Distance (KM)]]</f>
        <v>1.7463275520000001</v>
      </c>
      <c r="AB683" s="30">
        <f>Data_Set[[#This Row],[Repartition Segment 2]]*Data_Set[[#This Row],[Coefficient CO2 Segment 2]]*Data_Set[[#This Row],[Poids OT (T)]]*Data_Set[[#This Row],[Distance (KM)]]</f>
        <v>1.71649445632</v>
      </c>
      <c r="AC683" s="30">
        <f>Data_Set[[#This Row],[Bilan CO2 Segment 1 (Kg CO2)]]+Data_Set[[#This Row],[Bilan CO2 Segment 2 (Kg CO2)]]</f>
        <v>3.4628220083199999</v>
      </c>
      <c r="AD683" s="1"/>
    </row>
    <row r="684" spans="1:30" ht="12.5" x14ac:dyDescent="0.25">
      <c r="A684" s="7">
        <v>20210200044</v>
      </c>
      <c r="B684" s="18">
        <v>44235</v>
      </c>
      <c r="C684" s="18" t="str">
        <f>TEXT(B684, "mmmm")</f>
        <v>février</v>
      </c>
      <c r="D684" s="18" t="str">
        <f>TEXT(B684,"aaaa")</f>
        <v>2021</v>
      </c>
      <c r="E684" s="7">
        <v>1320301</v>
      </c>
      <c r="F684" s="17">
        <v>420</v>
      </c>
      <c r="G684" s="23">
        <f>Data_Set[[#This Row],[Poids OT (kg)]]/1000</f>
        <v>0.42</v>
      </c>
      <c r="H684" s="6" t="s">
        <v>0</v>
      </c>
      <c r="I684" s="7">
        <v>100</v>
      </c>
      <c r="J684" s="6">
        <v>91100</v>
      </c>
      <c r="K684" s="6" t="s">
        <v>22</v>
      </c>
      <c r="L684" s="6">
        <v>62780</v>
      </c>
      <c r="M684" s="6" t="s">
        <v>31</v>
      </c>
      <c r="N684" s="7">
        <v>280.69799999999998</v>
      </c>
      <c r="O684" s="6" t="s">
        <v>145</v>
      </c>
      <c r="P684" s="6" t="s">
        <v>146</v>
      </c>
      <c r="Q684" s="11">
        <v>1690891543678</v>
      </c>
      <c r="R684" s="12">
        <v>154098765</v>
      </c>
      <c r="S684" s="6" t="str">
        <f>LEFT(Q684,1)</f>
        <v>1</v>
      </c>
      <c r="T684" s="6" t="str">
        <f>IF(S684="1","Homme",IF(S684="0","Inconnu","Femme"))</f>
        <v>Homme</v>
      </c>
      <c r="U684" s="6" t="str">
        <f>"19"&amp;MID(Q684, SEARCH("", Q684) + 1,2)</f>
        <v>1969</v>
      </c>
      <c r="V684" s="6" t="str">
        <f>FLOOR(U684,5) &amp; "-" &amp; FLOOR(U684,5) + 5</f>
        <v>1965-1970</v>
      </c>
      <c r="W684" s="24">
        <f>IFERROR(VLOOKUP(Data_Set[[#This Row],[Type Transport]],'[1]Taux émission CO2e'!$A$5:$B$16,2,0),0)</f>
        <v>0.3</v>
      </c>
      <c r="X684" s="28">
        <f>IFERROR(VLOOKUP(Data_Set[[#This Row],[Type Transport]],'[1]Taux émission CO2e'!$A$5:$D$16,4,0),0)</f>
        <v>0.16</v>
      </c>
      <c r="Y684" s="24">
        <f>IFERROR(VLOOKUP(Data_Set[[#This Row],[Type Transport]],'[1]Taux émission CO2e'!$A$20:$B$31,2,0),0)</f>
        <v>0.7</v>
      </c>
      <c r="Z684" s="6">
        <f>IFERROR(VLOOKUP(Data_Set[[#This Row],[Type Transport]],'[1]Taux émission CO2e'!$A$20:$D$31,4,0),0)</f>
        <v>6.7400000000000002E-2</v>
      </c>
      <c r="AA684" s="30">
        <f>Data_Set[[#This Row],[Repartition Segment 1]]*Data_Set[[#This Row],[Coefficient CO2 Segment 1]]*Data_Set[[#This Row],[Poids OT (T)]]*Data_Set[[#This Row],[Distance (KM)]]</f>
        <v>5.6588716799999998</v>
      </c>
      <c r="AB684" s="30">
        <f>Data_Set[[#This Row],[Repartition Segment 2]]*Data_Set[[#This Row],[Coefficient CO2 Segment 2]]*Data_Set[[#This Row],[Poids OT (T)]]*Data_Set[[#This Row],[Distance (KM)]]</f>
        <v>5.5621992887999996</v>
      </c>
      <c r="AC684" s="30">
        <f>Data_Set[[#This Row],[Bilan CO2 Segment 1 (Kg CO2)]]+Data_Set[[#This Row],[Bilan CO2 Segment 2 (Kg CO2)]]</f>
        <v>11.221070968799999</v>
      </c>
      <c r="AD684" s="1"/>
    </row>
    <row r="685" spans="1:30" ht="12.5" x14ac:dyDescent="0.25">
      <c r="A685" s="7">
        <v>20210200044</v>
      </c>
      <c r="B685" s="18">
        <v>44249</v>
      </c>
      <c r="C685" s="18" t="str">
        <f>TEXT(B685, "mmmm")</f>
        <v>février</v>
      </c>
      <c r="D685" s="18" t="str">
        <f>TEXT(B685,"aaaa")</f>
        <v>2021</v>
      </c>
      <c r="E685" s="7">
        <v>1326926</v>
      </c>
      <c r="F685" s="17">
        <v>180</v>
      </c>
      <c r="G685" s="23">
        <f>Data_Set[[#This Row],[Poids OT (kg)]]/1000</f>
        <v>0.18</v>
      </c>
      <c r="H685" s="6" t="s">
        <v>0</v>
      </c>
      <c r="I685" s="7">
        <v>100</v>
      </c>
      <c r="J685" s="6">
        <v>91100</v>
      </c>
      <c r="K685" s="6" t="s">
        <v>22</v>
      </c>
      <c r="L685" s="6">
        <v>62780</v>
      </c>
      <c r="M685" s="6" t="s">
        <v>31</v>
      </c>
      <c r="N685" s="7">
        <v>280.69799999999998</v>
      </c>
      <c r="O685" s="6" t="s">
        <v>145</v>
      </c>
      <c r="P685" s="6" t="s">
        <v>146</v>
      </c>
      <c r="Q685" s="11">
        <v>1690891543678</v>
      </c>
      <c r="R685" s="12">
        <v>154098765</v>
      </c>
      <c r="S685" s="6" t="str">
        <f>LEFT(Q685,1)</f>
        <v>1</v>
      </c>
      <c r="T685" s="6" t="str">
        <f>IF(S685="1","Homme",IF(S685="0","Inconnu","Femme"))</f>
        <v>Homme</v>
      </c>
      <c r="U685" s="6" t="str">
        <f>"19"&amp;MID(Q685, SEARCH("", Q685) + 1,2)</f>
        <v>1969</v>
      </c>
      <c r="V685" s="6" t="str">
        <f>FLOOR(U685,5) &amp; "-" &amp; FLOOR(U685,5) + 5</f>
        <v>1965-1970</v>
      </c>
      <c r="W685" s="24">
        <f>IFERROR(VLOOKUP(Data_Set[[#This Row],[Type Transport]],'[1]Taux émission CO2e'!$A$5:$B$16,2,0),0)</f>
        <v>0.3</v>
      </c>
      <c r="X685" s="28">
        <f>IFERROR(VLOOKUP(Data_Set[[#This Row],[Type Transport]],'[1]Taux émission CO2e'!$A$5:$D$16,4,0),0)</f>
        <v>0.16</v>
      </c>
      <c r="Y685" s="24">
        <f>IFERROR(VLOOKUP(Data_Set[[#This Row],[Type Transport]],'[1]Taux émission CO2e'!$A$20:$B$31,2,0),0)</f>
        <v>0.7</v>
      </c>
      <c r="Z685" s="6">
        <f>IFERROR(VLOOKUP(Data_Set[[#This Row],[Type Transport]],'[1]Taux émission CO2e'!$A$20:$D$31,4,0),0)</f>
        <v>6.7400000000000002E-2</v>
      </c>
      <c r="AA685" s="30">
        <f>Data_Set[[#This Row],[Repartition Segment 1]]*Data_Set[[#This Row],[Coefficient CO2 Segment 1]]*Data_Set[[#This Row],[Poids OT (T)]]*Data_Set[[#This Row],[Distance (KM)]]</f>
        <v>2.4252307200000001</v>
      </c>
      <c r="AB685" s="30">
        <f>Data_Set[[#This Row],[Repartition Segment 2]]*Data_Set[[#This Row],[Coefficient CO2 Segment 2]]*Data_Set[[#This Row],[Poids OT (T)]]*Data_Set[[#This Row],[Distance (KM)]]</f>
        <v>2.3837996951999996</v>
      </c>
      <c r="AC685" s="30">
        <f>Data_Set[[#This Row],[Bilan CO2 Segment 1 (Kg CO2)]]+Data_Set[[#This Row],[Bilan CO2 Segment 2 (Kg CO2)]]</f>
        <v>4.8090304151999996</v>
      </c>
      <c r="AD685" s="1"/>
    </row>
    <row r="686" spans="1:30" ht="12.5" x14ac:dyDescent="0.25">
      <c r="A686" s="7">
        <v>20210300043</v>
      </c>
      <c r="B686" s="18">
        <v>44271</v>
      </c>
      <c r="C686" s="18" t="str">
        <f>TEXT(B686, "mmmm")</f>
        <v>mars</v>
      </c>
      <c r="D686" s="18" t="str">
        <f>TEXT(B686,"aaaa")</f>
        <v>2021</v>
      </c>
      <c r="E686" s="7">
        <v>1338078</v>
      </c>
      <c r="F686" s="17">
        <v>160</v>
      </c>
      <c r="G686" s="23">
        <f>Data_Set[[#This Row],[Poids OT (kg)]]/1000</f>
        <v>0.16</v>
      </c>
      <c r="H686" s="6" t="s">
        <v>0</v>
      </c>
      <c r="I686" s="7">
        <v>100</v>
      </c>
      <c r="J686" s="6">
        <v>91100</v>
      </c>
      <c r="K686" s="6" t="s">
        <v>22</v>
      </c>
      <c r="L686" s="6">
        <v>62780</v>
      </c>
      <c r="M686" s="6" t="s">
        <v>31</v>
      </c>
      <c r="N686" s="7">
        <v>280.69799999999998</v>
      </c>
      <c r="O686" s="6" t="s">
        <v>145</v>
      </c>
      <c r="P686" s="6" t="s">
        <v>146</v>
      </c>
      <c r="Q686" s="11">
        <v>1690891543678</v>
      </c>
      <c r="R686" s="12">
        <v>154098765</v>
      </c>
      <c r="S686" s="6" t="str">
        <f>LEFT(Q686,1)</f>
        <v>1</v>
      </c>
      <c r="T686" s="6" t="str">
        <f>IF(S686="1","Homme",IF(S686="0","Inconnu","Femme"))</f>
        <v>Homme</v>
      </c>
      <c r="U686" s="6" t="str">
        <f>"19"&amp;MID(Q686, SEARCH("", Q686) + 1,2)</f>
        <v>1969</v>
      </c>
      <c r="V686" s="6" t="str">
        <f>FLOOR(U686,5) &amp; "-" &amp; FLOOR(U686,5) + 5</f>
        <v>1965-1970</v>
      </c>
      <c r="W686" s="24">
        <f>IFERROR(VLOOKUP(Data_Set[[#This Row],[Type Transport]],'[1]Taux émission CO2e'!$A$5:$B$16,2,0),0)</f>
        <v>0.3</v>
      </c>
      <c r="X686" s="28">
        <f>IFERROR(VLOOKUP(Data_Set[[#This Row],[Type Transport]],'[1]Taux émission CO2e'!$A$5:$D$16,4,0),0)</f>
        <v>0.16</v>
      </c>
      <c r="Y686" s="24">
        <f>IFERROR(VLOOKUP(Data_Set[[#This Row],[Type Transport]],'[1]Taux émission CO2e'!$A$20:$B$31,2,0),0)</f>
        <v>0.7</v>
      </c>
      <c r="Z686" s="6">
        <f>IFERROR(VLOOKUP(Data_Set[[#This Row],[Type Transport]],'[1]Taux émission CO2e'!$A$20:$D$31,4,0),0)</f>
        <v>6.7400000000000002E-2</v>
      </c>
      <c r="AA686" s="30">
        <f>Data_Set[[#This Row],[Repartition Segment 1]]*Data_Set[[#This Row],[Coefficient CO2 Segment 1]]*Data_Set[[#This Row],[Poids OT (T)]]*Data_Set[[#This Row],[Distance (KM)]]</f>
        <v>2.15576064</v>
      </c>
      <c r="AB686" s="30">
        <f>Data_Set[[#This Row],[Repartition Segment 2]]*Data_Set[[#This Row],[Coefficient CO2 Segment 2]]*Data_Set[[#This Row],[Poids OT (T)]]*Data_Set[[#This Row],[Distance (KM)]]</f>
        <v>2.1189330624</v>
      </c>
      <c r="AC686" s="30">
        <f>Data_Set[[#This Row],[Bilan CO2 Segment 1 (Kg CO2)]]+Data_Set[[#This Row],[Bilan CO2 Segment 2 (Kg CO2)]]</f>
        <v>4.2746937024000005</v>
      </c>
      <c r="AD686" s="1"/>
    </row>
    <row r="687" spans="1:30" ht="12.5" x14ac:dyDescent="0.25">
      <c r="A687" s="7">
        <v>20210500029</v>
      </c>
      <c r="B687" s="18">
        <v>44320</v>
      </c>
      <c r="C687" s="18" t="str">
        <f>TEXT(B687, "mmmm")</f>
        <v>mai</v>
      </c>
      <c r="D687" s="18" t="str">
        <f>TEXT(B687,"aaaa")</f>
        <v>2021</v>
      </c>
      <c r="E687" s="7">
        <v>1360879</v>
      </c>
      <c r="F687" s="17">
        <v>60</v>
      </c>
      <c r="G687" s="23">
        <f>Data_Set[[#This Row],[Poids OT (kg)]]/1000</f>
        <v>0.06</v>
      </c>
      <c r="H687" s="6" t="s">
        <v>0</v>
      </c>
      <c r="I687" s="7">
        <v>100</v>
      </c>
      <c r="J687" s="6">
        <v>91100</v>
      </c>
      <c r="K687" s="6" t="s">
        <v>22</v>
      </c>
      <c r="L687" s="6">
        <v>62780</v>
      </c>
      <c r="M687" s="6" t="s">
        <v>31</v>
      </c>
      <c r="N687" s="7">
        <v>280.69799999999998</v>
      </c>
      <c r="O687" s="6" t="s">
        <v>145</v>
      </c>
      <c r="P687" s="6" t="s">
        <v>146</v>
      </c>
      <c r="Q687" s="11">
        <v>1690891543678</v>
      </c>
      <c r="R687" s="12">
        <v>154098765</v>
      </c>
      <c r="S687" s="6" t="str">
        <f>LEFT(Q687,1)</f>
        <v>1</v>
      </c>
      <c r="T687" s="6" t="str">
        <f>IF(S687="1","Homme",IF(S687="0","Inconnu","Femme"))</f>
        <v>Homme</v>
      </c>
      <c r="U687" s="6" t="str">
        <f>"19"&amp;MID(Q687, SEARCH("", Q687) + 1,2)</f>
        <v>1969</v>
      </c>
      <c r="V687" s="6" t="str">
        <f>FLOOR(U687,5) &amp; "-" &amp; FLOOR(U687,5) + 5</f>
        <v>1965-1970</v>
      </c>
      <c r="W687" s="24">
        <f>IFERROR(VLOOKUP(Data_Set[[#This Row],[Type Transport]],'[1]Taux émission CO2e'!$A$5:$B$16,2,0),0)</f>
        <v>0.3</v>
      </c>
      <c r="X687" s="28">
        <f>IFERROR(VLOOKUP(Data_Set[[#This Row],[Type Transport]],'[1]Taux émission CO2e'!$A$5:$D$16,4,0),0)</f>
        <v>0.16</v>
      </c>
      <c r="Y687" s="24">
        <f>IFERROR(VLOOKUP(Data_Set[[#This Row],[Type Transport]],'[1]Taux émission CO2e'!$A$20:$B$31,2,0),0)</f>
        <v>0.7</v>
      </c>
      <c r="Z687" s="6">
        <f>IFERROR(VLOOKUP(Data_Set[[#This Row],[Type Transport]],'[1]Taux émission CO2e'!$A$20:$D$31,4,0),0)</f>
        <v>6.7400000000000002E-2</v>
      </c>
      <c r="AA687" s="30">
        <f>Data_Set[[#This Row],[Repartition Segment 1]]*Data_Set[[#This Row],[Coefficient CO2 Segment 1]]*Data_Set[[#This Row],[Poids OT (T)]]*Data_Set[[#This Row],[Distance (KM)]]</f>
        <v>0.80841023999999984</v>
      </c>
      <c r="AB687" s="30">
        <f>Data_Set[[#This Row],[Repartition Segment 2]]*Data_Set[[#This Row],[Coefficient CO2 Segment 2]]*Data_Set[[#This Row],[Poids OT (T)]]*Data_Set[[#This Row],[Distance (KM)]]</f>
        <v>0.7945998984</v>
      </c>
      <c r="AC687" s="30">
        <f>Data_Set[[#This Row],[Bilan CO2 Segment 1 (Kg CO2)]]+Data_Set[[#This Row],[Bilan CO2 Segment 2 (Kg CO2)]]</f>
        <v>1.6030101383999997</v>
      </c>
      <c r="AD687" s="1"/>
    </row>
    <row r="688" spans="1:30" ht="12.5" x14ac:dyDescent="0.25">
      <c r="A688" s="7">
        <v>20210500070</v>
      </c>
      <c r="B688" s="18">
        <v>44333</v>
      </c>
      <c r="C688" s="18" t="str">
        <f>TEXT(B688, "mmmm")</f>
        <v>mai</v>
      </c>
      <c r="D688" s="18" t="str">
        <f>TEXT(B688,"aaaa")</f>
        <v>2021</v>
      </c>
      <c r="E688" s="7">
        <v>1364892</v>
      </c>
      <c r="F688" s="17">
        <v>120</v>
      </c>
      <c r="G688" s="23">
        <f>Data_Set[[#This Row],[Poids OT (kg)]]/1000</f>
        <v>0.12</v>
      </c>
      <c r="H688" s="6" t="s">
        <v>0</v>
      </c>
      <c r="I688" s="7">
        <v>100</v>
      </c>
      <c r="J688" s="6">
        <v>91100</v>
      </c>
      <c r="K688" s="6" t="s">
        <v>22</v>
      </c>
      <c r="L688" s="6">
        <v>62780</v>
      </c>
      <c r="M688" s="6" t="s">
        <v>31</v>
      </c>
      <c r="N688" s="7">
        <v>280.69799999999998</v>
      </c>
      <c r="O688" s="6" t="s">
        <v>145</v>
      </c>
      <c r="P688" s="6" t="s">
        <v>146</v>
      </c>
      <c r="Q688" s="11">
        <v>1690891543678</v>
      </c>
      <c r="R688" s="12">
        <v>154098765</v>
      </c>
      <c r="S688" s="6" t="str">
        <f>LEFT(Q688,1)</f>
        <v>1</v>
      </c>
      <c r="T688" s="6" t="str">
        <f>IF(S688="1","Homme",IF(S688="0","Inconnu","Femme"))</f>
        <v>Homme</v>
      </c>
      <c r="U688" s="6" t="str">
        <f>"19"&amp;MID(Q688, SEARCH("", Q688) + 1,2)</f>
        <v>1969</v>
      </c>
      <c r="V688" s="6" t="str">
        <f>FLOOR(U688,5) &amp; "-" &amp; FLOOR(U688,5) + 5</f>
        <v>1965-1970</v>
      </c>
      <c r="W688" s="24">
        <f>IFERROR(VLOOKUP(Data_Set[[#This Row],[Type Transport]],'[1]Taux émission CO2e'!$A$5:$B$16,2,0),0)</f>
        <v>0.3</v>
      </c>
      <c r="X688" s="28">
        <f>IFERROR(VLOOKUP(Data_Set[[#This Row],[Type Transport]],'[1]Taux émission CO2e'!$A$5:$D$16,4,0),0)</f>
        <v>0.16</v>
      </c>
      <c r="Y688" s="24">
        <f>IFERROR(VLOOKUP(Data_Set[[#This Row],[Type Transport]],'[1]Taux émission CO2e'!$A$20:$B$31,2,0),0)</f>
        <v>0.7</v>
      </c>
      <c r="Z688" s="6">
        <f>IFERROR(VLOOKUP(Data_Set[[#This Row],[Type Transport]],'[1]Taux émission CO2e'!$A$20:$D$31,4,0),0)</f>
        <v>6.7400000000000002E-2</v>
      </c>
      <c r="AA688" s="30">
        <f>Data_Set[[#This Row],[Repartition Segment 1]]*Data_Set[[#This Row],[Coefficient CO2 Segment 1]]*Data_Set[[#This Row],[Poids OT (T)]]*Data_Set[[#This Row],[Distance (KM)]]</f>
        <v>1.6168204799999997</v>
      </c>
      <c r="AB688" s="30">
        <f>Data_Set[[#This Row],[Repartition Segment 2]]*Data_Set[[#This Row],[Coefficient CO2 Segment 2]]*Data_Set[[#This Row],[Poids OT (T)]]*Data_Set[[#This Row],[Distance (KM)]]</f>
        <v>1.5891997968</v>
      </c>
      <c r="AC688" s="30">
        <f>Data_Set[[#This Row],[Bilan CO2 Segment 1 (Kg CO2)]]+Data_Set[[#This Row],[Bilan CO2 Segment 2 (Kg CO2)]]</f>
        <v>3.2060202767999995</v>
      </c>
      <c r="AD688" s="1"/>
    </row>
    <row r="689" spans="1:30" ht="12.5" x14ac:dyDescent="0.25">
      <c r="A689" s="7">
        <v>20210800045</v>
      </c>
      <c r="B689" s="18">
        <v>44412</v>
      </c>
      <c r="C689" s="18" t="str">
        <f>TEXT(B689, "mmmm")</f>
        <v>août</v>
      </c>
      <c r="D689" s="18" t="str">
        <f>TEXT(B689,"aaaa")</f>
        <v>2021</v>
      </c>
      <c r="E689" s="7">
        <v>1393857</v>
      </c>
      <c r="F689" s="17">
        <v>300</v>
      </c>
      <c r="G689" s="23">
        <f>Data_Set[[#This Row],[Poids OT (kg)]]/1000</f>
        <v>0.3</v>
      </c>
      <c r="H689" s="6" t="s">
        <v>0</v>
      </c>
      <c r="I689" s="7">
        <v>180</v>
      </c>
      <c r="J689" s="6">
        <v>91100</v>
      </c>
      <c r="K689" s="6" t="s">
        <v>22</v>
      </c>
      <c r="L689" s="6">
        <v>62780</v>
      </c>
      <c r="M689" s="6" t="s">
        <v>31</v>
      </c>
      <c r="N689" s="7">
        <v>280.69799999999998</v>
      </c>
      <c r="O689" s="6" t="s">
        <v>145</v>
      </c>
      <c r="P689" s="6" t="s">
        <v>146</v>
      </c>
      <c r="Q689" s="11">
        <v>1690891543678</v>
      </c>
      <c r="R689" s="12">
        <v>154098765</v>
      </c>
      <c r="S689" s="6" t="str">
        <f>LEFT(Q689,1)</f>
        <v>1</v>
      </c>
      <c r="T689" s="6" t="str">
        <f>IF(S689="1","Homme",IF(S689="0","Inconnu","Femme"))</f>
        <v>Homme</v>
      </c>
      <c r="U689" s="6" t="str">
        <f>"19"&amp;MID(Q689, SEARCH("", Q689) + 1,2)</f>
        <v>1969</v>
      </c>
      <c r="V689" s="6" t="str">
        <f>FLOOR(U689,5) &amp; "-" &amp; FLOOR(U689,5) + 5</f>
        <v>1965-1970</v>
      </c>
      <c r="W689" s="24">
        <f>IFERROR(VLOOKUP(Data_Set[[#This Row],[Type Transport]],'[1]Taux émission CO2e'!$A$5:$B$16,2,0),0)</f>
        <v>0.3</v>
      </c>
      <c r="X689" s="28">
        <f>IFERROR(VLOOKUP(Data_Set[[#This Row],[Type Transport]],'[1]Taux émission CO2e'!$A$5:$D$16,4,0),0)</f>
        <v>0.16</v>
      </c>
      <c r="Y689" s="24">
        <f>IFERROR(VLOOKUP(Data_Set[[#This Row],[Type Transport]],'[1]Taux émission CO2e'!$A$20:$B$31,2,0),0)</f>
        <v>0.7</v>
      </c>
      <c r="Z689" s="6">
        <f>IFERROR(VLOOKUP(Data_Set[[#This Row],[Type Transport]],'[1]Taux émission CO2e'!$A$20:$D$31,4,0),0)</f>
        <v>6.7400000000000002E-2</v>
      </c>
      <c r="AA689" s="30">
        <f>Data_Set[[#This Row],[Repartition Segment 1]]*Data_Set[[#This Row],[Coefficient CO2 Segment 1]]*Data_Set[[#This Row],[Poids OT (T)]]*Data_Set[[#This Row],[Distance (KM)]]</f>
        <v>4.0420511999999995</v>
      </c>
      <c r="AB689" s="30">
        <f>Data_Set[[#This Row],[Repartition Segment 2]]*Data_Set[[#This Row],[Coefficient CO2 Segment 2]]*Data_Set[[#This Row],[Poids OT (T)]]*Data_Set[[#This Row],[Distance (KM)]]</f>
        <v>3.9729994919999996</v>
      </c>
      <c r="AC689" s="30">
        <f>Data_Set[[#This Row],[Bilan CO2 Segment 1 (Kg CO2)]]+Data_Set[[#This Row],[Bilan CO2 Segment 2 (Kg CO2)]]</f>
        <v>8.0150506919999991</v>
      </c>
      <c r="AD689" s="1"/>
    </row>
    <row r="690" spans="1:30" ht="12.5" x14ac:dyDescent="0.25">
      <c r="A690" s="7">
        <v>20210800045</v>
      </c>
      <c r="B690" s="18">
        <v>44431</v>
      </c>
      <c r="C690" s="18" t="str">
        <f>TEXT(B690, "mmmm")</f>
        <v>août</v>
      </c>
      <c r="D690" s="18" t="str">
        <f>TEXT(B690,"aaaa")</f>
        <v>2021</v>
      </c>
      <c r="E690" s="7">
        <v>1398110</v>
      </c>
      <c r="F690" s="17">
        <v>860</v>
      </c>
      <c r="G690" s="23">
        <f>Data_Set[[#This Row],[Poids OT (kg)]]/1000</f>
        <v>0.86</v>
      </c>
      <c r="H690" s="6" t="s">
        <v>0</v>
      </c>
      <c r="I690" s="7">
        <v>145</v>
      </c>
      <c r="J690" s="6">
        <v>91100</v>
      </c>
      <c r="K690" s="6" t="s">
        <v>22</v>
      </c>
      <c r="L690" s="6">
        <v>62780</v>
      </c>
      <c r="M690" s="6" t="s">
        <v>31</v>
      </c>
      <c r="N690" s="7">
        <v>280.69799999999998</v>
      </c>
      <c r="O690" s="6" t="s">
        <v>145</v>
      </c>
      <c r="P690" s="6" t="s">
        <v>146</v>
      </c>
      <c r="Q690" s="11">
        <v>1690891543678</v>
      </c>
      <c r="R690" s="12">
        <v>154098765</v>
      </c>
      <c r="S690" s="6" t="str">
        <f>LEFT(Q690,1)</f>
        <v>1</v>
      </c>
      <c r="T690" s="6" t="str">
        <f>IF(S690="1","Homme",IF(S690="0","Inconnu","Femme"))</f>
        <v>Homme</v>
      </c>
      <c r="U690" s="6" t="str">
        <f>"19"&amp;MID(Q690, SEARCH("", Q690) + 1,2)</f>
        <v>1969</v>
      </c>
      <c r="V690" s="6" t="str">
        <f>FLOOR(U690,5) &amp; "-" &amp; FLOOR(U690,5) + 5</f>
        <v>1965-1970</v>
      </c>
      <c r="W690" s="24">
        <f>IFERROR(VLOOKUP(Data_Set[[#This Row],[Type Transport]],'[1]Taux émission CO2e'!$A$5:$B$16,2,0),0)</f>
        <v>0.3</v>
      </c>
      <c r="X690" s="28">
        <f>IFERROR(VLOOKUP(Data_Set[[#This Row],[Type Transport]],'[1]Taux émission CO2e'!$A$5:$D$16,4,0),0)</f>
        <v>0.16</v>
      </c>
      <c r="Y690" s="24">
        <f>IFERROR(VLOOKUP(Data_Set[[#This Row],[Type Transport]],'[1]Taux émission CO2e'!$A$20:$B$31,2,0),0)</f>
        <v>0.7</v>
      </c>
      <c r="Z690" s="6">
        <f>IFERROR(VLOOKUP(Data_Set[[#This Row],[Type Transport]],'[1]Taux émission CO2e'!$A$20:$D$31,4,0),0)</f>
        <v>6.7400000000000002E-2</v>
      </c>
      <c r="AA690" s="30">
        <f>Data_Set[[#This Row],[Repartition Segment 1]]*Data_Set[[#This Row],[Coefficient CO2 Segment 1]]*Data_Set[[#This Row],[Poids OT (T)]]*Data_Set[[#This Row],[Distance (KM)]]</f>
        <v>11.587213439999998</v>
      </c>
      <c r="AB690" s="30">
        <f>Data_Set[[#This Row],[Repartition Segment 2]]*Data_Set[[#This Row],[Coefficient CO2 Segment 2]]*Data_Set[[#This Row],[Poids OT (T)]]*Data_Set[[#This Row],[Distance (KM)]]</f>
        <v>11.3892652104</v>
      </c>
      <c r="AC690" s="30">
        <f>Data_Set[[#This Row],[Bilan CO2 Segment 1 (Kg CO2)]]+Data_Set[[#This Row],[Bilan CO2 Segment 2 (Kg CO2)]]</f>
        <v>22.976478650399997</v>
      </c>
      <c r="AD690" s="1"/>
    </row>
    <row r="691" spans="1:30" ht="12.5" x14ac:dyDescent="0.25">
      <c r="A691" s="7">
        <v>20210900038</v>
      </c>
      <c r="B691" s="18">
        <v>44452</v>
      </c>
      <c r="C691" s="18" t="str">
        <f>TEXT(B691, "mmmm")</f>
        <v>septembre</v>
      </c>
      <c r="D691" s="18" t="str">
        <f>TEXT(B691,"aaaa")</f>
        <v>2021</v>
      </c>
      <c r="E691" s="7">
        <v>1405216</v>
      </c>
      <c r="F691" s="17">
        <v>440</v>
      </c>
      <c r="G691" s="23">
        <f>Data_Set[[#This Row],[Poids OT (kg)]]/1000</f>
        <v>0.44</v>
      </c>
      <c r="H691" s="6" t="s">
        <v>0</v>
      </c>
      <c r="I691" s="7">
        <v>132</v>
      </c>
      <c r="J691" s="6">
        <v>91100</v>
      </c>
      <c r="K691" s="6" t="s">
        <v>22</v>
      </c>
      <c r="L691" s="6">
        <v>62780</v>
      </c>
      <c r="M691" s="6" t="s">
        <v>31</v>
      </c>
      <c r="N691" s="7">
        <v>280.69799999999998</v>
      </c>
      <c r="O691" s="6" t="s">
        <v>145</v>
      </c>
      <c r="P691" s="6" t="s">
        <v>146</v>
      </c>
      <c r="Q691" s="11">
        <v>1690891543678</v>
      </c>
      <c r="R691" s="12">
        <v>154098765</v>
      </c>
      <c r="S691" s="6" t="str">
        <f>LEFT(Q691,1)</f>
        <v>1</v>
      </c>
      <c r="T691" s="6" t="str">
        <f>IF(S691="1","Homme",IF(S691="0","Inconnu","Femme"))</f>
        <v>Homme</v>
      </c>
      <c r="U691" s="6" t="str">
        <f>"19"&amp;MID(Q691, SEARCH("", Q691) + 1,2)</f>
        <v>1969</v>
      </c>
      <c r="V691" s="6" t="str">
        <f>FLOOR(U691,5) &amp; "-" &amp; FLOOR(U691,5) + 5</f>
        <v>1965-1970</v>
      </c>
      <c r="W691" s="24">
        <f>IFERROR(VLOOKUP(Data_Set[[#This Row],[Type Transport]],'[1]Taux émission CO2e'!$A$5:$B$16,2,0),0)</f>
        <v>0.3</v>
      </c>
      <c r="X691" s="28">
        <f>IFERROR(VLOOKUP(Data_Set[[#This Row],[Type Transport]],'[1]Taux émission CO2e'!$A$5:$D$16,4,0),0)</f>
        <v>0.16</v>
      </c>
      <c r="Y691" s="24">
        <f>IFERROR(VLOOKUP(Data_Set[[#This Row],[Type Transport]],'[1]Taux émission CO2e'!$A$20:$B$31,2,0),0)</f>
        <v>0.7</v>
      </c>
      <c r="Z691" s="6">
        <f>IFERROR(VLOOKUP(Data_Set[[#This Row],[Type Transport]],'[1]Taux émission CO2e'!$A$20:$D$31,4,0),0)</f>
        <v>6.7400000000000002E-2</v>
      </c>
      <c r="AA691" s="30">
        <f>Data_Set[[#This Row],[Repartition Segment 1]]*Data_Set[[#This Row],[Coefficient CO2 Segment 1]]*Data_Set[[#This Row],[Poids OT (T)]]*Data_Set[[#This Row],[Distance (KM)]]</f>
        <v>5.9283417599999995</v>
      </c>
      <c r="AB691" s="30">
        <f>Data_Set[[#This Row],[Repartition Segment 2]]*Data_Set[[#This Row],[Coefficient CO2 Segment 2]]*Data_Set[[#This Row],[Poids OT (T)]]*Data_Set[[#This Row],[Distance (KM)]]</f>
        <v>5.8270659215999991</v>
      </c>
      <c r="AC691" s="30">
        <f>Data_Set[[#This Row],[Bilan CO2 Segment 1 (Kg CO2)]]+Data_Set[[#This Row],[Bilan CO2 Segment 2 (Kg CO2)]]</f>
        <v>11.755407681599998</v>
      </c>
      <c r="AD691" s="1"/>
    </row>
    <row r="692" spans="1:30" ht="12.5" x14ac:dyDescent="0.25">
      <c r="A692" s="7">
        <v>20220100037</v>
      </c>
      <c r="B692" s="18">
        <v>44572</v>
      </c>
      <c r="C692" s="18" t="str">
        <f>TEXT(B692, "mmmm")</f>
        <v>janvier</v>
      </c>
      <c r="D692" s="18" t="str">
        <f>TEXT(B692,"aaaa")</f>
        <v>2022</v>
      </c>
      <c r="E692" s="7">
        <v>1453008</v>
      </c>
      <c r="F692" s="17">
        <v>311</v>
      </c>
      <c r="G692" s="23">
        <f>Data_Set[[#This Row],[Poids OT (kg)]]/1000</f>
        <v>0.311</v>
      </c>
      <c r="H692" s="6" t="s">
        <v>0</v>
      </c>
      <c r="I692" s="7">
        <v>132</v>
      </c>
      <c r="J692" s="6">
        <v>91100</v>
      </c>
      <c r="K692" s="6" t="s">
        <v>22</v>
      </c>
      <c r="L692" s="6">
        <v>62780</v>
      </c>
      <c r="M692" s="6" t="s">
        <v>31</v>
      </c>
      <c r="N692" s="7">
        <v>280.69799999999998</v>
      </c>
      <c r="O692" s="6" t="s">
        <v>145</v>
      </c>
      <c r="P692" s="6" t="s">
        <v>146</v>
      </c>
      <c r="Q692" s="11">
        <v>1690891543678</v>
      </c>
      <c r="R692" s="12">
        <v>154098765</v>
      </c>
      <c r="S692" s="6" t="str">
        <f>LEFT(Q692,1)</f>
        <v>1</v>
      </c>
      <c r="T692" s="6" t="str">
        <f>IF(S692="1","Homme",IF(S692="0","Inconnu","Femme"))</f>
        <v>Homme</v>
      </c>
      <c r="U692" s="6" t="str">
        <f>"19"&amp;MID(Q692, SEARCH("", Q692) + 1,2)</f>
        <v>1969</v>
      </c>
      <c r="V692" s="6" t="str">
        <f>FLOOR(U692,5) &amp; "-" &amp; FLOOR(U692,5) + 5</f>
        <v>1965-1970</v>
      </c>
      <c r="W692" s="24">
        <f>IFERROR(VLOOKUP(Data_Set[[#This Row],[Type Transport]],'[1]Taux émission CO2e'!$A$5:$B$16,2,0),0)</f>
        <v>0.3</v>
      </c>
      <c r="X692" s="28">
        <f>IFERROR(VLOOKUP(Data_Set[[#This Row],[Type Transport]],'[1]Taux émission CO2e'!$A$5:$D$16,4,0),0)</f>
        <v>0.16</v>
      </c>
      <c r="Y692" s="24">
        <f>IFERROR(VLOOKUP(Data_Set[[#This Row],[Type Transport]],'[1]Taux émission CO2e'!$A$20:$B$31,2,0),0)</f>
        <v>0.7</v>
      </c>
      <c r="Z692" s="6">
        <f>IFERROR(VLOOKUP(Data_Set[[#This Row],[Type Transport]],'[1]Taux émission CO2e'!$A$20:$D$31,4,0),0)</f>
        <v>6.7400000000000002E-2</v>
      </c>
      <c r="AA692" s="30">
        <f>Data_Set[[#This Row],[Repartition Segment 1]]*Data_Set[[#This Row],[Coefficient CO2 Segment 1]]*Data_Set[[#This Row],[Poids OT (T)]]*Data_Set[[#This Row],[Distance (KM)]]</f>
        <v>4.1902597439999996</v>
      </c>
      <c r="AB692" s="30">
        <f>Data_Set[[#This Row],[Repartition Segment 2]]*Data_Set[[#This Row],[Coefficient CO2 Segment 2]]*Data_Set[[#This Row],[Poids OT (T)]]*Data_Set[[#This Row],[Distance (KM)]]</f>
        <v>4.1186761400399998</v>
      </c>
      <c r="AC692" s="30">
        <f>Data_Set[[#This Row],[Bilan CO2 Segment 1 (Kg CO2)]]+Data_Set[[#This Row],[Bilan CO2 Segment 2 (Kg CO2)]]</f>
        <v>8.3089358840400003</v>
      </c>
      <c r="AD692" s="1"/>
    </row>
    <row r="693" spans="1:30" ht="12.5" x14ac:dyDescent="0.25">
      <c r="A693" s="7">
        <v>20220100037</v>
      </c>
      <c r="B693" s="18">
        <v>44580</v>
      </c>
      <c r="C693" s="18" t="str">
        <f>TEXT(B693, "mmmm")</f>
        <v>janvier</v>
      </c>
      <c r="D693" s="18" t="str">
        <f>TEXT(B693,"aaaa")</f>
        <v>2022</v>
      </c>
      <c r="E693" s="7">
        <v>1457123</v>
      </c>
      <c r="F693" s="17">
        <v>189</v>
      </c>
      <c r="G693" s="23">
        <f>Data_Set[[#This Row],[Poids OT (kg)]]/1000</f>
        <v>0.189</v>
      </c>
      <c r="H693" s="6" t="s">
        <v>0</v>
      </c>
      <c r="I693" s="7">
        <v>100</v>
      </c>
      <c r="J693" s="6">
        <v>91100</v>
      </c>
      <c r="K693" s="6" t="s">
        <v>22</v>
      </c>
      <c r="L693" s="6">
        <v>62780</v>
      </c>
      <c r="M693" s="6" t="s">
        <v>31</v>
      </c>
      <c r="N693" s="7">
        <v>280.69799999999998</v>
      </c>
      <c r="O693" s="6" t="s">
        <v>145</v>
      </c>
      <c r="P693" s="6" t="s">
        <v>146</v>
      </c>
      <c r="Q693" s="11">
        <v>1690891543678</v>
      </c>
      <c r="R693" s="12">
        <v>154098765</v>
      </c>
      <c r="S693" s="6" t="str">
        <f>LEFT(Q693,1)</f>
        <v>1</v>
      </c>
      <c r="T693" s="6" t="str">
        <f>IF(S693="1","Homme",IF(S693="0","Inconnu","Femme"))</f>
        <v>Homme</v>
      </c>
      <c r="U693" s="6" t="str">
        <f>"19"&amp;MID(Q693, SEARCH("", Q693) + 1,2)</f>
        <v>1969</v>
      </c>
      <c r="V693" s="6" t="str">
        <f>FLOOR(U693,5) &amp; "-" &amp; FLOOR(U693,5) + 5</f>
        <v>1965-1970</v>
      </c>
      <c r="W693" s="24">
        <f>IFERROR(VLOOKUP(Data_Set[[#This Row],[Type Transport]],'[1]Taux émission CO2e'!$A$5:$B$16,2,0),0)</f>
        <v>0.3</v>
      </c>
      <c r="X693" s="28">
        <f>IFERROR(VLOOKUP(Data_Set[[#This Row],[Type Transport]],'[1]Taux émission CO2e'!$A$5:$D$16,4,0),0)</f>
        <v>0.16</v>
      </c>
      <c r="Y693" s="24">
        <f>IFERROR(VLOOKUP(Data_Set[[#This Row],[Type Transport]],'[1]Taux émission CO2e'!$A$20:$B$31,2,0),0)</f>
        <v>0.7</v>
      </c>
      <c r="Z693" s="6">
        <f>IFERROR(VLOOKUP(Data_Set[[#This Row],[Type Transport]],'[1]Taux émission CO2e'!$A$20:$D$31,4,0),0)</f>
        <v>6.7400000000000002E-2</v>
      </c>
      <c r="AA693" s="30">
        <f>Data_Set[[#This Row],[Repartition Segment 1]]*Data_Set[[#This Row],[Coefficient CO2 Segment 1]]*Data_Set[[#This Row],[Poids OT (T)]]*Data_Set[[#This Row],[Distance (KM)]]</f>
        <v>2.5464922560000001</v>
      </c>
      <c r="AB693" s="30">
        <f>Data_Set[[#This Row],[Repartition Segment 2]]*Data_Set[[#This Row],[Coefficient CO2 Segment 2]]*Data_Set[[#This Row],[Poids OT (T)]]*Data_Set[[#This Row],[Distance (KM)]]</f>
        <v>2.5029896799599998</v>
      </c>
      <c r="AC693" s="30">
        <f>Data_Set[[#This Row],[Bilan CO2 Segment 1 (Kg CO2)]]+Data_Set[[#This Row],[Bilan CO2 Segment 2 (Kg CO2)]]</f>
        <v>5.0494819359599994</v>
      </c>
      <c r="AD693" s="1"/>
    </row>
    <row r="694" spans="1:30" ht="12.5" x14ac:dyDescent="0.25">
      <c r="A694" s="7">
        <v>20220200006</v>
      </c>
      <c r="B694" s="18">
        <v>44601</v>
      </c>
      <c r="C694" s="18" t="str">
        <f>TEXT(B694, "mmmm")</f>
        <v>février</v>
      </c>
      <c r="D694" s="18" t="str">
        <f>TEXT(B694,"aaaa")</f>
        <v>2022</v>
      </c>
      <c r="E694" s="7">
        <v>1465465</v>
      </c>
      <c r="F694" s="17">
        <v>300</v>
      </c>
      <c r="G694" s="23">
        <f>Data_Set[[#This Row],[Poids OT (kg)]]/1000</f>
        <v>0.3</v>
      </c>
      <c r="H694" s="6" t="s">
        <v>0</v>
      </c>
      <c r="I694" s="7">
        <v>132</v>
      </c>
      <c r="J694" s="6">
        <v>91100</v>
      </c>
      <c r="K694" s="6" t="s">
        <v>22</v>
      </c>
      <c r="L694" s="6">
        <v>62780</v>
      </c>
      <c r="M694" s="6" t="s">
        <v>31</v>
      </c>
      <c r="N694" s="7">
        <v>280.69799999999998</v>
      </c>
      <c r="O694" s="6" t="s">
        <v>145</v>
      </c>
      <c r="P694" s="6" t="s">
        <v>146</v>
      </c>
      <c r="Q694" s="11">
        <v>1690891543678</v>
      </c>
      <c r="R694" s="12">
        <v>154098765</v>
      </c>
      <c r="S694" s="6" t="str">
        <f>LEFT(Q694,1)</f>
        <v>1</v>
      </c>
      <c r="T694" s="6" t="str">
        <f>IF(S694="1","Homme",IF(S694="0","Inconnu","Femme"))</f>
        <v>Homme</v>
      </c>
      <c r="U694" s="6" t="str">
        <f>"19"&amp;MID(Q694, SEARCH("", Q694) + 1,2)</f>
        <v>1969</v>
      </c>
      <c r="V694" s="6" t="str">
        <f>FLOOR(U694,5) &amp; "-" &amp; FLOOR(U694,5) + 5</f>
        <v>1965-1970</v>
      </c>
      <c r="W694" s="24">
        <f>IFERROR(VLOOKUP(Data_Set[[#This Row],[Type Transport]],'[1]Taux émission CO2e'!$A$5:$B$16,2,0),0)</f>
        <v>0.3</v>
      </c>
      <c r="X694" s="28">
        <f>IFERROR(VLOOKUP(Data_Set[[#This Row],[Type Transport]],'[1]Taux émission CO2e'!$A$5:$D$16,4,0),0)</f>
        <v>0.16</v>
      </c>
      <c r="Y694" s="24">
        <f>IFERROR(VLOOKUP(Data_Set[[#This Row],[Type Transport]],'[1]Taux émission CO2e'!$A$20:$B$31,2,0),0)</f>
        <v>0.7</v>
      </c>
      <c r="Z694" s="6">
        <f>IFERROR(VLOOKUP(Data_Set[[#This Row],[Type Transport]],'[1]Taux émission CO2e'!$A$20:$D$31,4,0),0)</f>
        <v>6.7400000000000002E-2</v>
      </c>
      <c r="AA694" s="30">
        <f>Data_Set[[#This Row],[Repartition Segment 1]]*Data_Set[[#This Row],[Coefficient CO2 Segment 1]]*Data_Set[[#This Row],[Poids OT (T)]]*Data_Set[[#This Row],[Distance (KM)]]</f>
        <v>4.0420511999999995</v>
      </c>
      <c r="AB694" s="30">
        <f>Data_Set[[#This Row],[Repartition Segment 2]]*Data_Set[[#This Row],[Coefficient CO2 Segment 2]]*Data_Set[[#This Row],[Poids OT (T)]]*Data_Set[[#This Row],[Distance (KM)]]</f>
        <v>3.9729994919999996</v>
      </c>
      <c r="AC694" s="30">
        <f>Data_Set[[#This Row],[Bilan CO2 Segment 1 (Kg CO2)]]+Data_Set[[#This Row],[Bilan CO2 Segment 2 (Kg CO2)]]</f>
        <v>8.0150506919999991</v>
      </c>
      <c r="AD694" s="1"/>
    </row>
    <row r="695" spans="1:30" ht="12.5" x14ac:dyDescent="0.25">
      <c r="A695" s="7">
        <v>20220300036</v>
      </c>
      <c r="B695" s="18">
        <v>44607</v>
      </c>
      <c r="C695" s="18" t="str">
        <f>TEXT(B695, "mmmm")</f>
        <v>février</v>
      </c>
      <c r="D695" s="18" t="str">
        <f>TEXT(B695,"aaaa")</f>
        <v>2022</v>
      </c>
      <c r="E695" s="7">
        <v>1467925</v>
      </c>
      <c r="F695" s="17">
        <v>480</v>
      </c>
      <c r="G695" s="23">
        <f>Data_Set[[#This Row],[Poids OT (kg)]]/1000</f>
        <v>0.48</v>
      </c>
      <c r="H695" s="6" t="s">
        <v>0</v>
      </c>
      <c r="I695" s="7">
        <v>132</v>
      </c>
      <c r="J695" s="6">
        <v>91100</v>
      </c>
      <c r="K695" s="6" t="s">
        <v>22</v>
      </c>
      <c r="L695" s="6">
        <v>62780</v>
      </c>
      <c r="M695" s="6" t="s">
        <v>31</v>
      </c>
      <c r="N695" s="7">
        <v>280.69799999999998</v>
      </c>
      <c r="O695" s="6" t="s">
        <v>145</v>
      </c>
      <c r="P695" s="6" t="s">
        <v>146</v>
      </c>
      <c r="Q695" s="11">
        <v>1690891543678</v>
      </c>
      <c r="R695" s="12">
        <v>154098765</v>
      </c>
      <c r="S695" s="6" t="str">
        <f>LEFT(Q695,1)</f>
        <v>1</v>
      </c>
      <c r="T695" s="6" t="str">
        <f>IF(S695="1","Homme",IF(S695="0","Inconnu","Femme"))</f>
        <v>Homme</v>
      </c>
      <c r="U695" s="6" t="str">
        <f>"19"&amp;MID(Q695, SEARCH("", Q695) + 1,2)</f>
        <v>1969</v>
      </c>
      <c r="V695" s="6" t="str">
        <f>FLOOR(U695,5) &amp; "-" &amp; FLOOR(U695,5) + 5</f>
        <v>1965-1970</v>
      </c>
      <c r="W695" s="24">
        <f>IFERROR(VLOOKUP(Data_Set[[#This Row],[Type Transport]],'[1]Taux émission CO2e'!$A$5:$B$16,2,0),0)</f>
        <v>0.3</v>
      </c>
      <c r="X695" s="28">
        <f>IFERROR(VLOOKUP(Data_Set[[#This Row],[Type Transport]],'[1]Taux émission CO2e'!$A$5:$D$16,4,0),0)</f>
        <v>0.16</v>
      </c>
      <c r="Y695" s="24">
        <f>IFERROR(VLOOKUP(Data_Set[[#This Row],[Type Transport]],'[1]Taux émission CO2e'!$A$20:$B$31,2,0),0)</f>
        <v>0.7</v>
      </c>
      <c r="Z695" s="6">
        <f>IFERROR(VLOOKUP(Data_Set[[#This Row],[Type Transport]],'[1]Taux émission CO2e'!$A$20:$D$31,4,0),0)</f>
        <v>6.7400000000000002E-2</v>
      </c>
      <c r="AA695" s="30">
        <f>Data_Set[[#This Row],[Repartition Segment 1]]*Data_Set[[#This Row],[Coefficient CO2 Segment 1]]*Data_Set[[#This Row],[Poids OT (T)]]*Data_Set[[#This Row],[Distance (KM)]]</f>
        <v>6.4672819199999987</v>
      </c>
      <c r="AB695" s="30">
        <f>Data_Set[[#This Row],[Repartition Segment 2]]*Data_Set[[#This Row],[Coefficient CO2 Segment 2]]*Data_Set[[#This Row],[Poids OT (T)]]*Data_Set[[#This Row],[Distance (KM)]]</f>
        <v>6.3567991872</v>
      </c>
      <c r="AC695" s="30">
        <f>Data_Set[[#This Row],[Bilan CO2 Segment 1 (Kg CO2)]]+Data_Set[[#This Row],[Bilan CO2 Segment 2 (Kg CO2)]]</f>
        <v>12.824081107199998</v>
      </c>
      <c r="AD695" s="1"/>
    </row>
    <row r="696" spans="1:30" ht="12.5" x14ac:dyDescent="0.25">
      <c r="A696" s="7">
        <v>20220400055</v>
      </c>
      <c r="B696" s="18">
        <v>44666</v>
      </c>
      <c r="C696" s="18" t="str">
        <f>TEXT(B696, "mmmm")</f>
        <v>avril</v>
      </c>
      <c r="D696" s="18" t="str">
        <f>TEXT(B696,"aaaa")</f>
        <v>2022</v>
      </c>
      <c r="E696" s="7">
        <v>1494398</v>
      </c>
      <c r="F696" s="17">
        <v>172</v>
      </c>
      <c r="G696" s="23">
        <f>Data_Set[[#This Row],[Poids OT (kg)]]/1000</f>
        <v>0.17199999999999999</v>
      </c>
      <c r="H696" s="6" t="s">
        <v>1</v>
      </c>
      <c r="I696" s="7">
        <v>234</v>
      </c>
      <c r="J696" s="6">
        <v>91100</v>
      </c>
      <c r="K696" s="6" t="s">
        <v>22</v>
      </c>
      <c r="L696" s="6">
        <v>62780</v>
      </c>
      <c r="M696" s="6" t="s">
        <v>31</v>
      </c>
      <c r="N696" s="7">
        <v>280.69799999999998</v>
      </c>
      <c r="O696" s="6" t="s">
        <v>145</v>
      </c>
      <c r="P696" s="6" t="s">
        <v>146</v>
      </c>
      <c r="Q696" s="11">
        <v>1690891543678</v>
      </c>
      <c r="R696" s="12">
        <v>154098765</v>
      </c>
      <c r="S696" s="6" t="str">
        <f>LEFT(Q696,1)</f>
        <v>1</v>
      </c>
      <c r="T696" s="6" t="str">
        <f>IF(S696="1","Homme",IF(S696="0","Inconnu","Femme"))</f>
        <v>Homme</v>
      </c>
      <c r="U696" s="6" t="str">
        <f>"19"&amp;MID(Q696, SEARCH("", Q696) + 1,2)</f>
        <v>1969</v>
      </c>
      <c r="V696" s="6" t="str">
        <f>FLOOR(U696,5) &amp; "-" &amp; FLOOR(U696,5) + 5</f>
        <v>1965-1970</v>
      </c>
      <c r="W696" s="24">
        <f>IFERROR(VLOOKUP(Data_Set[[#This Row],[Type Transport]],'[1]Taux émission CO2e'!$A$5:$B$16,2,0),0)</f>
        <v>0.3</v>
      </c>
      <c r="X696" s="28">
        <f>IFERROR(VLOOKUP(Data_Set[[#This Row],[Type Transport]],'[1]Taux émission CO2e'!$A$5:$D$16,4,0),0)</f>
        <v>0.16</v>
      </c>
      <c r="Y696" s="24">
        <f>IFERROR(VLOOKUP(Data_Set[[#This Row],[Type Transport]],'[1]Taux émission CO2e'!$A$20:$B$31,2,0),0)</f>
        <v>0.7</v>
      </c>
      <c r="Z696" s="6">
        <f>IFERROR(VLOOKUP(Data_Set[[#This Row],[Type Transport]],'[1]Taux émission CO2e'!$A$20:$D$31,4,0),0)</f>
        <v>6.7400000000000002E-2</v>
      </c>
      <c r="AA696" s="30">
        <f>Data_Set[[#This Row],[Repartition Segment 1]]*Data_Set[[#This Row],[Coefficient CO2 Segment 1]]*Data_Set[[#This Row],[Poids OT (T)]]*Data_Set[[#This Row],[Distance (KM)]]</f>
        <v>2.3174426879999999</v>
      </c>
      <c r="AB696" s="30">
        <f>Data_Set[[#This Row],[Repartition Segment 2]]*Data_Set[[#This Row],[Coefficient CO2 Segment 2]]*Data_Set[[#This Row],[Poids OT (T)]]*Data_Set[[#This Row],[Distance (KM)]]</f>
        <v>2.2778530420799994</v>
      </c>
      <c r="AC696" s="30">
        <f>Data_Set[[#This Row],[Bilan CO2 Segment 1 (Kg CO2)]]+Data_Set[[#This Row],[Bilan CO2 Segment 2 (Kg CO2)]]</f>
        <v>4.5952957300799993</v>
      </c>
      <c r="AD696" s="1"/>
    </row>
    <row r="697" spans="1:30" ht="12.5" x14ac:dyDescent="0.25">
      <c r="A697" s="7">
        <v>2022050075</v>
      </c>
      <c r="B697" s="18">
        <v>44690</v>
      </c>
      <c r="C697" s="18" t="str">
        <f>TEXT(B697, "mmmm")</f>
        <v>mai</v>
      </c>
      <c r="D697" s="18" t="str">
        <f>TEXT(B697,"aaaa")</f>
        <v>2022</v>
      </c>
      <c r="E697" s="7">
        <v>1502964</v>
      </c>
      <c r="F697" s="17">
        <v>128</v>
      </c>
      <c r="G697" s="23">
        <f>Data_Set[[#This Row],[Poids OT (kg)]]/1000</f>
        <v>0.128</v>
      </c>
      <c r="H697" s="6" t="s">
        <v>1</v>
      </c>
      <c r="I697" s="7">
        <v>234</v>
      </c>
      <c r="J697" s="6">
        <v>91100</v>
      </c>
      <c r="K697" s="6" t="s">
        <v>22</v>
      </c>
      <c r="L697" s="6">
        <v>62780</v>
      </c>
      <c r="M697" s="6" t="s">
        <v>31</v>
      </c>
      <c r="N697" s="7">
        <v>280.69799999999998</v>
      </c>
      <c r="O697" s="6" t="s">
        <v>145</v>
      </c>
      <c r="P697" s="6" t="s">
        <v>146</v>
      </c>
      <c r="Q697" s="11">
        <v>1690891543678</v>
      </c>
      <c r="R697" s="12">
        <v>154098765</v>
      </c>
      <c r="S697" s="6" t="str">
        <f>LEFT(Q697,1)</f>
        <v>1</v>
      </c>
      <c r="T697" s="6" t="str">
        <f>IF(S697="1","Homme",IF(S697="0","Inconnu","Femme"))</f>
        <v>Homme</v>
      </c>
      <c r="U697" s="6" t="str">
        <f>"19"&amp;MID(Q697, SEARCH("", Q697) + 1,2)</f>
        <v>1969</v>
      </c>
      <c r="V697" s="6" t="str">
        <f>FLOOR(U697,5) &amp; "-" &amp; FLOOR(U697,5) + 5</f>
        <v>1965-1970</v>
      </c>
      <c r="W697" s="24">
        <f>IFERROR(VLOOKUP(Data_Set[[#This Row],[Type Transport]],'[1]Taux émission CO2e'!$A$5:$B$16,2,0),0)</f>
        <v>0.3</v>
      </c>
      <c r="X697" s="28">
        <f>IFERROR(VLOOKUP(Data_Set[[#This Row],[Type Transport]],'[1]Taux émission CO2e'!$A$5:$D$16,4,0),0)</f>
        <v>0.16</v>
      </c>
      <c r="Y697" s="24">
        <f>IFERROR(VLOOKUP(Data_Set[[#This Row],[Type Transport]],'[1]Taux émission CO2e'!$A$20:$B$31,2,0),0)</f>
        <v>0.7</v>
      </c>
      <c r="Z697" s="6">
        <f>IFERROR(VLOOKUP(Data_Set[[#This Row],[Type Transport]],'[1]Taux émission CO2e'!$A$20:$D$31,4,0),0)</f>
        <v>6.7400000000000002E-2</v>
      </c>
      <c r="AA697" s="30">
        <f>Data_Set[[#This Row],[Repartition Segment 1]]*Data_Set[[#This Row],[Coefficient CO2 Segment 1]]*Data_Set[[#This Row],[Poids OT (T)]]*Data_Set[[#This Row],[Distance (KM)]]</f>
        <v>1.7246085119999999</v>
      </c>
      <c r="AB697" s="30">
        <f>Data_Set[[#This Row],[Repartition Segment 2]]*Data_Set[[#This Row],[Coefficient CO2 Segment 2]]*Data_Set[[#This Row],[Poids OT (T)]]*Data_Set[[#This Row],[Distance (KM)]]</f>
        <v>1.6951464499199997</v>
      </c>
      <c r="AC697" s="30">
        <f>Data_Set[[#This Row],[Bilan CO2 Segment 1 (Kg CO2)]]+Data_Set[[#This Row],[Bilan CO2 Segment 2 (Kg CO2)]]</f>
        <v>3.4197549619199998</v>
      </c>
      <c r="AD697" s="1"/>
    </row>
    <row r="698" spans="1:30" ht="12.5" x14ac:dyDescent="0.25">
      <c r="A698" s="7">
        <v>2022050075</v>
      </c>
      <c r="B698" s="18">
        <v>44693</v>
      </c>
      <c r="C698" s="18" t="str">
        <f>TEXT(B698, "mmmm")</f>
        <v>mai</v>
      </c>
      <c r="D698" s="18" t="str">
        <f>TEXT(B698,"aaaa")</f>
        <v>2022</v>
      </c>
      <c r="E698" s="7">
        <v>1505091</v>
      </c>
      <c r="F698" s="17">
        <v>56</v>
      </c>
      <c r="G698" s="23">
        <f>Data_Set[[#This Row],[Poids OT (kg)]]/1000</f>
        <v>5.6000000000000001E-2</v>
      </c>
      <c r="H698" s="6" t="s">
        <v>1</v>
      </c>
      <c r="I698" s="7">
        <v>160</v>
      </c>
      <c r="J698" s="6">
        <v>91100</v>
      </c>
      <c r="K698" s="6" t="s">
        <v>22</v>
      </c>
      <c r="L698" s="6">
        <v>62780</v>
      </c>
      <c r="M698" s="6" t="s">
        <v>31</v>
      </c>
      <c r="N698" s="7">
        <v>280.69799999999998</v>
      </c>
      <c r="O698" s="6" t="s">
        <v>145</v>
      </c>
      <c r="P698" s="6" t="s">
        <v>146</v>
      </c>
      <c r="Q698" s="11">
        <v>1690891543678</v>
      </c>
      <c r="R698" s="12">
        <v>154098765</v>
      </c>
      <c r="S698" s="6" t="str">
        <f>LEFT(Q698,1)</f>
        <v>1</v>
      </c>
      <c r="T698" s="6" t="str">
        <f>IF(S698="1","Homme",IF(S698="0","Inconnu","Femme"))</f>
        <v>Homme</v>
      </c>
      <c r="U698" s="6" t="str">
        <f>"19"&amp;MID(Q698, SEARCH("", Q698) + 1,2)</f>
        <v>1969</v>
      </c>
      <c r="V698" s="6" t="str">
        <f>FLOOR(U698,5) &amp; "-" &amp; FLOOR(U698,5) + 5</f>
        <v>1965-1970</v>
      </c>
      <c r="W698" s="24">
        <f>IFERROR(VLOOKUP(Data_Set[[#This Row],[Type Transport]],'[1]Taux émission CO2e'!$A$5:$B$16,2,0),0)</f>
        <v>0.3</v>
      </c>
      <c r="X698" s="28">
        <f>IFERROR(VLOOKUP(Data_Set[[#This Row],[Type Transport]],'[1]Taux émission CO2e'!$A$5:$D$16,4,0),0)</f>
        <v>0.16</v>
      </c>
      <c r="Y698" s="24">
        <f>IFERROR(VLOOKUP(Data_Set[[#This Row],[Type Transport]],'[1]Taux émission CO2e'!$A$20:$B$31,2,0),0)</f>
        <v>0.7</v>
      </c>
      <c r="Z698" s="6">
        <f>IFERROR(VLOOKUP(Data_Set[[#This Row],[Type Transport]],'[1]Taux émission CO2e'!$A$20:$D$31,4,0),0)</f>
        <v>6.7400000000000002E-2</v>
      </c>
      <c r="AA698" s="30">
        <f>Data_Set[[#This Row],[Repartition Segment 1]]*Data_Set[[#This Row],[Coefficient CO2 Segment 1]]*Data_Set[[#This Row],[Poids OT (T)]]*Data_Set[[#This Row],[Distance (KM)]]</f>
        <v>0.75451622400000007</v>
      </c>
      <c r="AB698" s="30">
        <f>Data_Set[[#This Row],[Repartition Segment 2]]*Data_Set[[#This Row],[Coefficient CO2 Segment 2]]*Data_Set[[#This Row],[Poids OT (T)]]*Data_Set[[#This Row],[Distance (KM)]]</f>
        <v>0.74162657184000003</v>
      </c>
      <c r="AC698" s="30">
        <f>Data_Set[[#This Row],[Bilan CO2 Segment 1 (Kg CO2)]]+Data_Set[[#This Row],[Bilan CO2 Segment 2 (Kg CO2)]]</f>
        <v>1.49614279584</v>
      </c>
      <c r="AD698" s="1"/>
    </row>
    <row r="699" spans="1:30" ht="12.5" x14ac:dyDescent="0.25">
      <c r="A699" s="7">
        <v>2022050075</v>
      </c>
      <c r="B699" s="18">
        <v>44694</v>
      </c>
      <c r="C699" s="18" t="str">
        <f>TEXT(B699, "mmmm")</f>
        <v>mai</v>
      </c>
      <c r="D699" s="18" t="str">
        <f>TEXT(B699,"aaaa")</f>
        <v>2022</v>
      </c>
      <c r="E699" s="7">
        <v>1505677</v>
      </c>
      <c r="F699" s="17">
        <v>56</v>
      </c>
      <c r="G699" s="23">
        <f>Data_Set[[#This Row],[Poids OT (kg)]]/1000</f>
        <v>5.6000000000000001E-2</v>
      </c>
      <c r="H699" s="6" t="s">
        <v>1</v>
      </c>
      <c r="I699" s="7">
        <v>109</v>
      </c>
      <c r="J699" s="6">
        <v>91100</v>
      </c>
      <c r="K699" s="6" t="s">
        <v>22</v>
      </c>
      <c r="L699" s="6">
        <v>62780</v>
      </c>
      <c r="M699" s="6" t="s">
        <v>31</v>
      </c>
      <c r="N699" s="7">
        <v>280.69799999999998</v>
      </c>
      <c r="O699" s="6" t="s">
        <v>145</v>
      </c>
      <c r="P699" s="6" t="s">
        <v>146</v>
      </c>
      <c r="Q699" s="11">
        <v>1690891543678</v>
      </c>
      <c r="R699" s="12">
        <v>154098765</v>
      </c>
      <c r="S699" s="6" t="str">
        <f>LEFT(Q699,1)</f>
        <v>1</v>
      </c>
      <c r="T699" s="6" t="str">
        <f>IF(S699="1","Homme",IF(S699="0","Inconnu","Femme"))</f>
        <v>Homme</v>
      </c>
      <c r="U699" s="6" t="str">
        <f>"19"&amp;MID(Q699, SEARCH("", Q699) + 1,2)</f>
        <v>1969</v>
      </c>
      <c r="V699" s="6" t="str">
        <f>FLOOR(U699,5) &amp; "-" &amp; FLOOR(U699,5) + 5</f>
        <v>1965-1970</v>
      </c>
      <c r="W699" s="24">
        <f>IFERROR(VLOOKUP(Data_Set[[#This Row],[Type Transport]],'[1]Taux émission CO2e'!$A$5:$B$16,2,0),0)</f>
        <v>0.3</v>
      </c>
      <c r="X699" s="28">
        <f>IFERROR(VLOOKUP(Data_Set[[#This Row],[Type Transport]],'[1]Taux émission CO2e'!$A$5:$D$16,4,0),0)</f>
        <v>0.16</v>
      </c>
      <c r="Y699" s="24">
        <f>IFERROR(VLOOKUP(Data_Set[[#This Row],[Type Transport]],'[1]Taux émission CO2e'!$A$20:$B$31,2,0),0)</f>
        <v>0.7</v>
      </c>
      <c r="Z699" s="6">
        <f>IFERROR(VLOOKUP(Data_Set[[#This Row],[Type Transport]],'[1]Taux émission CO2e'!$A$20:$D$31,4,0),0)</f>
        <v>6.7400000000000002E-2</v>
      </c>
      <c r="AA699" s="30">
        <f>Data_Set[[#This Row],[Repartition Segment 1]]*Data_Set[[#This Row],[Coefficient CO2 Segment 1]]*Data_Set[[#This Row],[Poids OT (T)]]*Data_Set[[#This Row],[Distance (KM)]]</f>
        <v>0.75451622400000007</v>
      </c>
      <c r="AB699" s="30">
        <f>Data_Set[[#This Row],[Repartition Segment 2]]*Data_Set[[#This Row],[Coefficient CO2 Segment 2]]*Data_Set[[#This Row],[Poids OT (T)]]*Data_Set[[#This Row],[Distance (KM)]]</f>
        <v>0.74162657184000003</v>
      </c>
      <c r="AC699" s="30">
        <f>Data_Set[[#This Row],[Bilan CO2 Segment 1 (Kg CO2)]]+Data_Set[[#This Row],[Bilan CO2 Segment 2 (Kg CO2)]]</f>
        <v>1.49614279584</v>
      </c>
      <c r="AD699" s="1"/>
    </row>
    <row r="700" spans="1:30" ht="12.5" x14ac:dyDescent="0.25">
      <c r="A700" s="7">
        <v>20220600077</v>
      </c>
      <c r="B700" s="18">
        <v>44741</v>
      </c>
      <c r="C700" s="18" t="str">
        <f>TEXT(B700, "mmmm")</f>
        <v>juin</v>
      </c>
      <c r="D700" s="18" t="str">
        <f>TEXT(B700,"aaaa")</f>
        <v>2022</v>
      </c>
      <c r="E700" s="7">
        <v>1525539</v>
      </c>
      <c r="F700" s="17">
        <v>378</v>
      </c>
      <c r="G700" s="23">
        <f>Data_Set[[#This Row],[Poids OT (kg)]]/1000</f>
        <v>0.378</v>
      </c>
      <c r="H700" s="6" t="s">
        <v>0</v>
      </c>
      <c r="I700" s="7">
        <v>234</v>
      </c>
      <c r="J700" s="6">
        <v>91100</v>
      </c>
      <c r="K700" s="6" t="s">
        <v>22</v>
      </c>
      <c r="L700" s="6">
        <v>62780</v>
      </c>
      <c r="M700" s="6" t="s">
        <v>31</v>
      </c>
      <c r="N700" s="7">
        <v>280.69799999999998</v>
      </c>
      <c r="O700" s="6" t="s">
        <v>145</v>
      </c>
      <c r="P700" s="6" t="s">
        <v>146</v>
      </c>
      <c r="Q700" s="11">
        <v>1690891543678</v>
      </c>
      <c r="R700" s="12">
        <v>154098765</v>
      </c>
      <c r="S700" s="6" t="str">
        <f>LEFT(Q700,1)</f>
        <v>1</v>
      </c>
      <c r="T700" s="6" t="str">
        <f>IF(S700="1","Homme",IF(S700="0","Inconnu","Femme"))</f>
        <v>Homme</v>
      </c>
      <c r="U700" s="6" t="str">
        <f>"19"&amp;MID(Q700, SEARCH("", Q700) + 1,2)</f>
        <v>1969</v>
      </c>
      <c r="V700" s="6" t="str">
        <f>FLOOR(U700,5) &amp; "-" &amp; FLOOR(U700,5) + 5</f>
        <v>1965-1970</v>
      </c>
      <c r="W700" s="24">
        <f>IFERROR(VLOOKUP(Data_Set[[#This Row],[Type Transport]],'[1]Taux émission CO2e'!$A$5:$B$16,2,0),0)</f>
        <v>0.3</v>
      </c>
      <c r="X700" s="28">
        <f>IFERROR(VLOOKUP(Data_Set[[#This Row],[Type Transport]],'[1]Taux émission CO2e'!$A$5:$D$16,4,0),0)</f>
        <v>0.16</v>
      </c>
      <c r="Y700" s="24">
        <f>IFERROR(VLOOKUP(Data_Set[[#This Row],[Type Transport]],'[1]Taux émission CO2e'!$A$20:$B$31,2,0),0)</f>
        <v>0.7</v>
      </c>
      <c r="Z700" s="6">
        <f>IFERROR(VLOOKUP(Data_Set[[#This Row],[Type Transport]],'[1]Taux émission CO2e'!$A$20:$D$31,4,0),0)</f>
        <v>6.7400000000000002E-2</v>
      </c>
      <c r="AA700" s="30">
        <f>Data_Set[[#This Row],[Repartition Segment 1]]*Data_Set[[#This Row],[Coefficient CO2 Segment 1]]*Data_Set[[#This Row],[Poids OT (T)]]*Data_Set[[#This Row],[Distance (KM)]]</f>
        <v>5.0929845120000001</v>
      </c>
      <c r="AB700" s="30">
        <f>Data_Set[[#This Row],[Repartition Segment 2]]*Data_Set[[#This Row],[Coefficient CO2 Segment 2]]*Data_Set[[#This Row],[Poids OT (T)]]*Data_Set[[#This Row],[Distance (KM)]]</f>
        <v>5.0059793599199995</v>
      </c>
      <c r="AC700" s="30">
        <f>Data_Set[[#This Row],[Bilan CO2 Segment 1 (Kg CO2)]]+Data_Set[[#This Row],[Bilan CO2 Segment 2 (Kg CO2)]]</f>
        <v>10.098963871919999</v>
      </c>
      <c r="AD700" s="1"/>
    </row>
    <row r="701" spans="1:30" ht="12.5" x14ac:dyDescent="0.25">
      <c r="A701" s="7">
        <v>2022070063</v>
      </c>
      <c r="B701" s="18">
        <v>44757</v>
      </c>
      <c r="C701" s="18" t="str">
        <f>TEXT(B701, "mmmm")</f>
        <v>juillet</v>
      </c>
      <c r="D701" s="18" t="str">
        <f>TEXT(B701,"aaaa")</f>
        <v>2022</v>
      </c>
      <c r="E701" s="7">
        <v>1532456</v>
      </c>
      <c r="F701" s="17">
        <v>265</v>
      </c>
      <c r="G701" s="23">
        <f>Data_Set[[#This Row],[Poids OT (kg)]]/1000</f>
        <v>0.26500000000000001</v>
      </c>
      <c r="H701" s="6" t="s">
        <v>0</v>
      </c>
      <c r="I701" s="7">
        <v>100</v>
      </c>
      <c r="J701" s="6">
        <v>91100</v>
      </c>
      <c r="K701" s="6" t="s">
        <v>22</v>
      </c>
      <c r="L701" s="6">
        <v>62780</v>
      </c>
      <c r="M701" s="6" t="s">
        <v>31</v>
      </c>
      <c r="N701" s="7">
        <v>280.69799999999998</v>
      </c>
      <c r="O701" s="6" t="s">
        <v>145</v>
      </c>
      <c r="P701" s="6" t="s">
        <v>146</v>
      </c>
      <c r="Q701" s="11">
        <v>1690891543678</v>
      </c>
      <c r="R701" s="12">
        <v>154098765</v>
      </c>
      <c r="S701" s="6" t="str">
        <f>LEFT(Q701,1)</f>
        <v>1</v>
      </c>
      <c r="T701" s="6" t="str">
        <f>IF(S701="1","Homme",IF(S701="0","Inconnu","Femme"))</f>
        <v>Homme</v>
      </c>
      <c r="U701" s="6" t="str">
        <f>"19"&amp;MID(Q701, SEARCH("", Q701) + 1,2)</f>
        <v>1969</v>
      </c>
      <c r="V701" s="6" t="str">
        <f>FLOOR(U701,5) &amp; "-" &amp; FLOOR(U701,5) + 5</f>
        <v>1965-1970</v>
      </c>
      <c r="W701" s="24">
        <f>IFERROR(VLOOKUP(Data_Set[[#This Row],[Type Transport]],'[1]Taux émission CO2e'!$A$5:$B$16,2,0),0)</f>
        <v>0.3</v>
      </c>
      <c r="X701" s="28">
        <f>IFERROR(VLOOKUP(Data_Set[[#This Row],[Type Transport]],'[1]Taux émission CO2e'!$A$5:$D$16,4,0),0)</f>
        <v>0.16</v>
      </c>
      <c r="Y701" s="24">
        <f>IFERROR(VLOOKUP(Data_Set[[#This Row],[Type Transport]],'[1]Taux émission CO2e'!$A$20:$B$31,2,0),0)</f>
        <v>0.7</v>
      </c>
      <c r="Z701" s="6">
        <f>IFERROR(VLOOKUP(Data_Set[[#This Row],[Type Transport]],'[1]Taux émission CO2e'!$A$20:$D$31,4,0),0)</f>
        <v>6.7400000000000002E-2</v>
      </c>
      <c r="AA701" s="30">
        <f>Data_Set[[#This Row],[Repartition Segment 1]]*Data_Set[[#This Row],[Coefficient CO2 Segment 1]]*Data_Set[[#This Row],[Poids OT (T)]]*Data_Set[[#This Row],[Distance (KM)]]</f>
        <v>3.5704785599999997</v>
      </c>
      <c r="AB701" s="30">
        <f>Data_Set[[#This Row],[Repartition Segment 2]]*Data_Set[[#This Row],[Coefficient CO2 Segment 2]]*Data_Set[[#This Row],[Poids OT (T)]]*Data_Set[[#This Row],[Distance (KM)]]</f>
        <v>3.5094828845999997</v>
      </c>
      <c r="AC701" s="30">
        <f>Data_Set[[#This Row],[Bilan CO2 Segment 1 (Kg CO2)]]+Data_Set[[#This Row],[Bilan CO2 Segment 2 (Kg CO2)]]</f>
        <v>7.0799614445999994</v>
      </c>
      <c r="AD701" s="1"/>
    </row>
    <row r="702" spans="1:30" ht="12.5" x14ac:dyDescent="0.25">
      <c r="A702" s="7">
        <v>20220800118</v>
      </c>
      <c r="B702" s="18">
        <v>44791</v>
      </c>
      <c r="C702" s="18" t="str">
        <f>TEXT(B702, "mmmm")</f>
        <v>août</v>
      </c>
      <c r="D702" s="18" t="str">
        <f>TEXT(B702,"aaaa")</f>
        <v>2022</v>
      </c>
      <c r="E702" s="7">
        <v>1543014</v>
      </c>
      <c r="F702" s="17">
        <v>642</v>
      </c>
      <c r="G702" s="23">
        <f>Data_Set[[#This Row],[Poids OT (kg)]]/1000</f>
        <v>0.64200000000000002</v>
      </c>
      <c r="H702" s="6" t="s">
        <v>1</v>
      </c>
      <c r="I702" s="7">
        <v>234</v>
      </c>
      <c r="J702" s="6">
        <v>91100</v>
      </c>
      <c r="K702" s="6" t="s">
        <v>22</v>
      </c>
      <c r="L702" s="6">
        <v>62780</v>
      </c>
      <c r="M702" s="6" t="s">
        <v>31</v>
      </c>
      <c r="N702" s="7">
        <v>280.69799999999998</v>
      </c>
      <c r="O702" s="6" t="s">
        <v>145</v>
      </c>
      <c r="P702" s="6" t="s">
        <v>146</v>
      </c>
      <c r="Q702" s="11">
        <v>1690891543678</v>
      </c>
      <c r="R702" s="12">
        <v>154098765</v>
      </c>
      <c r="S702" s="6" t="str">
        <f>LEFT(Q702,1)</f>
        <v>1</v>
      </c>
      <c r="T702" s="6" t="str">
        <f>IF(S702="1","Homme",IF(S702="0","Inconnu","Femme"))</f>
        <v>Homme</v>
      </c>
      <c r="U702" s="6" t="str">
        <f>"19"&amp;MID(Q702, SEARCH("", Q702) + 1,2)</f>
        <v>1969</v>
      </c>
      <c r="V702" s="6" t="str">
        <f>FLOOR(U702,5) &amp; "-" &amp; FLOOR(U702,5) + 5</f>
        <v>1965-1970</v>
      </c>
      <c r="W702" s="24">
        <f>IFERROR(VLOOKUP(Data_Set[[#This Row],[Type Transport]],'[1]Taux émission CO2e'!$A$5:$B$16,2,0),0)</f>
        <v>0.3</v>
      </c>
      <c r="X702" s="28">
        <f>IFERROR(VLOOKUP(Data_Set[[#This Row],[Type Transport]],'[1]Taux émission CO2e'!$A$5:$D$16,4,0),0)</f>
        <v>0.16</v>
      </c>
      <c r="Y702" s="24">
        <f>IFERROR(VLOOKUP(Data_Set[[#This Row],[Type Transport]],'[1]Taux émission CO2e'!$A$20:$B$31,2,0),0)</f>
        <v>0.7</v>
      </c>
      <c r="Z702" s="6">
        <f>IFERROR(VLOOKUP(Data_Set[[#This Row],[Type Transport]],'[1]Taux émission CO2e'!$A$20:$D$31,4,0),0)</f>
        <v>6.7400000000000002E-2</v>
      </c>
      <c r="AA702" s="30">
        <f>Data_Set[[#This Row],[Repartition Segment 1]]*Data_Set[[#This Row],[Coefficient CO2 Segment 1]]*Data_Set[[#This Row],[Poids OT (T)]]*Data_Set[[#This Row],[Distance (KM)]]</f>
        <v>8.6499895679999987</v>
      </c>
      <c r="AB702" s="30">
        <f>Data_Set[[#This Row],[Repartition Segment 2]]*Data_Set[[#This Row],[Coefficient CO2 Segment 2]]*Data_Set[[#This Row],[Poids OT (T)]]*Data_Set[[#This Row],[Distance (KM)]]</f>
        <v>8.5022189128800001</v>
      </c>
      <c r="AC702" s="30">
        <f>Data_Set[[#This Row],[Bilan CO2 Segment 1 (Kg CO2)]]+Data_Set[[#This Row],[Bilan CO2 Segment 2 (Kg CO2)]]</f>
        <v>17.152208480879999</v>
      </c>
      <c r="AD702" s="1"/>
    </row>
    <row r="703" spans="1:30" ht="12.5" x14ac:dyDescent="0.25">
      <c r="A703" s="7">
        <v>2022090069</v>
      </c>
      <c r="B703" s="18">
        <v>44810</v>
      </c>
      <c r="C703" s="18" t="str">
        <f>TEXT(B703, "mmmm")</f>
        <v>septembre</v>
      </c>
      <c r="D703" s="18" t="str">
        <f>TEXT(B703,"aaaa")</f>
        <v>2022</v>
      </c>
      <c r="E703" s="7">
        <v>1549304</v>
      </c>
      <c r="F703" s="17">
        <v>642</v>
      </c>
      <c r="G703" s="23">
        <f>Data_Set[[#This Row],[Poids OT (kg)]]/1000</f>
        <v>0.64200000000000002</v>
      </c>
      <c r="H703" s="6" t="s">
        <v>1</v>
      </c>
      <c r="I703" s="7">
        <v>285</v>
      </c>
      <c r="J703" s="6">
        <v>91100</v>
      </c>
      <c r="K703" s="6" t="s">
        <v>22</v>
      </c>
      <c r="L703" s="6">
        <v>62780</v>
      </c>
      <c r="M703" s="6" t="s">
        <v>31</v>
      </c>
      <c r="N703" s="7">
        <v>280.69799999999998</v>
      </c>
      <c r="O703" s="6" t="s">
        <v>145</v>
      </c>
      <c r="P703" s="6" t="s">
        <v>146</v>
      </c>
      <c r="Q703" s="11">
        <v>1690891543678</v>
      </c>
      <c r="R703" s="12">
        <v>154098765</v>
      </c>
      <c r="S703" s="6" t="str">
        <f>LEFT(Q703,1)</f>
        <v>1</v>
      </c>
      <c r="T703" s="6" t="str">
        <f>IF(S703="1","Homme",IF(S703="0","Inconnu","Femme"))</f>
        <v>Homme</v>
      </c>
      <c r="U703" s="6" t="str">
        <f>"19"&amp;MID(Q703, SEARCH("", Q703) + 1,2)</f>
        <v>1969</v>
      </c>
      <c r="V703" s="6" t="str">
        <f>FLOOR(U703,5) &amp; "-" &amp; FLOOR(U703,5) + 5</f>
        <v>1965-1970</v>
      </c>
      <c r="W703" s="24">
        <f>IFERROR(VLOOKUP(Data_Set[[#This Row],[Type Transport]],'[1]Taux émission CO2e'!$A$5:$B$16,2,0),0)</f>
        <v>0.3</v>
      </c>
      <c r="X703" s="28">
        <f>IFERROR(VLOOKUP(Data_Set[[#This Row],[Type Transport]],'[1]Taux émission CO2e'!$A$5:$D$16,4,0),0)</f>
        <v>0.16</v>
      </c>
      <c r="Y703" s="24">
        <f>IFERROR(VLOOKUP(Data_Set[[#This Row],[Type Transport]],'[1]Taux émission CO2e'!$A$20:$B$31,2,0),0)</f>
        <v>0.7</v>
      </c>
      <c r="Z703" s="6">
        <f>IFERROR(VLOOKUP(Data_Set[[#This Row],[Type Transport]],'[1]Taux émission CO2e'!$A$20:$D$31,4,0),0)</f>
        <v>6.7400000000000002E-2</v>
      </c>
      <c r="AA703" s="30">
        <f>Data_Set[[#This Row],[Repartition Segment 1]]*Data_Set[[#This Row],[Coefficient CO2 Segment 1]]*Data_Set[[#This Row],[Poids OT (T)]]*Data_Set[[#This Row],[Distance (KM)]]</f>
        <v>8.6499895679999987</v>
      </c>
      <c r="AB703" s="30">
        <f>Data_Set[[#This Row],[Repartition Segment 2]]*Data_Set[[#This Row],[Coefficient CO2 Segment 2]]*Data_Set[[#This Row],[Poids OT (T)]]*Data_Set[[#This Row],[Distance (KM)]]</f>
        <v>8.5022189128800001</v>
      </c>
      <c r="AC703" s="30">
        <f>Data_Set[[#This Row],[Bilan CO2 Segment 1 (Kg CO2)]]+Data_Set[[#This Row],[Bilan CO2 Segment 2 (Kg CO2)]]</f>
        <v>17.152208480879999</v>
      </c>
      <c r="AD703" s="1"/>
    </row>
    <row r="704" spans="1:30" ht="12.5" x14ac:dyDescent="0.25">
      <c r="A704" s="7">
        <v>2022090069</v>
      </c>
      <c r="B704" s="18">
        <v>44819</v>
      </c>
      <c r="C704" s="18" t="str">
        <f>TEXT(B704, "mmmm")</f>
        <v>septembre</v>
      </c>
      <c r="D704" s="18" t="str">
        <f>TEXT(B704,"aaaa")</f>
        <v>2022</v>
      </c>
      <c r="E704" s="7">
        <v>1554401</v>
      </c>
      <c r="F704" s="17">
        <v>533</v>
      </c>
      <c r="G704" s="23">
        <f>Data_Set[[#This Row],[Poids OT (kg)]]/1000</f>
        <v>0.53300000000000003</v>
      </c>
      <c r="H704" s="6" t="s">
        <v>1</v>
      </c>
      <c r="I704" s="7">
        <v>234</v>
      </c>
      <c r="J704" s="6">
        <v>91100</v>
      </c>
      <c r="K704" s="6" t="s">
        <v>22</v>
      </c>
      <c r="L704" s="6">
        <v>62780</v>
      </c>
      <c r="M704" s="6" t="s">
        <v>31</v>
      </c>
      <c r="N704" s="7">
        <v>280.69799999999998</v>
      </c>
      <c r="O704" s="6" t="s">
        <v>145</v>
      </c>
      <c r="P704" s="6" t="s">
        <v>146</v>
      </c>
      <c r="Q704" s="11">
        <v>1690891543678</v>
      </c>
      <c r="R704" s="12">
        <v>154098765</v>
      </c>
      <c r="S704" s="6" t="str">
        <f>LEFT(Q704,1)</f>
        <v>1</v>
      </c>
      <c r="T704" s="6" t="str">
        <f>IF(S704="1","Homme",IF(S704="0","Inconnu","Femme"))</f>
        <v>Homme</v>
      </c>
      <c r="U704" s="6" t="str">
        <f>"19"&amp;MID(Q704, SEARCH("", Q704) + 1,2)</f>
        <v>1969</v>
      </c>
      <c r="V704" s="6" t="str">
        <f>FLOOR(U704,5) &amp; "-" &amp; FLOOR(U704,5) + 5</f>
        <v>1965-1970</v>
      </c>
      <c r="W704" s="24">
        <f>IFERROR(VLOOKUP(Data_Set[[#This Row],[Type Transport]],'[1]Taux émission CO2e'!$A$5:$B$16,2,0),0)</f>
        <v>0.3</v>
      </c>
      <c r="X704" s="28">
        <f>IFERROR(VLOOKUP(Data_Set[[#This Row],[Type Transport]],'[1]Taux émission CO2e'!$A$5:$D$16,4,0),0)</f>
        <v>0.16</v>
      </c>
      <c r="Y704" s="24">
        <f>IFERROR(VLOOKUP(Data_Set[[#This Row],[Type Transport]],'[1]Taux émission CO2e'!$A$20:$B$31,2,0),0)</f>
        <v>0.7</v>
      </c>
      <c r="Z704" s="6">
        <f>IFERROR(VLOOKUP(Data_Set[[#This Row],[Type Transport]],'[1]Taux émission CO2e'!$A$20:$D$31,4,0),0)</f>
        <v>6.7400000000000002E-2</v>
      </c>
      <c r="AA704" s="30">
        <f>Data_Set[[#This Row],[Repartition Segment 1]]*Data_Set[[#This Row],[Coefficient CO2 Segment 1]]*Data_Set[[#This Row],[Poids OT (T)]]*Data_Set[[#This Row],[Distance (KM)]]</f>
        <v>7.1813776320000002</v>
      </c>
      <c r="AB704" s="30">
        <f>Data_Set[[#This Row],[Repartition Segment 2]]*Data_Set[[#This Row],[Coefficient CO2 Segment 2]]*Data_Set[[#This Row],[Poids OT (T)]]*Data_Set[[#This Row],[Distance (KM)]]</f>
        <v>7.0586957641199994</v>
      </c>
      <c r="AC704" s="30">
        <f>Data_Set[[#This Row],[Bilan CO2 Segment 1 (Kg CO2)]]+Data_Set[[#This Row],[Bilan CO2 Segment 2 (Kg CO2)]]</f>
        <v>14.24007339612</v>
      </c>
      <c r="AD704" s="1"/>
    </row>
    <row r="705" spans="1:30" ht="12.5" x14ac:dyDescent="0.25">
      <c r="A705" s="7">
        <v>20210200044</v>
      </c>
      <c r="B705" s="18">
        <v>44235</v>
      </c>
      <c r="C705" s="18" t="str">
        <f>TEXT(B705, "mmmm")</f>
        <v>février</v>
      </c>
      <c r="D705" s="18" t="str">
        <f>TEXT(B705,"aaaa")</f>
        <v>2021</v>
      </c>
      <c r="E705" s="7">
        <v>1320276</v>
      </c>
      <c r="F705" s="17">
        <v>200</v>
      </c>
      <c r="G705" s="23">
        <f>Data_Set[[#This Row],[Poids OT (kg)]]/1000</f>
        <v>0.2</v>
      </c>
      <c r="H705" s="6" t="s">
        <v>0</v>
      </c>
      <c r="I705" s="7">
        <v>105</v>
      </c>
      <c r="J705" s="6">
        <v>91100</v>
      </c>
      <c r="K705" s="6" t="s">
        <v>22</v>
      </c>
      <c r="L705" s="6">
        <v>21300</v>
      </c>
      <c r="M705" s="6" t="s">
        <v>27</v>
      </c>
      <c r="N705" s="7">
        <v>279.79899999999998</v>
      </c>
      <c r="O705" s="6" t="s">
        <v>145</v>
      </c>
      <c r="P705" s="6" t="s">
        <v>146</v>
      </c>
      <c r="Q705" s="11">
        <v>1690891543678</v>
      </c>
      <c r="R705" s="12">
        <v>154098765</v>
      </c>
      <c r="S705" s="6" t="str">
        <f>LEFT(Q705,1)</f>
        <v>1</v>
      </c>
      <c r="T705" s="6" t="str">
        <f>IF(S705="1","Homme",IF(S705="0","Inconnu","Femme"))</f>
        <v>Homme</v>
      </c>
      <c r="U705" s="6" t="str">
        <f>"19"&amp;MID(Q705, SEARCH("", Q705) + 1,2)</f>
        <v>1969</v>
      </c>
      <c r="V705" s="6" t="str">
        <f>FLOOR(U705,5) &amp; "-" &amp; FLOOR(U705,5) + 5</f>
        <v>1965-1970</v>
      </c>
      <c r="W705" s="24">
        <f>IFERROR(VLOOKUP(Data_Set[[#This Row],[Type Transport]],'[1]Taux émission CO2e'!$A$5:$B$16,2,0),0)</f>
        <v>0.3</v>
      </c>
      <c r="X705" s="28">
        <f>IFERROR(VLOOKUP(Data_Set[[#This Row],[Type Transport]],'[1]Taux émission CO2e'!$A$5:$D$16,4,0),0)</f>
        <v>0.16</v>
      </c>
      <c r="Y705" s="24">
        <f>IFERROR(VLOOKUP(Data_Set[[#This Row],[Type Transport]],'[1]Taux émission CO2e'!$A$20:$B$31,2,0),0)</f>
        <v>0.7</v>
      </c>
      <c r="Z705" s="6">
        <f>IFERROR(VLOOKUP(Data_Set[[#This Row],[Type Transport]],'[1]Taux émission CO2e'!$A$20:$D$31,4,0),0)</f>
        <v>6.7400000000000002E-2</v>
      </c>
      <c r="AA705" s="30">
        <f>Data_Set[[#This Row],[Repartition Segment 1]]*Data_Set[[#This Row],[Coefficient CO2 Segment 1]]*Data_Set[[#This Row],[Poids OT (T)]]*Data_Set[[#This Row],[Distance (KM)]]</f>
        <v>2.6860704000000002</v>
      </c>
      <c r="AB705" s="30">
        <f>Data_Set[[#This Row],[Repartition Segment 2]]*Data_Set[[#This Row],[Coefficient CO2 Segment 2]]*Data_Set[[#This Row],[Poids OT (T)]]*Data_Set[[#This Row],[Distance (KM)]]</f>
        <v>2.6401833639999999</v>
      </c>
      <c r="AC705" s="30">
        <f>Data_Set[[#This Row],[Bilan CO2 Segment 1 (Kg CO2)]]+Data_Set[[#This Row],[Bilan CO2 Segment 2 (Kg CO2)]]</f>
        <v>5.3262537640000005</v>
      </c>
      <c r="AD705" s="1"/>
    </row>
    <row r="706" spans="1:30" ht="12.5" x14ac:dyDescent="0.25">
      <c r="A706" s="7">
        <v>20210200044</v>
      </c>
      <c r="B706" s="18">
        <v>44253</v>
      </c>
      <c r="C706" s="18" t="str">
        <f>TEXT(B706, "mmmm")</f>
        <v>février</v>
      </c>
      <c r="D706" s="18" t="str">
        <f>TEXT(B706,"aaaa")</f>
        <v>2021</v>
      </c>
      <c r="E706" s="7">
        <v>1331950</v>
      </c>
      <c r="F706" s="17">
        <v>180</v>
      </c>
      <c r="G706" s="23">
        <f>Data_Set[[#This Row],[Poids OT (kg)]]/1000</f>
        <v>0.18</v>
      </c>
      <c r="H706" s="6" t="s">
        <v>0</v>
      </c>
      <c r="I706" s="7">
        <v>105</v>
      </c>
      <c r="J706" s="6">
        <v>91100</v>
      </c>
      <c r="K706" s="6" t="s">
        <v>22</v>
      </c>
      <c r="L706" s="6">
        <v>21300</v>
      </c>
      <c r="M706" s="6" t="s">
        <v>27</v>
      </c>
      <c r="N706" s="7">
        <v>279.79899999999998</v>
      </c>
      <c r="O706" s="6" t="s">
        <v>145</v>
      </c>
      <c r="P706" s="6" t="s">
        <v>146</v>
      </c>
      <c r="Q706" s="11">
        <v>1690891543678</v>
      </c>
      <c r="R706" s="12">
        <v>154098765</v>
      </c>
      <c r="S706" s="6" t="str">
        <f>LEFT(Q706,1)</f>
        <v>1</v>
      </c>
      <c r="T706" s="6" t="str">
        <f>IF(S706="1","Homme",IF(S706="0","Inconnu","Femme"))</f>
        <v>Homme</v>
      </c>
      <c r="U706" s="6" t="str">
        <f>"19"&amp;MID(Q706, SEARCH("", Q706) + 1,2)</f>
        <v>1969</v>
      </c>
      <c r="V706" s="6" t="str">
        <f>FLOOR(U706,5) &amp; "-" &amp; FLOOR(U706,5) + 5</f>
        <v>1965-1970</v>
      </c>
      <c r="W706" s="24">
        <f>IFERROR(VLOOKUP(Data_Set[[#This Row],[Type Transport]],'[1]Taux émission CO2e'!$A$5:$B$16,2,0),0)</f>
        <v>0.3</v>
      </c>
      <c r="X706" s="28">
        <f>IFERROR(VLOOKUP(Data_Set[[#This Row],[Type Transport]],'[1]Taux émission CO2e'!$A$5:$D$16,4,0),0)</f>
        <v>0.16</v>
      </c>
      <c r="Y706" s="24">
        <f>IFERROR(VLOOKUP(Data_Set[[#This Row],[Type Transport]],'[1]Taux émission CO2e'!$A$20:$B$31,2,0),0)</f>
        <v>0.7</v>
      </c>
      <c r="Z706" s="6">
        <f>IFERROR(VLOOKUP(Data_Set[[#This Row],[Type Transport]],'[1]Taux émission CO2e'!$A$20:$D$31,4,0),0)</f>
        <v>6.7400000000000002E-2</v>
      </c>
      <c r="AA706" s="30">
        <f>Data_Set[[#This Row],[Repartition Segment 1]]*Data_Set[[#This Row],[Coefficient CO2 Segment 1]]*Data_Set[[#This Row],[Poids OT (T)]]*Data_Set[[#This Row],[Distance (KM)]]</f>
        <v>2.4174633599999997</v>
      </c>
      <c r="AB706" s="30">
        <f>Data_Set[[#This Row],[Repartition Segment 2]]*Data_Set[[#This Row],[Coefficient CO2 Segment 2]]*Data_Set[[#This Row],[Poids OT (T)]]*Data_Set[[#This Row],[Distance (KM)]]</f>
        <v>2.3761650275999995</v>
      </c>
      <c r="AC706" s="30">
        <f>Data_Set[[#This Row],[Bilan CO2 Segment 1 (Kg CO2)]]+Data_Set[[#This Row],[Bilan CO2 Segment 2 (Kg CO2)]]</f>
        <v>4.7936283875999992</v>
      </c>
      <c r="AD706" s="1"/>
    </row>
    <row r="707" spans="1:30" ht="12.5" x14ac:dyDescent="0.25">
      <c r="A707" s="7">
        <v>20210300043</v>
      </c>
      <c r="B707" s="18">
        <v>44265</v>
      </c>
      <c r="C707" s="18" t="str">
        <f>TEXT(B707, "mmmm")</f>
        <v>mars</v>
      </c>
      <c r="D707" s="18" t="str">
        <f>TEXT(B707,"aaaa")</f>
        <v>2021</v>
      </c>
      <c r="E707" s="7">
        <v>1335995</v>
      </c>
      <c r="F707" s="17">
        <v>160</v>
      </c>
      <c r="G707" s="23">
        <f>Data_Set[[#This Row],[Poids OT (kg)]]/1000</f>
        <v>0.16</v>
      </c>
      <c r="H707" s="6" t="s">
        <v>0</v>
      </c>
      <c r="I707" s="7">
        <v>105</v>
      </c>
      <c r="J707" s="6">
        <v>91100</v>
      </c>
      <c r="K707" s="6" t="s">
        <v>22</v>
      </c>
      <c r="L707" s="6">
        <v>21300</v>
      </c>
      <c r="M707" s="6" t="s">
        <v>27</v>
      </c>
      <c r="N707" s="7">
        <v>279.79899999999998</v>
      </c>
      <c r="O707" s="6" t="s">
        <v>145</v>
      </c>
      <c r="P707" s="6" t="s">
        <v>146</v>
      </c>
      <c r="Q707" s="11">
        <v>1690891543678</v>
      </c>
      <c r="R707" s="12">
        <v>154098765</v>
      </c>
      <c r="S707" s="6" t="str">
        <f>LEFT(Q707,1)</f>
        <v>1</v>
      </c>
      <c r="T707" s="6" t="str">
        <f>IF(S707="1","Homme",IF(S707="0","Inconnu","Femme"))</f>
        <v>Homme</v>
      </c>
      <c r="U707" s="6" t="str">
        <f>"19"&amp;MID(Q707, SEARCH("", Q707) + 1,2)</f>
        <v>1969</v>
      </c>
      <c r="V707" s="6" t="str">
        <f>FLOOR(U707,5) &amp; "-" &amp; FLOOR(U707,5) + 5</f>
        <v>1965-1970</v>
      </c>
      <c r="W707" s="24">
        <f>IFERROR(VLOOKUP(Data_Set[[#This Row],[Type Transport]],'[1]Taux émission CO2e'!$A$5:$B$16,2,0),0)</f>
        <v>0.3</v>
      </c>
      <c r="X707" s="28">
        <f>IFERROR(VLOOKUP(Data_Set[[#This Row],[Type Transport]],'[1]Taux émission CO2e'!$A$5:$D$16,4,0),0)</f>
        <v>0.16</v>
      </c>
      <c r="Y707" s="24">
        <f>IFERROR(VLOOKUP(Data_Set[[#This Row],[Type Transport]],'[1]Taux émission CO2e'!$A$20:$B$31,2,0),0)</f>
        <v>0.7</v>
      </c>
      <c r="Z707" s="6">
        <f>IFERROR(VLOOKUP(Data_Set[[#This Row],[Type Transport]],'[1]Taux émission CO2e'!$A$20:$D$31,4,0),0)</f>
        <v>6.7400000000000002E-2</v>
      </c>
      <c r="AA707" s="30">
        <f>Data_Set[[#This Row],[Repartition Segment 1]]*Data_Set[[#This Row],[Coefficient CO2 Segment 1]]*Data_Set[[#This Row],[Poids OT (T)]]*Data_Set[[#This Row],[Distance (KM)]]</f>
        <v>2.1488563199999997</v>
      </c>
      <c r="AB707" s="30">
        <f>Data_Set[[#This Row],[Repartition Segment 2]]*Data_Set[[#This Row],[Coefficient CO2 Segment 2]]*Data_Set[[#This Row],[Poids OT (T)]]*Data_Set[[#This Row],[Distance (KM)]]</f>
        <v>2.1121466912</v>
      </c>
      <c r="AC707" s="30">
        <f>Data_Set[[#This Row],[Bilan CO2 Segment 1 (Kg CO2)]]+Data_Set[[#This Row],[Bilan CO2 Segment 2 (Kg CO2)]]</f>
        <v>4.2610030111999997</v>
      </c>
      <c r="AD707" s="1"/>
    </row>
    <row r="708" spans="1:30" ht="12.5" x14ac:dyDescent="0.25">
      <c r="A708" s="7">
        <v>20210800045</v>
      </c>
      <c r="B708" s="18">
        <v>44425</v>
      </c>
      <c r="C708" s="18" t="str">
        <f>TEXT(B708, "mmmm")</f>
        <v>août</v>
      </c>
      <c r="D708" s="18" t="str">
        <f>TEXT(B708,"aaaa")</f>
        <v>2021</v>
      </c>
      <c r="E708" s="7">
        <v>1396873</v>
      </c>
      <c r="F708" s="17">
        <v>175</v>
      </c>
      <c r="G708" s="23">
        <f>Data_Set[[#This Row],[Poids OT (kg)]]/1000</f>
        <v>0.17499999999999999</v>
      </c>
      <c r="H708" s="6" t="s">
        <v>0</v>
      </c>
      <c r="I708" s="7">
        <v>105</v>
      </c>
      <c r="J708" s="6">
        <v>91100</v>
      </c>
      <c r="K708" s="6" t="s">
        <v>22</v>
      </c>
      <c r="L708" s="6">
        <v>21300</v>
      </c>
      <c r="M708" s="6" t="s">
        <v>27</v>
      </c>
      <c r="N708" s="7">
        <v>279.79899999999998</v>
      </c>
      <c r="O708" s="6" t="s">
        <v>145</v>
      </c>
      <c r="P708" s="6" t="s">
        <v>146</v>
      </c>
      <c r="Q708" s="11">
        <v>1690891543678</v>
      </c>
      <c r="R708" s="12">
        <v>154098765</v>
      </c>
      <c r="S708" s="6" t="str">
        <f>LEFT(Q708,1)</f>
        <v>1</v>
      </c>
      <c r="T708" s="6" t="str">
        <f>IF(S708="1","Homme",IF(S708="0","Inconnu","Femme"))</f>
        <v>Homme</v>
      </c>
      <c r="U708" s="6" t="str">
        <f>"19"&amp;MID(Q708, SEARCH("", Q708) + 1,2)</f>
        <v>1969</v>
      </c>
      <c r="V708" s="6" t="str">
        <f>FLOOR(U708,5) &amp; "-" &amp; FLOOR(U708,5) + 5</f>
        <v>1965-1970</v>
      </c>
      <c r="W708" s="24">
        <f>IFERROR(VLOOKUP(Data_Set[[#This Row],[Type Transport]],'[1]Taux émission CO2e'!$A$5:$B$16,2,0),0)</f>
        <v>0.3</v>
      </c>
      <c r="X708" s="28">
        <f>IFERROR(VLOOKUP(Data_Set[[#This Row],[Type Transport]],'[1]Taux émission CO2e'!$A$5:$D$16,4,0),0)</f>
        <v>0.16</v>
      </c>
      <c r="Y708" s="24">
        <f>IFERROR(VLOOKUP(Data_Set[[#This Row],[Type Transport]],'[1]Taux émission CO2e'!$A$20:$B$31,2,0),0)</f>
        <v>0.7</v>
      </c>
      <c r="Z708" s="6">
        <f>IFERROR(VLOOKUP(Data_Set[[#This Row],[Type Transport]],'[1]Taux émission CO2e'!$A$20:$D$31,4,0),0)</f>
        <v>6.7400000000000002E-2</v>
      </c>
      <c r="AA708" s="30">
        <f>Data_Set[[#This Row],[Repartition Segment 1]]*Data_Set[[#This Row],[Coefficient CO2 Segment 1]]*Data_Set[[#This Row],[Poids OT (T)]]*Data_Set[[#This Row],[Distance (KM)]]</f>
        <v>2.3503115999999995</v>
      </c>
      <c r="AB708" s="30">
        <f>Data_Set[[#This Row],[Repartition Segment 2]]*Data_Set[[#This Row],[Coefficient CO2 Segment 2]]*Data_Set[[#This Row],[Poids OT (T)]]*Data_Set[[#This Row],[Distance (KM)]]</f>
        <v>2.3101604434999996</v>
      </c>
      <c r="AC708" s="30">
        <f>Data_Set[[#This Row],[Bilan CO2 Segment 1 (Kg CO2)]]+Data_Set[[#This Row],[Bilan CO2 Segment 2 (Kg CO2)]]</f>
        <v>4.6604720434999987</v>
      </c>
      <c r="AD708" s="1"/>
    </row>
    <row r="709" spans="1:30" ht="12.5" x14ac:dyDescent="0.25">
      <c r="A709" s="7">
        <v>20210800045</v>
      </c>
      <c r="B709" s="18">
        <v>44431</v>
      </c>
      <c r="C709" s="18" t="str">
        <f>TEXT(B709, "mmmm")</f>
        <v>août</v>
      </c>
      <c r="D709" s="18" t="str">
        <f>TEXT(B709,"aaaa")</f>
        <v>2021</v>
      </c>
      <c r="E709" s="7">
        <v>1398101</v>
      </c>
      <c r="F709" s="17">
        <v>275</v>
      </c>
      <c r="G709" s="23">
        <f>Data_Set[[#This Row],[Poids OT (kg)]]/1000</f>
        <v>0.27500000000000002</v>
      </c>
      <c r="H709" s="6" t="s">
        <v>0</v>
      </c>
      <c r="I709" s="7">
        <v>105</v>
      </c>
      <c r="J709" s="6">
        <v>91100</v>
      </c>
      <c r="K709" s="6" t="s">
        <v>22</v>
      </c>
      <c r="L709" s="6">
        <v>21300</v>
      </c>
      <c r="M709" s="6" t="s">
        <v>27</v>
      </c>
      <c r="N709" s="7">
        <v>279.79899999999998</v>
      </c>
      <c r="O709" s="6" t="s">
        <v>145</v>
      </c>
      <c r="P709" s="6" t="s">
        <v>146</v>
      </c>
      <c r="Q709" s="11">
        <v>1690891543678</v>
      </c>
      <c r="R709" s="12">
        <v>154098765</v>
      </c>
      <c r="S709" s="6" t="str">
        <f>LEFT(Q709,1)</f>
        <v>1</v>
      </c>
      <c r="T709" s="6" t="str">
        <f>IF(S709="1","Homme",IF(S709="0","Inconnu","Femme"))</f>
        <v>Homme</v>
      </c>
      <c r="U709" s="6" t="str">
        <f>"19"&amp;MID(Q709, SEARCH("", Q709) + 1,2)</f>
        <v>1969</v>
      </c>
      <c r="V709" s="6" t="str">
        <f>FLOOR(U709,5) &amp; "-" &amp; FLOOR(U709,5) + 5</f>
        <v>1965-1970</v>
      </c>
      <c r="W709" s="24">
        <f>IFERROR(VLOOKUP(Data_Set[[#This Row],[Type Transport]],'[1]Taux émission CO2e'!$A$5:$B$16,2,0),0)</f>
        <v>0.3</v>
      </c>
      <c r="X709" s="28">
        <f>IFERROR(VLOOKUP(Data_Set[[#This Row],[Type Transport]],'[1]Taux émission CO2e'!$A$5:$D$16,4,0),0)</f>
        <v>0.16</v>
      </c>
      <c r="Y709" s="24">
        <f>IFERROR(VLOOKUP(Data_Set[[#This Row],[Type Transport]],'[1]Taux émission CO2e'!$A$20:$B$31,2,0),0)</f>
        <v>0.7</v>
      </c>
      <c r="Z709" s="6">
        <f>IFERROR(VLOOKUP(Data_Set[[#This Row],[Type Transport]],'[1]Taux émission CO2e'!$A$20:$D$31,4,0),0)</f>
        <v>6.7400000000000002E-2</v>
      </c>
      <c r="AA709" s="30">
        <f>Data_Set[[#This Row],[Repartition Segment 1]]*Data_Set[[#This Row],[Coefficient CO2 Segment 1]]*Data_Set[[#This Row],[Poids OT (T)]]*Data_Set[[#This Row],[Distance (KM)]]</f>
        <v>3.6933468</v>
      </c>
      <c r="AB709" s="30">
        <f>Data_Set[[#This Row],[Repartition Segment 2]]*Data_Set[[#This Row],[Coefficient CO2 Segment 2]]*Data_Set[[#This Row],[Poids OT (T)]]*Data_Set[[#This Row],[Distance (KM)]]</f>
        <v>3.6302521255000002</v>
      </c>
      <c r="AC709" s="30">
        <f>Data_Set[[#This Row],[Bilan CO2 Segment 1 (Kg CO2)]]+Data_Set[[#This Row],[Bilan CO2 Segment 2 (Kg CO2)]]</f>
        <v>7.3235989255000007</v>
      </c>
      <c r="AD709" s="1"/>
    </row>
    <row r="710" spans="1:30" ht="12.5" x14ac:dyDescent="0.25">
      <c r="A710" s="7">
        <v>20210900038</v>
      </c>
      <c r="B710" s="18">
        <v>44445</v>
      </c>
      <c r="C710" s="18" t="str">
        <f>TEXT(B710, "mmmm")</f>
        <v>septembre</v>
      </c>
      <c r="D710" s="18" t="str">
        <f>TEXT(B710,"aaaa")</f>
        <v>2021</v>
      </c>
      <c r="E710" s="7">
        <v>1402212</v>
      </c>
      <c r="F710" s="17">
        <v>150</v>
      </c>
      <c r="G710" s="23">
        <f>Data_Set[[#This Row],[Poids OT (kg)]]/1000</f>
        <v>0.15</v>
      </c>
      <c r="H710" s="6" t="s">
        <v>0</v>
      </c>
      <c r="I710" s="7">
        <v>105</v>
      </c>
      <c r="J710" s="6">
        <v>91100</v>
      </c>
      <c r="K710" s="6" t="s">
        <v>22</v>
      </c>
      <c r="L710" s="6">
        <v>21300</v>
      </c>
      <c r="M710" s="6" t="s">
        <v>27</v>
      </c>
      <c r="N710" s="7">
        <v>279.79899999999998</v>
      </c>
      <c r="O710" s="6" t="s">
        <v>145</v>
      </c>
      <c r="P710" s="6" t="s">
        <v>146</v>
      </c>
      <c r="Q710" s="11">
        <v>1690891543678</v>
      </c>
      <c r="R710" s="12">
        <v>154098765</v>
      </c>
      <c r="S710" s="6" t="str">
        <f>LEFT(Q710,1)</f>
        <v>1</v>
      </c>
      <c r="T710" s="6" t="str">
        <f>IF(S710="1","Homme",IF(S710="0","Inconnu","Femme"))</f>
        <v>Homme</v>
      </c>
      <c r="U710" s="6" t="str">
        <f>"19"&amp;MID(Q710, SEARCH("", Q710) + 1,2)</f>
        <v>1969</v>
      </c>
      <c r="V710" s="6" t="str">
        <f>FLOOR(U710,5) &amp; "-" &amp; FLOOR(U710,5) + 5</f>
        <v>1965-1970</v>
      </c>
      <c r="W710" s="24">
        <f>IFERROR(VLOOKUP(Data_Set[[#This Row],[Type Transport]],'[1]Taux émission CO2e'!$A$5:$B$16,2,0),0)</f>
        <v>0.3</v>
      </c>
      <c r="X710" s="28">
        <f>IFERROR(VLOOKUP(Data_Set[[#This Row],[Type Transport]],'[1]Taux émission CO2e'!$A$5:$D$16,4,0),0)</f>
        <v>0.16</v>
      </c>
      <c r="Y710" s="24">
        <f>IFERROR(VLOOKUP(Data_Set[[#This Row],[Type Transport]],'[1]Taux émission CO2e'!$A$20:$B$31,2,0),0)</f>
        <v>0.7</v>
      </c>
      <c r="Z710" s="6">
        <f>IFERROR(VLOOKUP(Data_Set[[#This Row],[Type Transport]],'[1]Taux émission CO2e'!$A$20:$D$31,4,0),0)</f>
        <v>6.7400000000000002E-2</v>
      </c>
      <c r="AA710" s="30">
        <f>Data_Set[[#This Row],[Repartition Segment 1]]*Data_Set[[#This Row],[Coefficient CO2 Segment 1]]*Data_Set[[#This Row],[Poids OT (T)]]*Data_Set[[#This Row],[Distance (KM)]]</f>
        <v>2.0145527999999997</v>
      </c>
      <c r="AB710" s="30">
        <f>Data_Set[[#This Row],[Repartition Segment 2]]*Data_Set[[#This Row],[Coefficient CO2 Segment 2]]*Data_Set[[#This Row],[Poids OT (T)]]*Data_Set[[#This Row],[Distance (KM)]]</f>
        <v>1.9801375229999998</v>
      </c>
      <c r="AC710" s="30">
        <f>Data_Set[[#This Row],[Bilan CO2 Segment 1 (Kg CO2)]]+Data_Set[[#This Row],[Bilan CO2 Segment 2 (Kg CO2)]]</f>
        <v>3.9946903229999995</v>
      </c>
      <c r="AD710" s="1"/>
    </row>
    <row r="711" spans="1:30" ht="12.5" x14ac:dyDescent="0.25">
      <c r="A711" s="7">
        <v>20220100037</v>
      </c>
      <c r="B711" s="18">
        <v>44564</v>
      </c>
      <c r="C711" s="18" t="str">
        <f>TEXT(B711, "mmmm")</f>
        <v>janvier</v>
      </c>
      <c r="D711" s="18" t="str">
        <f>TEXT(B711,"aaaa")</f>
        <v>2022</v>
      </c>
      <c r="E711" s="7">
        <v>1450194</v>
      </c>
      <c r="F711" s="17">
        <v>500</v>
      </c>
      <c r="G711" s="23">
        <f>Data_Set[[#This Row],[Poids OT (kg)]]/1000</f>
        <v>0.5</v>
      </c>
      <c r="H711" s="6" t="s">
        <v>0</v>
      </c>
      <c r="I711" s="7">
        <v>155</v>
      </c>
      <c r="J711" s="6">
        <v>91100</v>
      </c>
      <c r="K711" s="6" t="s">
        <v>22</v>
      </c>
      <c r="L711" s="6">
        <v>21300</v>
      </c>
      <c r="M711" s="6" t="s">
        <v>27</v>
      </c>
      <c r="N711" s="7">
        <v>279.79899999999998</v>
      </c>
      <c r="O711" s="6" t="s">
        <v>145</v>
      </c>
      <c r="P711" s="6" t="s">
        <v>146</v>
      </c>
      <c r="Q711" s="11">
        <v>1690891543678</v>
      </c>
      <c r="R711" s="12">
        <v>154098765</v>
      </c>
      <c r="S711" s="6" t="str">
        <f>LEFT(Q711,1)</f>
        <v>1</v>
      </c>
      <c r="T711" s="6" t="str">
        <f>IF(S711="1","Homme",IF(S711="0","Inconnu","Femme"))</f>
        <v>Homme</v>
      </c>
      <c r="U711" s="6" t="str">
        <f>"19"&amp;MID(Q711, SEARCH("", Q711) + 1,2)</f>
        <v>1969</v>
      </c>
      <c r="V711" s="6" t="str">
        <f>FLOOR(U711,5) &amp; "-" &amp; FLOOR(U711,5) + 5</f>
        <v>1965-1970</v>
      </c>
      <c r="W711" s="24">
        <f>IFERROR(VLOOKUP(Data_Set[[#This Row],[Type Transport]],'[1]Taux émission CO2e'!$A$5:$B$16,2,0),0)</f>
        <v>0.3</v>
      </c>
      <c r="X711" s="28">
        <f>IFERROR(VLOOKUP(Data_Set[[#This Row],[Type Transport]],'[1]Taux émission CO2e'!$A$5:$D$16,4,0),0)</f>
        <v>0.16</v>
      </c>
      <c r="Y711" s="24">
        <f>IFERROR(VLOOKUP(Data_Set[[#This Row],[Type Transport]],'[1]Taux émission CO2e'!$A$20:$B$31,2,0),0)</f>
        <v>0.7</v>
      </c>
      <c r="Z711" s="6">
        <f>IFERROR(VLOOKUP(Data_Set[[#This Row],[Type Transport]],'[1]Taux émission CO2e'!$A$20:$D$31,4,0),0)</f>
        <v>6.7400000000000002E-2</v>
      </c>
      <c r="AA711" s="30">
        <f>Data_Set[[#This Row],[Repartition Segment 1]]*Data_Set[[#This Row],[Coefficient CO2 Segment 1]]*Data_Set[[#This Row],[Poids OT (T)]]*Data_Set[[#This Row],[Distance (KM)]]</f>
        <v>6.7151759999999996</v>
      </c>
      <c r="AB711" s="30">
        <f>Data_Set[[#This Row],[Repartition Segment 2]]*Data_Set[[#This Row],[Coefficient CO2 Segment 2]]*Data_Set[[#This Row],[Poids OT (T)]]*Data_Set[[#This Row],[Distance (KM)]]</f>
        <v>6.6004584099999999</v>
      </c>
      <c r="AC711" s="30">
        <f>Data_Set[[#This Row],[Bilan CO2 Segment 1 (Kg CO2)]]+Data_Set[[#This Row],[Bilan CO2 Segment 2 (Kg CO2)]]</f>
        <v>13.315634409999999</v>
      </c>
      <c r="AD711" s="1"/>
    </row>
    <row r="712" spans="1:30" ht="12.5" x14ac:dyDescent="0.25">
      <c r="A712" s="7">
        <v>20220400055</v>
      </c>
      <c r="B712" s="18">
        <v>44658</v>
      </c>
      <c r="C712" s="18" t="str">
        <f>TEXT(B712, "mmmm")</f>
        <v>avril</v>
      </c>
      <c r="D712" s="18" t="str">
        <f>TEXT(B712,"aaaa")</f>
        <v>2022</v>
      </c>
      <c r="E712" s="7">
        <v>1489620</v>
      </c>
      <c r="F712" s="17">
        <v>55</v>
      </c>
      <c r="G712" s="23">
        <f>Data_Set[[#This Row],[Poids OT (kg)]]/1000</f>
        <v>5.5E-2</v>
      </c>
      <c r="H712" s="6" t="s">
        <v>1</v>
      </c>
      <c r="I712" s="7">
        <v>120</v>
      </c>
      <c r="J712" s="6">
        <v>91100</v>
      </c>
      <c r="K712" s="6" t="s">
        <v>22</v>
      </c>
      <c r="L712" s="6">
        <v>21300</v>
      </c>
      <c r="M712" s="6" t="s">
        <v>27</v>
      </c>
      <c r="N712" s="7">
        <v>279.79899999999998</v>
      </c>
      <c r="O712" s="6" t="s">
        <v>145</v>
      </c>
      <c r="P712" s="6" t="s">
        <v>146</v>
      </c>
      <c r="Q712" s="11">
        <v>1690891543678</v>
      </c>
      <c r="R712" s="12">
        <v>154098765</v>
      </c>
      <c r="S712" s="6" t="str">
        <f>LEFT(Q712,1)</f>
        <v>1</v>
      </c>
      <c r="T712" s="6" t="str">
        <f>IF(S712="1","Homme",IF(S712="0","Inconnu","Femme"))</f>
        <v>Homme</v>
      </c>
      <c r="U712" s="6" t="str">
        <f>"19"&amp;MID(Q712, SEARCH("", Q712) + 1,2)</f>
        <v>1969</v>
      </c>
      <c r="V712" s="6" t="str">
        <f>FLOOR(U712,5) &amp; "-" &amp; FLOOR(U712,5) + 5</f>
        <v>1965-1970</v>
      </c>
      <c r="W712" s="24">
        <f>IFERROR(VLOOKUP(Data_Set[[#This Row],[Type Transport]],'[1]Taux émission CO2e'!$A$5:$B$16,2,0),0)</f>
        <v>0.3</v>
      </c>
      <c r="X712" s="28">
        <f>IFERROR(VLOOKUP(Data_Set[[#This Row],[Type Transport]],'[1]Taux émission CO2e'!$A$5:$D$16,4,0),0)</f>
        <v>0.16</v>
      </c>
      <c r="Y712" s="24">
        <f>IFERROR(VLOOKUP(Data_Set[[#This Row],[Type Transport]],'[1]Taux émission CO2e'!$A$20:$B$31,2,0),0)</f>
        <v>0.7</v>
      </c>
      <c r="Z712" s="6">
        <f>IFERROR(VLOOKUP(Data_Set[[#This Row],[Type Transport]],'[1]Taux émission CO2e'!$A$20:$D$31,4,0),0)</f>
        <v>6.7400000000000002E-2</v>
      </c>
      <c r="AA712" s="30">
        <f>Data_Set[[#This Row],[Repartition Segment 1]]*Data_Set[[#This Row],[Coefficient CO2 Segment 1]]*Data_Set[[#This Row],[Poids OT (T)]]*Data_Set[[#This Row],[Distance (KM)]]</f>
        <v>0.73866935999999994</v>
      </c>
      <c r="AB712" s="30">
        <f>Data_Set[[#This Row],[Repartition Segment 2]]*Data_Set[[#This Row],[Coefficient CO2 Segment 2]]*Data_Set[[#This Row],[Poids OT (T)]]*Data_Set[[#This Row],[Distance (KM)]]</f>
        <v>0.72605042509999984</v>
      </c>
      <c r="AC712" s="30">
        <f>Data_Set[[#This Row],[Bilan CO2 Segment 1 (Kg CO2)]]+Data_Set[[#This Row],[Bilan CO2 Segment 2 (Kg CO2)]]</f>
        <v>1.4647197850999998</v>
      </c>
      <c r="AD712" s="1"/>
    </row>
    <row r="713" spans="1:30" ht="12.5" x14ac:dyDescent="0.25">
      <c r="A713" s="7">
        <v>20220400055</v>
      </c>
      <c r="B713" s="18">
        <v>44659</v>
      </c>
      <c r="C713" s="18" t="str">
        <f>TEXT(B713, "mmmm")</f>
        <v>avril</v>
      </c>
      <c r="D713" s="18" t="str">
        <f>TEXT(B713,"aaaa")</f>
        <v>2022</v>
      </c>
      <c r="E713" s="7">
        <v>1490327</v>
      </c>
      <c r="F713" s="17">
        <v>75</v>
      </c>
      <c r="G713" s="23">
        <f>Data_Set[[#This Row],[Poids OT (kg)]]/1000</f>
        <v>7.4999999999999997E-2</v>
      </c>
      <c r="H713" s="6" t="s">
        <v>1</v>
      </c>
      <c r="I713" s="7">
        <v>120</v>
      </c>
      <c r="J713" s="6">
        <v>91100</v>
      </c>
      <c r="K713" s="6" t="s">
        <v>22</v>
      </c>
      <c r="L713" s="6">
        <v>21300</v>
      </c>
      <c r="M713" s="6" t="s">
        <v>27</v>
      </c>
      <c r="N713" s="7">
        <v>279.79899999999998</v>
      </c>
      <c r="O713" s="6" t="s">
        <v>145</v>
      </c>
      <c r="P713" s="6" t="s">
        <v>146</v>
      </c>
      <c r="Q713" s="11">
        <v>1690891543678</v>
      </c>
      <c r="R713" s="12">
        <v>154098765</v>
      </c>
      <c r="S713" s="6" t="str">
        <f>LEFT(Q713,1)</f>
        <v>1</v>
      </c>
      <c r="T713" s="6" t="str">
        <f>IF(S713="1","Homme",IF(S713="0","Inconnu","Femme"))</f>
        <v>Homme</v>
      </c>
      <c r="U713" s="6" t="str">
        <f>"19"&amp;MID(Q713, SEARCH("", Q713) + 1,2)</f>
        <v>1969</v>
      </c>
      <c r="V713" s="6" t="str">
        <f>FLOOR(U713,5) &amp; "-" &amp; FLOOR(U713,5) + 5</f>
        <v>1965-1970</v>
      </c>
      <c r="W713" s="24">
        <f>IFERROR(VLOOKUP(Data_Set[[#This Row],[Type Transport]],'[1]Taux émission CO2e'!$A$5:$B$16,2,0),0)</f>
        <v>0.3</v>
      </c>
      <c r="X713" s="28">
        <f>IFERROR(VLOOKUP(Data_Set[[#This Row],[Type Transport]],'[1]Taux émission CO2e'!$A$5:$D$16,4,0),0)</f>
        <v>0.16</v>
      </c>
      <c r="Y713" s="24">
        <f>IFERROR(VLOOKUP(Data_Set[[#This Row],[Type Transport]],'[1]Taux émission CO2e'!$A$20:$B$31,2,0),0)</f>
        <v>0.7</v>
      </c>
      <c r="Z713" s="6">
        <f>IFERROR(VLOOKUP(Data_Set[[#This Row],[Type Transport]],'[1]Taux émission CO2e'!$A$20:$D$31,4,0),0)</f>
        <v>6.7400000000000002E-2</v>
      </c>
      <c r="AA713" s="30">
        <f>Data_Set[[#This Row],[Repartition Segment 1]]*Data_Set[[#This Row],[Coefficient CO2 Segment 1]]*Data_Set[[#This Row],[Poids OT (T)]]*Data_Set[[#This Row],[Distance (KM)]]</f>
        <v>1.0072763999999998</v>
      </c>
      <c r="AB713" s="30">
        <f>Data_Set[[#This Row],[Repartition Segment 2]]*Data_Set[[#This Row],[Coefficient CO2 Segment 2]]*Data_Set[[#This Row],[Poids OT (T)]]*Data_Set[[#This Row],[Distance (KM)]]</f>
        <v>0.99006876149999989</v>
      </c>
      <c r="AC713" s="30">
        <f>Data_Set[[#This Row],[Bilan CO2 Segment 1 (Kg CO2)]]+Data_Set[[#This Row],[Bilan CO2 Segment 2 (Kg CO2)]]</f>
        <v>1.9973451614999997</v>
      </c>
      <c r="AD713" s="1"/>
    </row>
    <row r="714" spans="1:30" ht="12.5" x14ac:dyDescent="0.25">
      <c r="A714" s="7">
        <v>2022050075</v>
      </c>
      <c r="B714" s="18">
        <v>44697</v>
      </c>
      <c r="C714" s="18" t="str">
        <f>TEXT(B714, "mmmm")</f>
        <v>mai</v>
      </c>
      <c r="D714" s="18" t="str">
        <f>TEXT(B714,"aaaa")</f>
        <v>2022</v>
      </c>
      <c r="E714" s="7">
        <v>1506436</v>
      </c>
      <c r="F714" s="17">
        <v>106</v>
      </c>
      <c r="G714" s="23">
        <f>Data_Set[[#This Row],[Poids OT (kg)]]/1000</f>
        <v>0.106</v>
      </c>
      <c r="H714" s="6" t="s">
        <v>1</v>
      </c>
      <c r="I714" s="7">
        <v>120</v>
      </c>
      <c r="J714" s="6">
        <v>91100</v>
      </c>
      <c r="K714" s="6" t="s">
        <v>22</v>
      </c>
      <c r="L714" s="6">
        <v>21300</v>
      </c>
      <c r="M714" s="6" t="s">
        <v>27</v>
      </c>
      <c r="N714" s="7">
        <v>279.79899999999998</v>
      </c>
      <c r="O714" s="6" t="s">
        <v>145</v>
      </c>
      <c r="P714" s="6" t="s">
        <v>146</v>
      </c>
      <c r="Q714" s="11">
        <v>1690891543678</v>
      </c>
      <c r="R714" s="12">
        <v>154098765</v>
      </c>
      <c r="S714" s="6" t="str">
        <f>LEFT(Q714,1)</f>
        <v>1</v>
      </c>
      <c r="T714" s="6" t="str">
        <f>IF(S714="1","Homme",IF(S714="0","Inconnu","Femme"))</f>
        <v>Homme</v>
      </c>
      <c r="U714" s="6" t="str">
        <f>"19"&amp;MID(Q714, SEARCH("", Q714) + 1,2)</f>
        <v>1969</v>
      </c>
      <c r="V714" s="6" t="str">
        <f>FLOOR(U714,5) &amp; "-" &amp; FLOOR(U714,5) + 5</f>
        <v>1965-1970</v>
      </c>
      <c r="W714" s="24">
        <f>IFERROR(VLOOKUP(Data_Set[[#This Row],[Type Transport]],'[1]Taux émission CO2e'!$A$5:$B$16,2,0),0)</f>
        <v>0.3</v>
      </c>
      <c r="X714" s="28">
        <f>IFERROR(VLOOKUP(Data_Set[[#This Row],[Type Transport]],'[1]Taux émission CO2e'!$A$5:$D$16,4,0),0)</f>
        <v>0.16</v>
      </c>
      <c r="Y714" s="24">
        <f>IFERROR(VLOOKUP(Data_Set[[#This Row],[Type Transport]],'[1]Taux émission CO2e'!$A$20:$B$31,2,0),0)</f>
        <v>0.7</v>
      </c>
      <c r="Z714" s="6">
        <f>IFERROR(VLOOKUP(Data_Set[[#This Row],[Type Transport]],'[1]Taux émission CO2e'!$A$20:$D$31,4,0),0)</f>
        <v>6.7400000000000002E-2</v>
      </c>
      <c r="AA714" s="30">
        <f>Data_Set[[#This Row],[Repartition Segment 1]]*Data_Set[[#This Row],[Coefficient CO2 Segment 1]]*Data_Set[[#This Row],[Poids OT (T)]]*Data_Set[[#This Row],[Distance (KM)]]</f>
        <v>1.4236173119999997</v>
      </c>
      <c r="AB714" s="30">
        <f>Data_Set[[#This Row],[Repartition Segment 2]]*Data_Set[[#This Row],[Coefficient CO2 Segment 2]]*Data_Set[[#This Row],[Poids OT (T)]]*Data_Set[[#This Row],[Distance (KM)]]</f>
        <v>1.3992971829199998</v>
      </c>
      <c r="AC714" s="30">
        <f>Data_Set[[#This Row],[Bilan CO2 Segment 1 (Kg CO2)]]+Data_Set[[#This Row],[Bilan CO2 Segment 2 (Kg CO2)]]</f>
        <v>2.8229144949199996</v>
      </c>
      <c r="AD714" s="1"/>
    </row>
    <row r="715" spans="1:30" ht="12.5" x14ac:dyDescent="0.25">
      <c r="A715" s="7">
        <v>20220600077</v>
      </c>
      <c r="B715" s="18">
        <v>44713</v>
      </c>
      <c r="C715" s="18" t="str">
        <f>TEXT(B715, "mmmm")</f>
        <v>juin</v>
      </c>
      <c r="D715" s="18" t="str">
        <f>TEXT(B715,"aaaa")</f>
        <v>2022</v>
      </c>
      <c r="E715" s="7">
        <v>1513057</v>
      </c>
      <c r="F715" s="17">
        <v>106</v>
      </c>
      <c r="G715" s="23">
        <f>Data_Set[[#This Row],[Poids OT (kg)]]/1000</f>
        <v>0.106</v>
      </c>
      <c r="H715" s="6" t="s">
        <v>1</v>
      </c>
      <c r="I715" s="7">
        <v>120</v>
      </c>
      <c r="J715" s="6">
        <v>91100</v>
      </c>
      <c r="K715" s="6" t="s">
        <v>22</v>
      </c>
      <c r="L715" s="6">
        <v>21300</v>
      </c>
      <c r="M715" s="6" t="s">
        <v>27</v>
      </c>
      <c r="N715" s="7">
        <v>279.79899999999998</v>
      </c>
      <c r="O715" s="6" t="s">
        <v>145</v>
      </c>
      <c r="P715" s="6" t="s">
        <v>146</v>
      </c>
      <c r="Q715" s="11">
        <v>1690891543678</v>
      </c>
      <c r="R715" s="12">
        <v>154098765</v>
      </c>
      <c r="S715" s="6" t="str">
        <f>LEFT(Q715,1)</f>
        <v>1</v>
      </c>
      <c r="T715" s="6" t="str">
        <f>IF(S715="1","Homme",IF(S715="0","Inconnu","Femme"))</f>
        <v>Homme</v>
      </c>
      <c r="U715" s="6" t="str">
        <f>"19"&amp;MID(Q715, SEARCH("", Q715) + 1,2)</f>
        <v>1969</v>
      </c>
      <c r="V715" s="6" t="str">
        <f>FLOOR(U715,5) &amp; "-" &amp; FLOOR(U715,5) + 5</f>
        <v>1965-1970</v>
      </c>
      <c r="W715" s="24">
        <f>IFERROR(VLOOKUP(Data_Set[[#This Row],[Type Transport]],'[1]Taux émission CO2e'!$A$5:$B$16,2,0),0)</f>
        <v>0.3</v>
      </c>
      <c r="X715" s="28">
        <f>IFERROR(VLOOKUP(Data_Set[[#This Row],[Type Transport]],'[1]Taux émission CO2e'!$A$5:$D$16,4,0),0)</f>
        <v>0.16</v>
      </c>
      <c r="Y715" s="24">
        <f>IFERROR(VLOOKUP(Data_Set[[#This Row],[Type Transport]],'[1]Taux émission CO2e'!$A$20:$B$31,2,0),0)</f>
        <v>0.7</v>
      </c>
      <c r="Z715" s="6">
        <f>IFERROR(VLOOKUP(Data_Set[[#This Row],[Type Transport]],'[1]Taux émission CO2e'!$A$20:$D$31,4,0),0)</f>
        <v>6.7400000000000002E-2</v>
      </c>
      <c r="AA715" s="30">
        <f>Data_Set[[#This Row],[Repartition Segment 1]]*Data_Set[[#This Row],[Coefficient CO2 Segment 1]]*Data_Set[[#This Row],[Poids OT (T)]]*Data_Set[[#This Row],[Distance (KM)]]</f>
        <v>1.4236173119999997</v>
      </c>
      <c r="AB715" s="30">
        <f>Data_Set[[#This Row],[Repartition Segment 2]]*Data_Set[[#This Row],[Coefficient CO2 Segment 2]]*Data_Set[[#This Row],[Poids OT (T)]]*Data_Set[[#This Row],[Distance (KM)]]</f>
        <v>1.3992971829199998</v>
      </c>
      <c r="AC715" s="30">
        <f>Data_Set[[#This Row],[Bilan CO2 Segment 1 (Kg CO2)]]+Data_Set[[#This Row],[Bilan CO2 Segment 2 (Kg CO2)]]</f>
        <v>2.8229144949199996</v>
      </c>
      <c r="AD715" s="1"/>
    </row>
    <row r="716" spans="1:30" ht="12.5" x14ac:dyDescent="0.25">
      <c r="A716" s="7">
        <v>20220600077</v>
      </c>
      <c r="B716" s="18">
        <v>44715</v>
      </c>
      <c r="C716" s="18" t="str">
        <f>TEXT(B716, "mmmm")</f>
        <v>juin</v>
      </c>
      <c r="D716" s="18" t="str">
        <f>TEXT(B716,"aaaa")</f>
        <v>2022</v>
      </c>
      <c r="E716" s="7">
        <v>1513947</v>
      </c>
      <c r="F716" s="17">
        <v>212</v>
      </c>
      <c r="G716" s="23">
        <f>Data_Set[[#This Row],[Poids OT (kg)]]/1000</f>
        <v>0.21199999999999999</v>
      </c>
      <c r="H716" s="6" t="s">
        <v>1</v>
      </c>
      <c r="I716" s="7">
        <v>205</v>
      </c>
      <c r="J716" s="6">
        <v>91100</v>
      </c>
      <c r="K716" s="6" t="s">
        <v>22</v>
      </c>
      <c r="L716" s="6">
        <v>21300</v>
      </c>
      <c r="M716" s="6" t="s">
        <v>27</v>
      </c>
      <c r="N716" s="7">
        <v>279.79899999999998</v>
      </c>
      <c r="O716" s="6" t="s">
        <v>145</v>
      </c>
      <c r="P716" s="6" t="s">
        <v>146</v>
      </c>
      <c r="Q716" s="11">
        <v>1690891543678</v>
      </c>
      <c r="R716" s="12">
        <v>154098765</v>
      </c>
      <c r="S716" s="6" t="str">
        <f>LEFT(Q716,1)</f>
        <v>1</v>
      </c>
      <c r="T716" s="6" t="str">
        <f>IF(S716="1","Homme",IF(S716="0","Inconnu","Femme"))</f>
        <v>Homme</v>
      </c>
      <c r="U716" s="6" t="str">
        <f>"19"&amp;MID(Q716, SEARCH("", Q716) + 1,2)</f>
        <v>1969</v>
      </c>
      <c r="V716" s="6" t="str">
        <f>FLOOR(U716,5) &amp; "-" &amp; FLOOR(U716,5) + 5</f>
        <v>1965-1970</v>
      </c>
      <c r="W716" s="24">
        <f>IFERROR(VLOOKUP(Data_Set[[#This Row],[Type Transport]],'[1]Taux émission CO2e'!$A$5:$B$16,2,0),0)</f>
        <v>0.3</v>
      </c>
      <c r="X716" s="28">
        <f>IFERROR(VLOOKUP(Data_Set[[#This Row],[Type Transport]],'[1]Taux émission CO2e'!$A$5:$D$16,4,0),0)</f>
        <v>0.16</v>
      </c>
      <c r="Y716" s="24">
        <f>IFERROR(VLOOKUP(Data_Set[[#This Row],[Type Transport]],'[1]Taux émission CO2e'!$A$20:$B$31,2,0),0)</f>
        <v>0.7</v>
      </c>
      <c r="Z716" s="6">
        <f>IFERROR(VLOOKUP(Data_Set[[#This Row],[Type Transport]],'[1]Taux émission CO2e'!$A$20:$D$31,4,0),0)</f>
        <v>6.7400000000000002E-2</v>
      </c>
      <c r="AA716" s="30">
        <f>Data_Set[[#This Row],[Repartition Segment 1]]*Data_Set[[#This Row],[Coefficient CO2 Segment 1]]*Data_Set[[#This Row],[Poids OT (T)]]*Data_Set[[#This Row],[Distance (KM)]]</f>
        <v>2.8472346239999995</v>
      </c>
      <c r="AB716" s="30">
        <f>Data_Set[[#This Row],[Repartition Segment 2]]*Data_Set[[#This Row],[Coefficient CO2 Segment 2]]*Data_Set[[#This Row],[Poids OT (T)]]*Data_Set[[#This Row],[Distance (KM)]]</f>
        <v>2.7985943658399997</v>
      </c>
      <c r="AC716" s="30">
        <f>Data_Set[[#This Row],[Bilan CO2 Segment 1 (Kg CO2)]]+Data_Set[[#This Row],[Bilan CO2 Segment 2 (Kg CO2)]]</f>
        <v>5.6458289898399991</v>
      </c>
      <c r="AD716" s="1"/>
    </row>
    <row r="717" spans="1:30" ht="12.5" x14ac:dyDescent="0.25">
      <c r="A717" s="7">
        <v>20220600077</v>
      </c>
      <c r="B717" s="18">
        <v>44727</v>
      </c>
      <c r="C717" s="18" t="str">
        <f>TEXT(B717, "mmmm")</f>
        <v>juin</v>
      </c>
      <c r="D717" s="18" t="str">
        <f>TEXT(B717,"aaaa")</f>
        <v>2022</v>
      </c>
      <c r="E717" s="7">
        <v>1519018</v>
      </c>
      <c r="F717" s="17">
        <v>203</v>
      </c>
      <c r="G717" s="23">
        <f>Data_Set[[#This Row],[Poids OT (kg)]]/1000</f>
        <v>0.20300000000000001</v>
      </c>
      <c r="H717" s="6" t="s">
        <v>1</v>
      </c>
      <c r="I717" s="7">
        <v>205</v>
      </c>
      <c r="J717" s="6">
        <v>91100</v>
      </c>
      <c r="K717" s="6" t="s">
        <v>22</v>
      </c>
      <c r="L717" s="6">
        <v>21300</v>
      </c>
      <c r="M717" s="6" t="s">
        <v>27</v>
      </c>
      <c r="N717" s="7">
        <v>279.79899999999998</v>
      </c>
      <c r="O717" s="6" t="s">
        <v>145</v>
      </c>
      <c r="P717" s="6" t="s">
        <v>146</v>
      </c>
      <c r="Q717" s="11">
        <v>1690891543678</v>
      </c>
      <c r="R717" s="12">
        <v>154098765</v>
      </c>
      <c r="S717" s="6" t="str">
        <f>LEFT(Q717,1)</f>
        <v>1</v>
      </c>
      <c r="T717" s="6" t="str">
        <f>IF(S717="1","Homme",IF(S717="0","Inconnu","Femme"))</f>
        <v>Homme</v>
      </c>
      <c r="U717" s="6" t="str">
        <f>"19"&amp;MID(Q717, SEARCH("", Q717) + 1,2)</f>
        <v>1969</v>
      </c>
      <c r="V717" s="6" t="str">
        <f>FLOOR(U717,5) &amp; "-" &amp; FLOOR(U717,5) + 5</f>
        <v>1965-1970</v>
      </c>
      <c r="W717" s="24">
        <f>IFERROR(VLOOKUP(Data_Set[[#This Row],[Type Transport]],'[1]Taux émission CO2e'!$A$5:$B$16,2,0),0)</f>
        <v>0.3</v>
      </c>
      <c r="X717" s="28">
        <f>IFERROR(VLOOKUP(Data_Set[[#This Row],[Type Transport]],'[1]Taux émission CO2e'!$A$5:$D$16,4,0),0)</f>
        <v>0.16</v>
      </c>
      <c r="Y717" s="24">
        <f>IFERROR(VLOOKUP(Data_Set[[#This Row],[Type Transport]],'[1]Taux émission CO2e'!$A$20:$B$31,2,0),0)</f>
        <v>0.7</v>
      </c>
      <c r="Z717" s="6">
        <f>IFERROR(VLOOKUP(Data_Set[[#This Row],[Type Transport]],'[1]Taux émission CO2e'!$A$20:$D$31,4,0),0)</f>
        <v>6.7400000000000002E-2</v>
      </c>
      <c r="AA717" s="30">
        <f>Data_Set[[#This Row],[Repartition Segment 1]]*Data_Set[[#This Row],[Coefficient CO2 Segment 1]]*Data_Set[[#This Row],[Poids OT (T)]]*Data_Set[[#This Row],[Distance (KM)]]</f>
        <v>2.7263614560000002</v>
      </c>
      <c r="AB717" s="30">
        <f>Data_Set[[#This Row],[Repartition Segment 2]]*Data_Set[[#This Row],[Coefficient CO2 Segment 2]]*Data_Set[[#This Row],[Poids OT (T)]]*Data_Set[[#This Row],[Distance (KM)]]</f>
        <v>2.6797861144600001</v>
      </c>
      <c r="AC717" s="30">
        <f>Data_Set[[#This Row],[Bilan CO2 Segment 1 (Kg CO2)]]+Data_Set[[#This Row],[Bilan CO2 Segment 2 (Kg CO2)]]</f>
        <v>5.4061475704599999</v>
      </c>
      <c r="AD717" s="1"/>
    </row>
    <row r="718" spans="1:30" ht="12.5" x14ac:dyDescent="0.25">
      <c r="A718" s="7">
        <v>20220600077</v>
      </c>
      <c r="B718" s="18">
        <v>44728</v>
      </c>
      <c r="C718" s="18" t="str">
        <f>TEXT(B718, "mmmm")</f>
        <v>juin</v>
      </c>
      <c r="D718" s="18" t="str">
        <f>TEXT(B718,"aaaa")</f>
        <v>2022</v>
      </c>
      <c r="E718" s="7">
        <v>1519635</v>
      </c>
      <c r="F718" s="17">
        <v>102</v>
      </c>
      <c r="G718" s="23">
        <f>Data_Set[[#This Row],[Poids OT (kg)]]/1000</f>
        <v>0.10199999999999999</v>
      </c>
      <c r="H718" s="6" t="s">
        <v>1</v>
      </c>
      <c r="I718" s="7">
        <v>120</v>
      </c>
      <c r="J718" s="6">
        <v>91100</v>
      </c>
      <c r="K718" s="6" t="s">
        <v>22</v>
      </c>
      <c r="L718" s="6">
        <v>21300</v>
      </c>
      <c r="M718" s="6" t="s">
        <v>27</v>
      </c>
      <c r="N718" s="7">
        <v>279.79899999999998</v>
      </c>
      <c r="O718" s="6" t="s">
        <v>145</v>
      </c>
      <c r="P718" s="6" t="s">
        <v>146</v>
      </c>
      <c r="Q718" s="11">
        <v>1690891543678</v>
      </c>
      <c r="R718" s="12">
        <v>154098765</v>
      </c>
      <c r="S718" s="6" t="str">
        <f>LEFT(Q718,1)</f>
        <v>1</v>
      </c>
      <c r="T718" s="6" t="str">
        <f>IF(S718="1","Homme",IF(S718="0","Inconnu","Femme"))</f>
        <v>Homme</v>
      </c>
      <c r="U718" s="6" t="str">
        <f>"19"&amp;MID(Q718, SEARCH("", Q718) + 1,2)</f>
        <v>1969</v>
      </c>
      <c r="V718" s="6" t="str">
        <f>FLOOR(U718,5) &amp; "-" &amp; FLOOR(U718,5) + 5</f>
        <v>1965-1970</v>
      </c>
      <c r="W718" s="24">
        <f>IFERROR(VLOOKUP(Data_Set[[#This Row],[Type Transport]],'[1]Taux émission CO2e'!$A$5:$B$16,2,0),0)</f>
        <v>0.3</v>
      </c>
      <c r="X718" s="28">
        <f>IFERROR(VLOOKUP(Data_Set[[#This Row],[Type Transport]],'[1]Taux émission CO2e'!$A$5:$D$16,4,0),0)</f>
        <v>0.16</v>
      </c>
      <c r="Y718" s="24">
        <f>IFERROR(VLOOKUP(Data_Set[[#This Row],[Type Transport]],'[1]Taux émission CO2e'!$A$20:$B$31,2,0),0)</f>
        <v>0.7</v>
      </c>
      <c r="Z718" s="6">
        <f>IFERROR(VLOOKUP(Data_Set[[#This Row],[Type Transport]],'[1]Taux émission CO2e'!$A$20:$D$31,4,0),0)</f>
        <v>6.7400000000000002E-2</v>
      </c>
      <c r="AA718" s="30">
        <f>Data_Set[[#This Row],[Repartition Segment 1]]*Data_Set[[#This Row],[Coefficient CO2 Segment 1]]*Data_Set[[#This Row],[Poids OT (T)]]*Data_Set[[#This Row],[Distance (KM)]]</f>
        <v>1.3698959040000001</v>
      </c>
      <c r="AB718" s="30">
        <f>Data_Set[[#This Row],[Repartition Segment 2]]*Data_Set[[#This Row],[Coefficient CO2 Segment 2]]*Data_Set[[#This Row],[Poids OT (T)]]*Data_Set[[#This Row],[Distance (KM)]]</f>
        <v>1.34649351564</v>
      </c>
      <c r="AC718" s="30">
        <f>Data_Set[[#This Row],[Bilan CO2 Segment 1 (Kg CO2)]]+Data_Set[[#This Row],[Bilan CO2 Segment 2 (Kg CO2)]]</f>
        <v>2.71638941964</v>
      </c>
      <c r="AD718" s="1"/>
    </row>
    <row r="719" spans="1:30" ht="12.5" x14ac:dyDescent="0.25">
      <c r="A719" s="7">
        <v>20220600077</v>
      </c>
      <c r="B719" s="18">
        <v>44742</v>
      </c>
      <c r="C719" s="18" t="str">
        <f>TEXT(B719, "mmmm")</f>
        <v>juin</v>
      </c>
      <c r="D719" s="18" t="str">
        <f>TEXT(B719,"aaaa")</f>
        <v>2022</v>
      </c>
      <c r="E719" s="7">
        <v>1526201</v>
      </c>
      <c r="F719" s="17">
        <v>302</v>
      </c>
      <c r="G719" s="23">
        <f>Data_Set[[#This Row],[Poids OT (kg)]]/1000</f>
        <v>0.30199999999999999</v>
      </c>
      <c r="H719" s="6" t="s">
        <v>1</v>
      </c>
      <c r="I719" s="7">
        <v>205</v>
      </c>
      <c r="J719" s="6">
        <v>91100</v>
      </c>
      <c r="K719" s="6" t="s">
        <v>22</v>
      </c>
      <c r="L719" s="6">
        <v>21300</v>
      </c>
      <c r="M719" s="6" t="s">
        <v>27</v>
      </c>
      <c r="N719" s="7">
        <v>279.79899999999998</v>
      </c>
      <c r="O719" s="6" t="s">
        <v>145</v>
      </c>
      <c r="P719" s="6" t="s">
        <v>146</v>
      </c>
      <c r="Q719" s="11">
        <v>1690891543678</v>
      </c>
      <c r="R719" s="12">
        <v>154098765</v>
      </c>
      <c r="S719" s="6" t="str">
        <f>LEFT(Q719,1)</f>
        <v>1</v>
      </c>
      <c r="T719" s="6" t="str">
        <f>IF(S719="1","Homme",IF(S719="0","Inconnu","Femme"))</f>
        <v>Homme</v>
      </c>
      <c r="U719" s="6" t="str">
        <f>"19"&amp;MID(Q719, SEARCH("", Q719) + 1,2)</f>
        <v>1969</v>
      </c>
      <c r="V719" s="6" t="str">
        <f>FLOOR(U719,5) &amp; "-" &amp; FLOOR(U719,5) + 5</f>
        <v>1965-1970</v>
      </c>
      <c r="W719" s="24">
        <f>IFERROR(VLOOKUP(Data_Set[[#This Row],[Type Transport]],'[1]Taux émission CO2e'!$A$5:$B$16,2,0),0)</f>
        <v>0.3</v>
      </c>
      <c r="X719" s="28">
        <f>IFERROR(VLOOKUP(Data_Set[[#This Row],[Type Transport]],'[1]Taux émission CO2e'!$A$5:$D$16,4,0),0)</f>
        <v>0.16</v>
      </c>
      <c r="Y719" s="24">
        <f>IFERROR(VLOOKUP(Data_Set[[#This Row],[Type Transport]],'[1]Taux émission CO2e'!$A$20:$B$31,2,0),0)</f>
        <v>0.7</v>
      </c>
      <c r="Z719" s="6">
        <f>IFERROR(VLOOKUP(Data_Set[[#This Row],[Type Transport]],'[1]Taux émission CO2e'!$A$20:$D$31,4,0),0)</f>
        <v>6.7400000000000002E-2</v>
      </c>
      <c r="AA719" s="30">
        <f>Data_Set[[#This Row],[Repartition Segment 1]]*Data_Set[[#This Row],[Coefficient CO2 Segment 1]]*Data_Set[[#This Row],[Poids OT (T)]]*Data_Set[[#This Row],[Distance (KM)]]</f>
        <v>4.055966304</v>
      </c>
      <c r="AB719" s="30">
        <f>Data_Set[[#This Row],[Repartition Segment 2]]*Data_Set[[#This Row],[Coefficient CO2 Segment 2]]*Data_Set[[#This Row],[Poids OT (T)]]*Data_Set[[#This Row],[Distance (KM)]]</f>
        <v>3.9866768796399996</v>
      </c>
      <c r="AC719" s="30">
        <f>Data_Set[[#This Row],[Bilan CO2 Segment 1 (Kg CO2)]]+Data_Set[[#This Row],[Bilan CO2 Segment 2 (Kg CO2)]]</f>
        <v>8.0426431836399992</v>
      </c>
      <c r="AD719" s="1"/>
    </row>
    <row r="720" spans="1:30" ht="12.5" x14ac:dyDescent="0.25">
      <c r="A720" s="7">
        <v>2022070063</v>
      </c>
      <c r="B720" s="18">
        <v>44743</v>
      </c>
      <c r="C720" s="18" t="str">
        <f>TEXT(B720, "mmmm")</f>
        <v>juillet</v>
      </c>
      <c r="D720" s="18" t="str">
        <f>TEXT(B720,"aaaa")</f>
        <v>2022</v>
      </c>
      <c r="E720" s="7">
        <v>1526641</v>
      </c>
      <c r="F720" s="17">
        <v>203</v>
      </c>
      <c r="G720" s="23">
        <f>Data_Set[[#This Row],[Poids OT (kg)]]/1000</f>
        <v>0.20300000000000001</v>
      </c>
      <c r="H720" s="6" t="s">
        <v>1</v>
      </c>
      <c r="I720" s="7">
        <v>205</v>
      </c>
      <c r="J720" s="6">
        <v>91100</v>
      </c>
      <c r="K720" s="6" t="s">
        <v>22</v>
      </c>
      <c r="L720" s="6">
        <v>21300</v>
      </c>
      <c r="M720" s="6" t="s">
        <v>27</v>
      </c>
      <c r="N720" s="7">
        <v>279.79899999999998</v>
      </c>
      <c r="O720" s="6" t="s">
        <v>145</v>
      </c>
      <c r="P720" s="6" t="s">
        <v>146</v>
      </c>
      <c r="Q720" s="11">
        <v>1690891543678</v>
      </c>
      <c r="R720" s="12">
        <v>154098765</v>
      </c>
      <c r="S720" s="6" t="str">
        <f>LEFT(Q720,1)</f>
        <v>1</v>
      </c>
      <c r="T720" s="6" t="str">
        <f>IF(S720="1","Homme",IF(S720="0","Inconnu","Femme"))</f>
        <v>Homme</v>
      </c>
      <c r="U720" s="6" t="str">
        <f>"19"&amp;MID(Q720, SEARCH("", Q720) + 1,2)</f>
        <v>1969</v>
      </c>
      <c r="V720" s="6" t="str">
        <f>FLOOR(U720,5) &amp; "-" &amp; FLOOR(U720,5) + 5</f>
        <v>1965-1970</v>
      </c>
      <c r="W720" s="24">
        <f>IFERROR(VLOOKUP(Data_Set[[#This Row],[Type Transport]],'[1]Taux émission CO2e'!$A$5:$B$16,2,0),0)</f>
        <v>0.3</v>
      </c>
      <c r="X720" s="28">
        <f>IFERROR(VLOOKUP(Data_Set[[#This Row],[Type Transport]],'[1]Taux émission CO2e'!$A$5:$D$16,4,0),0)</f>
        <v>0.16</v>
      </c>
      <c r="Y720" s="24">
        <f>IFERROR(VLOOKUP(Data_Set[[#This Row],[Type Transport]],'[1]Taux émission CO2e'!$A$20:$B$31,2,0),0)</f>
        <v>0.7</v>
      </c>
      <c r="Z720" s="6">
        <f>IFERROR(VLOOKUP(Data_Set[[#This Row],[Type Transport]],'[1]Taux émission CO2e'!$A$20:$D$31,4,0),0)</f>
        <v>6.7400000000000002E-2</v>
      </c>
      <c r="AA720" s="30">
        <f>Data_Set[[#This Row],[Repartition Segment 1]]*Data_Set[[#This Row],[Coefficient CO2 Segment 1]]*Data_Set[[#This Row],[Poids OT (T)]]*Data_Set[[#This Row],[Distance (KM)]]</f>
        <v>2.7263614560000002</v>
      </c>
      <c r="AB720" s="30">
        <f>Data_Set[[#This Row],[Repartition Segment 2]]*Data_Set[[#This Row],[Coefficient CO2 Segment 2]]*Data_Set[[#This Row],[Poids OT (T)]]*Data_Set[[#This Row],[Distance (KM)]]</f>
        <v>2.6797861144600001</v>
      </c>
      <c r="AC720" s="30">
        <f>Data_Set[[#This Row],[Bilan CO2 Segment 1 (Kg CO2)]]+Data_Set[[#This Row],[Bilan CO2 Segment 2 (Kg CO2)]]</f>
        <v>5.4061475704599999</v>
      </c>
      <c r="AD720" s="1"/>
    </row>
    <row r="721" spans="1:30" ht="12.5" x14ac:dyDescent="0.25">
      <c r="A721" s="7">
        <v>2022070063</v>
      </c>
      <c r="B721" s="18">
        <v>44748</v>
      </c>
      <c r="C721" s="18" t="str">
        <f>TEXT(B721, "mmmm")</f>
        <v>juillet</v>
      </c>
      <c r="D721" s="18" t="str">
        <f>TEXT(B721,"aaaa")</f>
        <v>2022</v>
      </c>
      <c r="E721" s="7">
        <v>1528561</v>
      </c>
      <c r="F721" s="17">
        <v>203</v>
      </c>
      <c r="G721" s="23">
        <f>Data_Set[[#This Row],[Poids OT (kg)]]/1000</f>
        <v>0.20300000000000001</v>
      </c>
      <c r="H721" s="6" t="s">
        <v>1</v>
      </c>
      <c r="I721" s="7">
        <v>205</v>
      </c>
      <c r="J721" s="6">
        <v>91100</v>
      </c>
      <c r="K721" s="6" t="s">
        <v>22</v>
      </c>
      <c r="L721" s="6">
        <v>21300</v>
      </c>
      <c r="M721" s="6" t="s">
        <v>27</v>
      </c>
      <c r="N721" s="7">
        <v>279.79899999999998</v>
      </c>
      <c r="O721" s="6" t="s">
        <v>145</v>
      </c>
      <c r="P721" s="6" t="s">
        <v>146</v>
      </c>
      <c r="Q721" s="11">
        <v>1690891543678</v>
      </c>
      <c r="R721" s="12">
        <v>154098765</v>
      </c>
      <c r="S721" s="6" t="str">
        <f>LEFT(Q721,1)</f>
        <v>1</v>
      </c>
      <c r="T721" s="6" t="str">
        <f>IF(S721="1","Homme",IF(S721="0","Inconnu","Femme"))</f>
        <v>Homme</v>
      </c>
      <c r="U721" s="6" t="str">
        <f>"19"&amp;MID(Q721, SEARCH("", Q721) + 1,2)</f>
        <v>1969</v>
      </c>
      <c r="V721" s="6" t="str">
        <f>FLOOR(U721,5) &amp; "-" &amp; FLOOR(U721,5) + 5</f>
        <v>1965-1970</v>
      </c>
      <c r="W721" s="24">
        <f>IFERROR(VLOOKUP(Data_Set[[#This Row],[Type Transport]],'[1]Taux émission CO2e'!$A$5:$B$16,2,0),0)</f>
        <v>0.3</v>
      </c>
      <c r="X721" s="28">
        <f>IFERROR(VLOOKUP(Data_Set[[#This Row],[Type Transport]],'[1]Taux émission CO2e'!$A$5:$D$16,4,0),0)</f>
        <v>0.16</v>
      </c>
      <c r="Y721" s="24">
        <f>IFERROR(VLOOKUP(Data_Set[[#This Row],[Type Transport]],'[1]Taux émission CO2e'!$A$20:$B$31,2,0),0)</f>
        <v>0.7</v>
      </c>
      <c r="Z721" s="6">
        <f>IFERROR(VLOOKUP(Data_Set[[#This Row],[Type Transport]],'[1]Taux émission CO2e'!$A$20:$D$31,4,0),0)</f>
        <v>6.7400000000000002E-2</v>
      </c>
      <c r="AA721" s="30">
        <f>Data_Set[[#This Row],[Repartition Segment 1]]*Data_Set[[#This Row],[Coefficient CO2 Segment 1]]*Data_Set[[#This Row],[Poids OT (T)]]*Data_Set[[#This Row],[Distance (KM)]]</f>
        <v>2.7263614560000002</v>
      </c>
      <c r="AB721" s="30">
        <f>Data_Set[[#This Row],[Repartition Segment 2]]*Data_Set[[#This Row],[Coefficient CO2 Segment 2]]*Data_Set[[#This Row],[Poids OT (T)]]*Data_Set[[#This Row],[Distance (KM)]]</f>
        <v>2.6797861144600001</v>
      </c>
      <c r="AC721" s="30">
        <f>Data_Set[[#This Row],[Bilan CO2 Segment 1 (Kg CO2)]]+Data_Set[[#This Row],[Bilan CO2 Segment 2 (Kg CO2)]]</f>
        <v>5.4061475704599999</v>
      </c>
      <c r="AD721" s="1"/>
    </row>
    <row r="722" spans="1:30" ht="12.5" x14ac:dyDescent="0.25">
      <c r="A722" s="7">
        <v>2022070063</v>
      </c>
      <c r="B722" s="18">
        <v>44755</v>
      </c>
      <c r="C722" s="18" t="str">
        <f>TEXT(B722, "mmmm")</f>
        <v>juillet</v>
      </c>
      <c r="D722" s="18" t="str">
        <f>TEXT(B722,"aaaa")</f>
        <v>2022</v>
      </c>
      <c r="E722" s="7">
        <v>1532026</v>
      </c>
      <c r="F722" s="17">
        <v>203</v>
      </c>
      <c r="G722" s="23">
        <f>Data_Set[[#This Row],[Poids OT (kg)]]/1000</f>
        <v>0.20300000000000001</v>
      </c>
      <c r="H722" s="6" t="s">
        <v>1</v>
      </c>
      <c r="I722" s="7">
        <v>205</v>
      </c>
      <c r="J722" s="6">
        <v>91100</v>
      </c>
      <c r="K722" s="6" t="s">
        <v>22</v>
      </c>
      <c r="L722" s="6">
        <v>21300</v>
      </c>
      <c r="M722" s="6" t="s">
        <v>27</v>
      </c>
      <c r="N722" s="7">
        <v>279.79899999999998</v>
      </c>
      <c r="O722" s="6" t="s">
        <v>145</v>
      </c>
      <c r="P722" s="6" t="s">
        <v>146</v>
      </c>
      <c r="Q722" s="11">
        <v>1690891543678</v>
      </c>
      <c r="R722" s="12">
        <v>154098765</v>
      </c>
      <c r="S722" s="6" t="str">
        <f>LEFT(Q722,1)</f>
        <v>1</v>
      </c>
      <c r="T722" s="6" t="str">
        <f>IF(S722="1","Homme",IF(S722="0","Inconnu","Femme"))</f>
        <v>Homme</v>
      </c>
      <c r="U722" s="6" t="str">
        <f>"19"&amp;MID(Q722, SEARCH("", Q722) + 1,2)</f>
        <v>1969</v>
      </c>
      <c r="V722" s="6" t="str">
        <f>FLOOR(U722,5) &amp; "-" &amp; FLOOR(U722,5) + 5</f>
        <v>1965-1970</v>
      </c>
      <c r="W722" s="24">
        <f>IFERROR(VLOOKUP(Data_Set[[#This Row],[Type Transport]],'[1]Taux émission CO2e'!$A$5:$B$16,2,0),0)</f>
        <v>0.3</v>
      </c>
      <c r="X722" s="28">
        <f>IFERROR(VLOOKUP(Data_Set[[#This Row],[Type Transport]],'[1]Taux émission CO2e'!$A$5:$D$16,4,0),0)</f>
        <v>0.16</v>
      </c>
      <c r="Y722" s="24">
        <f>IFERROR(VLOOKUP(Data_Set[[#This Row],[Type Transport]],'[1]Taux émission CO2e'!$A$20:$B$31,2,0),0)</f>
        <v>0.7</v>
      </c>
      <c r="Z722" s="6">
        <f>IFERROR(VLOOKUP(Data_Set[[#This Row],[Type Transport]],'[1]Taux émission CO2e'!$A$20:$D$31,4,0),0)</f>
        <v>6.7400000000000002E-2</v>
      </c>
      <c r="AA722" s="30">
        <f>Data_Set[[#This Row],[Repartition Segment 1]]*Data_Set[[#This Row],[Coefficient CO2 Segment 1]]*Data_Set[[#This Row],[Poids OT (T)]]*Data_Set[[#This Row],[Distance (KM)]]</f>
        <v>2.7263614560000002</v>
      </c>
      <c r="AB722" s="30">
        <f>Data_Set[[#This Row],[Repartition Segment 2]]*Data_Set[[#This Row],[Coefficient CO2 Segment 2]]*Data_Set[[#This Row],[Poids OT (T)]]*Data_Set[[#This Row],[Distance (KM)]]</f>
        <v>2.6797861144600001</v>
      </c>
      <c r="AC722" s="30">
        <f>Data_Set[[#This Row],[Bilan CO2 Segment 1 (Kg CO2)]]+Data_Set[[#This Row],[Bilan CO2 Segment 2 (Kg CO2)]]</f>
        <v>5.4061475704599999</v>
      </c>
      <c r="AD722" s="1"/>
    </row>
    <row r="723" spans="1:30" ht="12.5" x14ac:dyDescent="0.25">
      <c r="A723" s="7">
        <v>20220700116</v>
      </c>
      <c r="B723" s="18">
        <v>44768</v>
      </c>
      <c r="C723" s="18" t="str">
        <f>TEXT(B723, "mmmm")</f>
        <v>juillet</v>
      </c>
      <c r="D723" s="18" t="str">
        <f>TEXT(B723,"aaaa")</f>
        <v>2022</v>
      </c>
      <c r="E723" s="7">
        <v>1536382</v>
      </c>
      <c r="F723" s="17">
        <v>342</v>
      </c>
      <c r="G723" s="23">
        <f>Data_Set[[#This Row],[Poids OT (kg)]]/1000</f>
        <v>0.34200000000000003</v>
      </c>
      <c r="H723" s="6" t="s">
        <v>1</v>
      </c>
      <c r="I723" s="7">
        <v>205</v>
      </c>
      <c r="J723" s="6">
        <v>91100</v>
      </c>
      <c r="K723" s="6" t="s">
        <v>22</v>
      </c>
      <c r="L723" s="6">
        <v>21300</v>
      </c>
      <c r="M723" s="6" t="s">
        <v>27</v>
      </c>
      <c r="N723" s="7">
        <v>279.79899999999998</v>
      </c>
      <c r="O723" s="6" t="s">
        <v>145</v>
      </c>
      <c r="P723" s="6" t="s">
        <v>146</v>
      </c>
      <c r="Q723" s="11">
        <v>1690891543678</v>
      </c>
      <c r="R723" s="12">
        <v>154098765</v>
      </c>
      <c r="S723" s="6" t="str">
        <f>LEFT(Q723,1)</f>
        <v>1</v>
      </c>
      <c r="T723" s="6" t="str">
        <f>IF(S723="1","Homme",IF(S723="0","Inconnu","Femme"))</f>
        <v>Homme</v>
      </c>
      <c r="U723" s="6" t="str">
        <f>"19"&amp;MID(Q723, SEARCH("", Q723) + 1,2)</f>
        <v>1969</v>
      </c>
      <c r="V723" s="6" t="str">
        <f>FLOOR(U723,5) &amp; "-" &amp; FLOOR(U723,5) + 5</f>
        <v>1965-1970</v>
      </c>
      <c r="W723" s="24">
        <f>IFERROR(VLOOKUP(Data_Set[[#This Row],[Type Transport]],'[1]Taux émission CO2e'!$A$5:$B$16,2,0),0)</f>
        <v>0.3</v>
      </c>
      <c r="X723" s="28">
        <f>IFERROR(VLOOKUP(Data_Set[[#This Row],[Type Transport]],'[1]Taux émission CO2e'!$A$5:$D$16,4,0),0)</f>
        <v>0.16</v>
      </c>
      <c r="Y723" s="24">
        <f>IFERROR(VLOOKUP(Data_Set[[#This Row],[Type Transport]],'[1]Taux émission CO2e'!$A$20:$B$31,2,0),0)</f>
        <v>0.7</v>
      </c>
      <c r="Z723" s="6">
        <f>IFERROR(VLOOKUP(Data_Set[[#This Row],[Type Transport]],'[1]Taux émission CO2e'!$A$20:$D$31,4,0),0)</f>
        <v>6.7400000000000002E-2</v>
      </c>
      <c r="AA723" s="30">
        <f>Data_Set[[#This Row],[Repartition Segment 1]]*Data_Set[[#This Row],[Coefficient CO2 Segment 1]]*Data_Set[[#This Row],[Poids OT (T)]]*Data_Set[[#This Row],[Distance (KM)]]</f>
        <v>4.5931803840000001</v>
      </c>
      <c r="AB723" s="30">
        <f>Data_Set[[#This Row],[Repartition Segment 2]]*Data_Set[[#This Row],[Coefficient CO2 Segment 2]]*Data_Set[[#This Row],[Poids OT (T)]]*Data_Set[[#This Row],[Distance (KM)]]</f>
        <v>4.5147135524399999</v>
      </c>
      <c r="AC723" s="30">
        <f>Data_Set[[#This Row],[Bilan CO2 Segment 1 (Kg CO2)]]+Data_Set[[#This Row],[Bilan CO2 Segment 2 (Kg CO2)]]</f>
        <v>9.10789393644</v>
      </c>
      <c r="AD723" s="1"/>
    </row>
    <row r="724" spans="1:30" ht="12.5" x14ac:dyDescent="0.25">
      <c r="A724" s="7">
        <v>20220800118</v>
      </c>
      <c r="B724" s="18">
        <v>44796</v>
      </c>
      <c r="C724" s="18" t="str">
        <f>TEXT(B724, "mmmm")</f>
        <v>août</v>
      </c>
      <c r="D724" s="18" t="str">
        <f>TEXT(B724,"aaaa")</f>
        <v>2022</v>
      </c>
      <c r="E724" s="7">
        <v>1544101</v>
      </c>
      <c r="F724" s="17">
        <v>342</v>
      </c>
      <c r="G724" s="23">
        <f>Data_Set[[#This Row],[Poids OT (kg)]]/1000</f>
        <v>0.34200000000000003</v>
      </c>
      <c r="H724" s="6" t="s">
        <v>1</v>
      </c>
      <c r="I724" s="7">
        <v>205</v>
      </c>
      <c r="J724" s="6">
        <v>91100</v>
      </c>
      <c r="K724" s="6" t="s">
        <v>22</v>
      </c>
      <c r="L724" s="6">
        <v>21300</v>
      </c>
      <c r="M724" s="6" t="s">
        <v>27</v>
      </c>
      <c r="N724" s="7">
        <v>279.79899999999998</v>
      </c>
      <c r="O724" s="6" t="s">
        <v>145</v>
      </c>
      <c r="P724" s="6" t="s">
        <v>146</v>
      </c>
      <c r="Q724" s="11">
        <v>1690891543678</v>
      </c>
      <c r="R724" s="12">
        <v>154098765</v>
      </c>
      <c r="S724" s="6" t="str">
        <f>LEFT(Q724,1)</f>
        <v>1</v>
      </c>
      <c r="T724" s="6" t="str">
        <f>IF(S724="1","Homme",IF(S724="0","Inconnu","Femme"))</f>
        <v>Homme</v>
      </c>
      <c r="U724" s="6" t="str">
        <f>"19"&amp;MID(Q724, SEARCH("", Q724) + 1,2)</f>
        <v>1969</v>
      </c>
      <c r="V724" s="6" t="str">
        <f>FLOOR(U724,5) &amp; "-" &amp; FLOOR(U724,5) + 5</f>
        <v>1965-1970</v>
      </c>
      <c r="W724" s="24">
        <f>IFERROR(VLOOKUP(Data_Set[[#This Row],[Type Transport]],'[1]Taux émission CO2e'!$A$5:$B$16,2,0),0)</f>
        <v>0.3</v>
      </c>
      <c r="X724" s="28">
        <f>IFERROR(VLOOKUP(Data_Set[[#This Row],[Type Transport]],'[1]Taux émission CO2e'!$A$5:$D$16,4,0),0)</f>
        <v>0.16</v>
      </c>
      <c r="Y724" s="24">
        <f>IFERROR(VLOOKUP(Data_Set[[#This Row],[Type Transport]],'[1]Taux émission CO2e'!$A$20:$B$31,2,0),0)</f>
        <v>0.7</v>
      </c>
      <c r="Z724" s="6">
        <f>IFERROR(VLOOKUP(Data_Set[[#This Row],[Type Transport]],'[1]Taux émission CO2e'!$A$20:$D$31,4,0),0)</f>
        <v>6.7400000000000002E-2</v>
      </c>
      <c r="AA724" s="30">
        <f>Data_Set[[#This Row],[Repartition Segment 1]]*Data_Set[[#This Row],[Coefficient CO2 Segment 1]]*Data_Set[[#This Row],[Poids OT (T)]]*Data_Set[[#This Row],[Distance (KM)]]</f>
        <v>4.5931803840000001</v>
      </c>
      <c r="AB724" s="30">
        <f>Data_Set[[#This Row],[Repartition Segment 2]]*Data_Set[[#This Row],[Coefficient CO2 Segment 2]]*Data_Set[[#This Row],[Poids OT (T)]]*Data_Set[[#This Row],[Distance (KM)]]</f>
        <v>4.5147135524399999</v>
      </c>
      <c r="AC724" s="30">
        <f>Data_Set[[#This Row],[Bilan CO2 Segment 1 (Kg CO2)]]+Data_Set[[#This Row],[Bilan CO2 Segment 2 (Kg CO2)]]</f>
        <v>9.10789393644</v>
      </c>
      <c r="AD724" s="1"/>
    </row>
    <row r="725" spans="1:30" ht="12.5" x14ac:dyDescent="0.25">
      <c r="A725" s="7">
        <v>2022090069</v>
      </c>
      <c r="B725" s="18">
        <v>44810</v>
      </c>
      <c r="C725" s="18" t="str">
        <f>TEXT(B725, "mmmm")</f>
        <v>septembre</v>
      </c>
      <c r="D725" s="18" t="str">
        <f>TEXT(B725,"aaaa")</f>
        <v>2022</v>
      </c>
      <c r="E725" s="7">
        <v>1549305</v>
      </c>
      <c r="F725" s="17">
        <v>685</v>
      </c>
      <c r="G725" s="23">
        <f>Data_Set[[#This Row],[Poids OT (kg)]]/1000</f>
        <v>0.68500000000000005</v>
      </c>
      <c r="H725" s="6" t="s">
        <v>1</v>
      </c>
      <c r="I725" s="7">
        <v>320</v>
      </c>
      <c r="J725" s="6">
        <v>91100</v>
      </c>
      <c r="K725" s="6" t="s">
        <v>22</v>
      </c>
      <c r="L725" s="6">
        <v>21300</v>
      </c>
      <c r="M725" s="6" t="s">
        <v>27</v>
      </c>
      <c r="N725" s="7">
        <v>279.79899999999998</v>
      </c>
      <c r="O725" s="6" t="s">
        <v>145</v>
      </c>
      <c r="P725" s="6" t="s">
        <v>146</v>
      </c>
      <c r="Q725" s="11">
        <v>1690891543678</v>
      </c>
      <c r="R725" s="12">
        <v>154098765</v>
      </c>
      <c r="S725" s="6" t="str">
        <f>LEFT(Q725,1)</f>
        <v>1</v>
      </c>
      <c r="T725" s="6" t="str">
        <f>IF(S725="1","Homme",IF(S725="0","Inconnu","Femme"))</f>
        <v>Homme</v>
      </c>
      <c r="U725" s="6" t="str">
        <f>"19"&amp;MID(Q725, SEARCH("", Q725) + 1,2)</f>
        <v>1969</v>
      </c>
      <c r="V725" s="6" t="str">
        <f>FLOOR(U725,5) &amp; "-" &amp; FLOOR(U725,5) + 5</f>
        <v>1965-1970</v>
      </c>
      <c r="W725" s="24">
        <f>IFERROR(VLOOKUP(Data_Set[[#This Row],[Type Transport]],'[1]Taux émission CO2e'!$A$5:$B$16,2,0),0)</f>
        <v>0.3</v>
      </c>
      <c r="X725" s="28">
        <f>IFERROR(VLOOKUP(Data_Set[[#This Row],[Type Transport]],'[1]Taux émission CO2e'!$A$5:$D$16,4,0),0)</f>
        <v>0.16</v>
      </c>
      <c r="Y725" s="24">
        <f>IFERROR(VLOOKUP(Data_Set[[#This Row],[Type Transport]],'[1]Taux émission CO2e'!$A$20:$B$31,2,0),0)</f>
        <v>0.7</v>
      </c>
      <c r="Z725" s="6">
        <f>IFERROR(VLOOKUP(Data_Set[[#This Row],[Type Transport]],'[1]Taux émission CO2e'!$A$20:$D$31,4,0),0)</f>
        <v>6.7400000000000002E-2</v>
      </c>
      <c r="AA725" s="30">
        <f>Data_Set[[#This Row],[Repartition Segment 1]]*Data_Set[[#This Row],[Coefficient CO2 Segment 1]]*Data_Set[[#This Row],[Poids OT (T)]]*Data_Set[[#This Row],[Distance (KM)]]</f>
        <v>9.1997911200000004</v>
      </c>
      <c r="AB725" s="30">
        <f>Data_Set[[#This Row],[Repartition Segment 2]]*Data_Set[[#This Row],[Coefficient CO2 Segment 2]]*Data_Set[[#This Row],[Poids OT (T)]]*Data_Set[[#This Row],[Distance (KM)]]</f>
        <v>9.0426280216999988</v>
      </c>
      <c r="AC725" s="30">
        <f>Data_Set[[#This Row],[Bilan CO2 Segment 1 (Kg CO2)]]+Data_Set[[#This Row],[Bilan CO2 Segment 2 (Kg CO2)]]</f>
        <v>18.242419141699997</v>
      </c>
      <c r="AD725" s="1"/>
    </row>
    <row r="726" spans="1:30" ht="12.5" x14ac:dyDescent="0.25">
      <c r="A726" s="7">
        <v>2022090069</v>
      </c>
      <c r="B726" s="18">
        <v>44824</v>
      </c>
      <c r="C726" s="18" t="str">
        <f>TEXT(B726, "mmmm")</f>
        <v>septembre</v>
      </c>
      <c r="D726" s="18" t="str">
        <f>TEXT(B726,"aaaa")</f>
        <v>2022</v>
      </c>
      <c r="E726" s="7">
        <v>1556242</v>
      </c>
      <c r="F726" s="17">
        <v>344</v>
      </c>
      <c r="G726" s="23">
        <f>Data_Set[[#This Row],[Poids OT (kg)]]/1000</f>
        <v>0.34399999999999997</v>
      </c>
      <c r="H726" s="6" t="s">
        <v>1</v>
      </c>
      <c r="I726" s="7">
        <v>205</v>
      </c>
      <c r="J726" s="6">
        <v>91100</v>
      </c>
      <c r="K726" s="6" t="s">
        <v>22</v>
      </c>
      <c r="L726" s="6">
        <v>21300</v>
      </c>
      <c r="M726" s="6" t="s">
        <v>27</v>
      </c>
      <c r="N726" s="7">
        <v>279.79899999999998</v>
      </c>
      <c r="O726" s="6" t="s">
        <v>145</v>
      </c>
      <c r="P726" s="6" t="s">
        <v>146</v>
      </c>
      <c r="Q726" s="11">
        <v>1690891543678</v>
      </c>
      <c r="R726" s="12">
        <v>154098765</v>
      </c>
      <c r="S726" s="6" t="str">
        <f>LEFT(Q726,1)</f>
        <v>1</v>
      </c>
      <c r="T726" s="6" t="str">
        <f>IF(S726="1","Homme",IF(S726="0","Inconnu","Femme"))</f>
        <v>Homme</v>
      </c>
      <c r="U726" s="6" t="str">
        <f>"19"&amp;MID(Q726, SEARCH("", Q726) + 1,2)</f>
        <v>1969</v>
      </c>
      <c r="V726" s="6" t="str">
        <f>FLOOR(U726,5) &amp; "-" &amp; FLOOR(U726,5) + 5</f>
        <v>1965-1970</v>
      </c>
      <c r="W726" s="24">
        <f>IFERROR(VLOOKUP(Data_Set[[#This Row],[Type Transport]],'[1]Taux émission CO2e'!$A$5:$B$16,2,0),0)</f>
        <v>0.3</v>
      </c>
      <c r="X726" s="28">
        <f>IFERROR(VLOOKUP(Data_Set[[#This Row],[Type Transport]],'[1]Taux émission CO2e'!$A$5:$D$16,4,0),0)</f>
        <v>0.16</v>
      </c>
      <c r="Y726" s="24">
        <f>IFERROR(VLOOKUP(Data_Set[[#This Row],[Type Transport]],'[1]Taux émission CO2e'!$A$20:$B$31,2,0),0)</f>
        <v>0.7</v>
      </c>
      <c r="Z726" s="6">
        <f>IFERROR(VLOOKUP(Data_Set[[#This Row],[Type Transport]],'[1]Taux émission CO2e'!$A$20:$D$31,4,0),0)</f>
        <v>6.7400000000000002E-2</v>
      </c>
      <c r="AA726" s="30">
        <f>Data_Set[[#This Row],[Repartition Segment 1]]*Data_Set[[#This Row],[Coefficient CO2 Segment 1]]*Data_Set[[#This Row],[Poids OT (T)]]*Data_Set[[#This Row],[Distance (KM)]]</f>
        <v>4.6200410879999989</v>
      </c>
      <c r="AB726" s="30">
        <f>Data_Set[[#This Row],[Repartition Segment 2]]*Data_Set[[#This Row],[Coefficient CO2 Segment 2]]*Data_Set[[#This Row],[Poids OT (T)]]*Data_Set[[#This Row],[Distance (KM)]]</f>
        <v>4.5411153860799995</v>
      </c>
      <c r="AC726" s="30">
        <f>Data_Set[[#This Row],[Bilan CO2 Segment 1 (Kg CO2)]]+Data_Set[[#This Row],[Bilan CO2 Segment 2 (Kg CO2)]]</f>
        <v>9.1611564740799984</v>
      </c>
      <c r="AD726" s="1"/>
    </row>
    <row r="727" spans="1:30" ht="12.5" x14ac:dyDescent="0.25">
      <c r="A727" s="7">
        <v>20210300043</v>
      </c>
      <c r="B727" s="18">
        <v>44259</v>
      </c>
      <c r="C727" s="18" t="str">
        <f>TEXT(B727, "mmmm")</f>
        <v>mars</v>
      </c>
      <c r="D727" s="18" t="str">
        <f>TEXT(B727,"aaaa")</f>
        <v>2021</v>
      </c>
      <c r="E727" s="7">
        <v>1331212</v>
      </c>
      <c r="F727" s="17">
        <v>250</v>
      </c>
      <c r="G727" s="23">
        <f>Data_Set[[#This Row],[Poids OT (kg)]]/1000</f>
        <v>0.25</v>
      </c>
      <c r="H727" s="6" t="s">
        <v>1</v>
      </c>
      <c r="I727" s="7">
        <v>158</v>
      </c>
      <c r="J727" s="6">
        <v>62780</v>
      </c>
      <c r="K727" s="6" t="s">
        <v>31</v>
      </c>
      <c r="L727" s="6">
        <v>91100</v>
      </c>
      <c r="M727" s="6" t="s">
        <v>22</v>
      </c>
      <c r="N727" s="7">
        <v>278.49700000000001</v>
      </c>
      <c r="O727" s="6" t="s">
        <v>164</v>
      </c>
      <c r="P727" s="6" t="s">
        <v>165</v>
      </c>
      <c r="Q727" s="11">
        <v>2870462567457</v>
      </c>
      <c r="R727" s="12">
        <v>603010406</v>
      </c>
      <c r="S727" s="6" t="str">
        <f>LEFT(Q727,1)</f>
        <v>2</v>
      </c>
      <c r="T727" s="6" t="str">
        <f>IF(S727="1","Homme",IF(S727="0","Inconnu","Femme"))</f>
        <v>Femme</v>
      </c>
      <c r="U727" s="6" t="str">
        <f>"19"&amp;MID(Q727, SEARCH("", Q727) + 1,2)</f>
        <v>1987</v>
      </c>
      <c r="V727" s="6" t="str">
        <f>FLOOR(U727,5) &amp; "-" &amp; FLOOR(U727,5) + 5</f>
        <v>1985-1990</v>
      </c>
      <c r="W727" s="24">
        <f>IFERROR(VLOOKUP(Data_Set[[#This Row],[Type Transport]],'[1]Taux émission CO2e'!$A$5:$B$16,2,0),0)</f>
        <v>0.3</v>
      </c>
      <c r="X727" s="28">
        <f>IFERROR(VLOOKUP(Data_Set[[#This Row],[Type Transport]],'[1]Taux émission CO2e'!$A$5:$D$16,4,0),0)</f>
        <v>0.16</v>
      </c>
      <c r="Y727" s="24">
        <f>IFERROR(VLOOKUP(Data_Set[[#This Row],[Type Transport]],'[1]Taux émission CO2e'!$A$20:$B$31,2,0),0)</f>
        <v>0.7</v>
      </c>
      <c r="Z727" s="6">
        <f>IFERROR(VLOOKUP(Data_Set[[#This Row],[Type Transport]],'[1]Taux émission CO2e'!$A$20:$D$31,4,0),0)</f>
        <v>6.7400000000000002E-2</v>
      </c>
      <c r="AA727" s="30">
        <f>Data_Set[[#This Row],[Repartition Segment 1]]*Data_Set[[#This Row],[Coefficient CO2 Segment 1]]*Data_Set[[#This Row],[Poids OT (T)]]*Data_Set[[#This Row],[Distance (KM)]]</f>
        <v>3.3419640000000004</v>
      </c>
      <c r="AB727" s="30">
        <f>Data_Set[[#This Row],[Repartition Segment 2]]*Data_Set[[#This Row],[Coefficient CO2 Segment 2]]*Data_Set[[#This Row],[Poids OT (T)]]*Data_Set[[#This Row],[Distance (KM)]]</f>
        <v>3.2848721150000002</v>
      </c>
      <c r="AC727" s="30">
        <f>Data_Set[[#This Row],[Bilan CO2 Segment 1 (Kg CO2)]]+Data_Set[[#This Row],[Bilan CO2 Segment 2 (Kg CO2)]]</f>
        <v>6.6268361150000006</v>
      </c>
      <c r="AD727" s="1"/>
    </row>
    <row r="728" spans="1:30" ht="12.5" x14ac:dyDescent="0.25">
      <c r="A728" s="7">
        <v>20210300043</v>
      </c>
      <c r="B728" s="18">
        <v>44264</v>
      </c>
      <c r="C728" s="18" t="str">
        <f>TEXT(B728, "mmmm")</f>
        <v>mars</v>
      </c>
      <c r="D728" s="18" t="str">
        <f>TEXT(B728,"aaaa")</f>
        <v>2021</v>
      </c>
      <c r="E728" s="7">
        <v>1334314</v>
      </c>
      <c r="F728" s="17">
        <v>200</v>
      </c>
      <c r="G728" s="23">
        <f>Data_Set[[#This Row],[Poids OT (kg)]]/1000</f>
        <v>0.2</v>
      </c>
      <c r="H728" s="6" t="s">
        <v>1</v>
      </c>
      <c r="I728" s="7">
        <v>158</v>
      </c>
      <c r="J728" s="6">
        <v>62780</v>
      </c>
      <c r="K728" s="6" t="s">
        <v>31</v>
      </c>
      <c r="L728" s="6">
        <v>91100</v>
      </c>
      <c r="M728" s="6" t="s">
        <v>22</v>
      </c>
      <c r="N728" s="7">
        <v>278.49700000000001</v>
      </c>
      <c r="O728" s="6" t="s">
        <v>164</v>
      </c>
      <c r="P728" s="6" t="s">
        <v>165</v>
      </c>
      <c r="Q728" s="11">
        <v>2870462567457</v>
      </c>
      <c r="R728" s="12">
        <v>603010406</v>
      </c>
      <c r="S728" s="6" t="str">
        <f>LEFT(Q728,1)</f>
        <v>2</v>
      </c>
      <c r="T728" s="6" t="str">
        <f>IF(S728="1","Homme",IF(S728="0","Inconnu","Femme"))</f>
        <v>Femme</v>
      </c>
      <c r="U728" s="6" t="str">
        <f>"19"&amp;MID(Q728, SEARCH("", Q728) + 1,2)</f>
        <v>1987</v>
      </c>
      <c r="V728" s="6" t="str">
        <f>FLOOR(U728,5) &amp; "-" &amp; FLOOR(U728,5) + 5</f>
        <v>1985-1990</v>
      </c>
      <c r="W728" s="24">
        <f>IFERROR(VLOOKUP(Data_Set[[#This Row],[Type Transport]],'[1]Taux émission CO2e'!$A$5:$B$16,2,0),0)</f>
        <v>0.3</v>
      </c>
      <c r="X728" s="28">
        <f>IFERROR(VLOOKUP(Data_Set[[#This Row],[Type Transport]],'[1]Taux émission CO2e'!$A$5:$D$16,4,0),0)</f>
        <v>0.16</v>
      </c>
      <c r="Y728" s="24">
        <f>IFERROR(VLOOKUP(Data_Set[[#This Row],[Type Transport]],'[1]Taux émission CO2e'!$A$20:$B$31,2,0),0)</f>
        <v>0.7</v>
      </c>
      <c r="Z728" s="6">
        <f>IFERROR(VLOOKUP(Data_Set[[#This Row],[Type Transport]],'[1]Taux émission CO2e'!$A$20:$D$31,4,0),0)</f>
        <v>6.7400000000000002E-2</v>
      </c>
      <c r="AA728" s="30">
        <f>Data_Set[[#This Row],[Repartition Segment 1]]*Data_Set[[#This Row],[Coefficient CO2 Segment 1]]*Data_Set[[#This Row],[Poids OT (T)]]*Data_Set[[#This Row],[Distance (KM)]]</f>
        <v>2.6735712000000005</v>
      </c>
      <c r="AB728" s="30">
        <f>Data_Set[[#This Row],[Repartition Segment 2]]*Data_Set[[#This Row],[Coefficient CO2 Segment 2]]*Data_Set[[#This Row],[Poids OT (T)]]*Data_Set[[#This Row],[Distance (KM)]]</f>
        <v>2.6278976919999999</v>
      </c>
      <c r="AC728" s="30">
        <f>Data_Set[[#This Row],[Bilan CO2 Segment 1 (Kg CO2)]]+Data_Set[[#This Row],[Bilan CO2 Segment 2 (Kg CO2)]]</f>
        <v>5.3014688920000008</v>
      </c>
      <c r="AD728" s="1"/>
    </row>
    <row r="729" spans="1:30" ht="12.5" x14ac:dyDescent="0.25">
      <c r="A729" s="7">
        <v>20210300043</v>
      </c>
      <c r="B729" s="18">
        <v>44274</v>
      </c>
      <c r="C729" s="18" t="str">
        <f>TEXT(B729, "mmmm")</f>
        <v>mars</v>
      </c>
      <c r="D729" s="18" t="str">
        <f>TEXT(B729,"aaaa")</f>
        <v>2021</v>
      </c>
      <c r="E729" s="7">
        <v>1339037</v>
      </c>
      <c r="F729" s="17">
        <v>600</v>
      </c>
      <c r="G729" s="23">
        <f>Data_Set[[#This Row],[Poids OT (kg)]]/1000</f>
        <v>0.6</v>
      </c>
      <c r="H729" s="6" t="s">
        <v>1</v>
      </c>
      <c r="I729" s="7">
        <v>158</v>
      </c>
      <c r="J729" s="6">
        <v>62780</v>
      </c>
      <c r="K729" s="6" t="s">
        <v>31</v>
      </c>
      <c r="L729" s="6">
        <v>91100</v>
      </c>
      <c r="M729" s="6" t="s">
        <v>22</v>
      </c>
      <c r="N729" s="7">
        <v>278.49700000000001</v>
      </c>
      <c r="O729" s="6" t="s">
        <v>164</v>
      </c>
      <c r="P729" s="6" t="s">
        <v>165</v>
      </c>
      <c r="Q729" s="11">
        <v>2870462567457</v>
      </c>
      <c r="R729" s="12">
        <v>603010406</v>
      </c>
      <c r="S729" s="6" t="str">
        <f>LEFT(Q729,1)</f>
        <v>2</v>
      </c>
      <c r="T729" s="6" t="str">
        <f>IF(S729="1","Homme",IF(S729="0","Inconnu","Femme"))</f>
        <v>Femme</v>
      </c>
      <c r="U729" s="6" t="str">
        <f>"19"&amp;MID(Q729, SEARCH("", Q729) + 1,2)</f>
        <v>1987</v>
      </c>
      <c r="V729" s="6" t="str">
        <f>FLOOR(U729,5) &amp; "-" &amp; FLOOR(U729,5) + 5</f>
        <v>1985-1990</v>
      </c>
      <c r="W729" s="24">
        <f>IFERROR(VLOOKUP(Data_Set[[#This Row],[Type Transport]],'[1]Taux émission CO2e'!$A$5:$B$16,2,0),0)</f>
        <v>0.3</v>
      </c>
      <c r="X729" s="28">
        <f>IFERROR(VLOOKUP(Data_Set[[#This Row],[Type Transport]],'[1]Taux émission CO2e'!$A$5:$D$16,4,0),0)</f>
        <v>0.16</v>
      </c>
      <c r="Y729" s="24">
        <f>IFERROR(VLOOKUP(Data_Set[[#This Row],[Type Transport]],'[1]Taux émission CO2e'!$A$20:$B$31,2,0),0)</f>
        <v>0.7</v>
      </c>
      <c r="Z729" s="6">
        <f>IFERROR(VLOOKUP(Data_Set[[#This Row],[Type Transport]],'[1]Taux émission CO2e'!$A$20:$D$31,4,0),0)</f>
        <v>6.7400000000000002E-2</v>
      </c>
      <c r="AA729" s="30">
        <f>Data_Set[[#This Row],[Repartition Segment 1]]*Data_Set[[#This Row],[Coefficient CO2 Segment 1]]*Data_Set[[#This Row],[Poids OT (T)]]*Data_Set[[#This Row],[Distance (KM)]]</f>
        <v>8.0207136000000006</v>
      </c>
      <c r="AB729" s="30">
        <f>Data_Set[[#This Row],[Repartition Segment 2]]*Data_Set[[#This Row],[Coefficient CO2 Segment 2]]*Data_Set[[#This Row],[Poids OT (T)]]*Data_Set[[#This Row],[Distance (KM)]]</f>
        <v>7.8836930760000001</v>
      </c>
      <c r="AC729" s="30">
        <f>Data_Set[[#This Row],[Bilan CO2 Segment 1 (Kg CO2)]]+Data_Set[[#This Row],[Bilan CO2 Segment 2 (Kg CO2)]]</f>
        <v>15.904406676000001</v>
      </c>
      <c r="AD729" s="1"/>
    </row>
    <row r="730" spans="1:30" ht="12.5" x14ac:dyDescent="0.25">
      <c r="A730" s="7">
        <v>20210300043</v>
      </c>
      <c r="B730" s="18">
        <v>44281</v>
      </c>
      <c r="C730" s="18" t="str">
        <f>TEXT(B730, "mmmm")</f>
        <v>mars</v>
      </c>
      <c r="D730" s="18" t="str">
        <f>TEXT(B730,"aaaa")</f>
        <v>2021</v>
      </c>
      <c r="E730" s="7">
        <v>1339044</v>
      </c>
      <c r="F730" s="17">
        <v>400</v>
      </c>
      <c r="G730" s="23">
        <f>Data_Set[[#This Row],[Poids OT (kg)]]/1000</f>
        <v>0.4</v>
      </c>
      <c r="H730" s="6" t="s">
        <v>1</v>
      </c>
      <c r="I730" s="7">
        <v>158</v>
      </c>
      <c r="J730" s="6">
        <v>62780</v>
      </c>
      <c r="K730" s="6" t="s">
        <v>31</v>
      </c>
      <c r="L730" s="6">
        <v>91100</v>
      </c>
      <c r="M730" s="6" t="s">
        <v>22</v>
      </c>
      <c r="N730" s="7">
        <v>278.49700000000001</v>
      </c>
      <c r="O730" s="6" t="s">
        <v>164</v>
      </c>
      <c r="P730" s="6" t="s">
        <v>165</v>
      </c>
      <c r="Q730" s="11">
        <v>2870462567457</v>
      </c>
      <c r="R730" s="12">
        <v>603010406</v>
      </c>
      <c r="S730" s="6" t="str">
        <f>LEFT(Q730,1)</f>
        <v>2</v>
      </c>
      <c r="T730" s="6" t="str">
        <f>IF(S730="1","Homme",IF(S730="0","Inconnu","Femme"))</f>
        <v>Femme</v>
      </c>
      <c r="U730" s="6" t="str">
        <f>"19"&amp;MID(Q730, SEARCH("", Q730) + 1,2)</f>
        <v>1987</v>
      </c>
      <c r="V730" s="6" t="str">
        <f>FLOOR(U730,5) &amp; "-" &amp; FLOOR(U730,5) + 5</f>
        <v>1985-1990</v>
      </c>
      <c r="W730" s="24">
        <f>IFERROR(VLOOKUP(Data_Set[[#This Row],[Type Transport]],'[1]Taux émission CO2e'!$A$5:$B$16,2,0),0)</f>
        <v>0.3</v>
      </c>
      <c r="X730" s="28">
        <f>IFERROR(VLOOKUP(Data_Set[[#This Row],[Type Transport]],'[1]Taux émission CO2e'!$A$5:$D$16,4,0),0)</f>
        <v>0.16</v>
      </c>
      <c r="Y730" s="24">
        <f>IFERROR(VLOOKUP(Data_Set[[#This Row],[Type Transport]],'[1]Taux émission CO2e'!$A$20:$B$31,2,0),0)</f>
        <v>0.7</v>
      </c>
      <c r="Z730" s="6">
        <f>IFERROR(VLOOKUP(Data_Set[[#This Row],[Type Transport]],'[1]Taux émission CO2e'!$A$20:$D$31,4,0),0)</f>
        <v>6.7400000000000002E-2</v>
      </c>
      <c r="AA730" s="30">
        <f>Data_Set[[#This Row],[Repartition Segment 1]]*Data_Set[[#This Row],[Coefficient CO2 Segment 1]]*Data_Set[[#This Row],[Poids OT (T)]]*Data_Set[[#This Row],[Distance (KM)]]</f>
        <v>5.347142400000001</v>
      </c>
      <c r="AB730" s="30">
        <f>Data_Set[[#This Row],[Repartition Segment 2]]*Data_Set[[#This Row],[Coefficient CO2 Segment 2]]*Data_Set[[#This Row],[Poids OT (T)]]*Data_Set[[#This Row],[Distance (KM)]]</f>
        <v>5.2557953839999998</v>
      </c>
      <c r="AC730" s="30">
        <f>Data_Set[[#This Row],[Bilan CO2 Segment 1 (Kg CO2)]]+Data_Set[[#This Row],[Bilan CO2 Segment 2 (Kg CO2)]]</f>
        <v>10.602937784000002</v>
      </c>
      <c r="AD730" s="1"/>
    </row>
    <row r="731" spans="1:30" ht="12.5" x14ac:dyDescent="0.25">
      <c r="A731" s="7">
        <v>20210400025</v>
      </c>
      <c r="B731" s="18">
        <v>44288</v>
      </c>
      <c r="C731" s="18" t="str">
        <f>TEXT(B731, "mmmm")</f>
        <v>avril</v>
      </c>
      <c r="D731" s="18" t="str">
        <f>TEXT(B731,"aaaa")</f>
        <v>2021</v>
      </c>
      <c r="E731" s="7">
        <v>1339045</v>
      </c>
      <c r="F731" s="17">
        <v>400</v>
      </c>
      <c r="G731" s="23">
        <f>Data_Set[[#This Row],[Poids OT (kg)]]/1000</f>
        <v>0.4</v>
      </c>
      <c r="H731" s="6" t="s">
        <v>1</v>
      </c>
      <c r="I731" s="7">
        <v>158</v>
      </c>
      <c r="J731" s="6">
        <v>62780</v>
      </c>
      <c r="K731" s="6" t="s">
        <v>31</v>
      </c>
      <c r="L731" s="6">
        <v>91100</v>
      </c>
      <c r="M731" s="6" t="s">
        <v>22</v>
      </c>
      <c r="N731" s="7">
        <v>278.49700000000001</v>
      </c>
      <c r="O731" s="6" t="s">
        <v>164</v>
      </c>
      <c r="P731" s="6" t="s">
        <v>165</v>
      </c>
      <c r="Q731" s="11">
        <v>2870462567457</v>
      </c>
      <c r="R731" s="12">
        <v>603010406</v>
      </c>
      <c r="S731" s="6" t="str">
        <f>LEFT(Q731,1)</f>
        <v>2</v>
      </c>
      <c r="T731" s="6" t="str">
        <f>IF(S731="1","Homme",IF(S731="0","Inconnu","Femme"))</f>
        <v>Femme</v>
      </c>
      <c r="U731" s="6" t="str">
        <f>"19"&amp;MID(Q731, SEARCH("", Q731) + 1,2)</f>
        <v>1987</v>
      </c>
      <c r="V731" s="6" t="str">
        <f>FLOOR(U731,5) &amp; "-" &amp; FLOOR(U731,5) + 5</f>
        <v>1985-1990</v>
      </c>
      <c r="W731" s="24">
        <f>IFERROR(VLOOKUP(Data_Set[[#This Row],[Type Transport]],'[1]Taux émission CO2e'!$A$5:$B$16,2,0),0)</f>
        <v>0.3</v>
      </c>
      <c r="X731" s="28">
        <f>IFERROR(VLOOKUP(Data_Set[[#This Row],[Type Transport]],'[1]Taux émission CO2e'!$A$5:$D$16,4,0),0)</f>
        <v>0.16</v>
      </c>
      <c r="Y731" s="24">
        <f>IFERROR(VLOOKUP(Data_Set[[#This Row],[Type Transport]],'[1]Taux émission CO2e'!$A$20:$B$31,2,0),0)</f>
        <v>0.7</v>
      </c>
      <c r="Z731" s="6">
        <f>IFERROR(VLOOKUP(Data_Set[[#This Row],[Type Transport]],'[1]Taux émission CO2e'!$A$20:$D$31,4,0),0)</f>
        <v>6.7400000000000002E-2</v>
      </c>
      <c r="AA731" s="30">
        <f>Data_Set[[#This Row],[Repartition Segment 1]]*Data_Set[[#This Row],[Coefficient CO2 Segment 1]]*Data_Set[[#This Row],[Poids OT (T)]]*Data_Set[[#This Row],[Distance (KM)]]</f>
        <v>5.347142400000001</v>
      </c>
      <c r="AB731" s="30">
        <f>Data_Set[[#This Row],[Repartition Segment 2]]*Data_Set[[#This Row],[Coefficient CO2 Segment 2]]*Data_Set[[#This Row],[Poids OT (T)]]*Data_Set[[#This Row],[Distance (KM)]]</f>
        <v>5.2557953839999998</v>
      </c>
      <c r="AC731" s="30">
        <f>Data_Set[[#This Row],[Bilan CO2 Segment 1 (Kg CO2)]]+Data_Set[[#This Row],[Bilan CO2 Segment 2 (Kg CO2)]]</f>
        <v>10.602937784000002</v>
      </c>
      <c r="AD731" s="1"/>
    </row>
    <row r="732" spans="1:30" ht="12.5" x14ac:dyDescent="0.25">
      <c r="A732" s="7">
        <v>20210400029</v>
      </c>
      <c r="B732" s="18">
        <v>44295</v>
      </c>
      <c r="C732" s="18" t="str">
        <f>TEXT(B732, "mmmm")</f>
        <v>avril</v>
      </c>
      <c r="D732" s="18" t="str">
        <f>TEXT(B732,"aaaa")</f>
        <v>2021</v>
      </c>
      <c r="E732" s="7">
        <v>1345945</v>
      </c>
      <c r="F732" s="17">
        <v>200</v>
      </c>
      <c r="G732" s="23">
        <f>Data_Set[[#This Row],[Poids OT (kg)]]/1000</f>
        <v>0.2</v>
      </c>
      <c r="H732" s="6" t="s">
        <v>1</v>
      </c>
      <c r="I732" s="7">
        <v>131</v>
      </c>
      <c r="J732" s="6">
        <v>62780</v>
      </c>
      <c r="K732" s="6" t="s">
        <v>31</v>
      </c>
      <c r="L732" s="6">
        <v>91100</v>
      </c>
      <c r="M732" s="6" t="s">
        <v>22</v>
      </c>
      <c r="N732" s="7">
        <v>278.49700000000001</v>
      </c>
      <c r="O732" s="6" t="s">
        <v>164</v>
      </c>
      <c r="P732" s="6" t="s">
        <v>165</v>
      </c>
      <c r="Q732" s="11">
        <v>2870462567457</v>
      </c>
      <c r="R732" s="12">
        <v>603010406</v>
      </c>
      <c r="S732" s="6" t="str">
        <f>LEFT(Q732,1)</f>
        <v>2</v>
      </c>
      <c r="T732" s="6" t="str">
        <f>IF(S732="1","Homme",IF(S732="0","Inconnu","Femme"))</f>
        <v>Femme</v>
      </c>
      <c r="U732" s="6" t="str">
        <f>"19"&amp;MID(Q732, SEARCH("", Q732) + 1,2)</f>
        <v>1987</v>
      </c>
      <c r="V732" s="6" t="str">
        <f>FLOOR(U732,5) &amp; "-" &amp; FLOOR(U732,5) + 5</f>
        <v>1985-1990</v>
      </c>
      <c r="W732" s="24">
        <f>IFERROR(VLOOKUP(Data_Set[[#This Row],[Type Transport]],'[1]Taux émission CO2e'!$A$5:$B$16,2,0),0)</f>
        <v>0.3</v>
      </c>
      <c r="X732" s="28">
        <f>IFERROR(VLOOKUP(Data_Set[[#This Row],[Type Transport]],'[1]Taux émission CO2e'!$A$5:$D$16,4,0),0)</f>
        <v>0.16</v>
      </c>
      <c r="Y732" s="24">
        <f>IFERROR(VLOOKUP(Data_Set[[#This Row],[Type Transport]],'[1]Taux émission CO2e'!$A$20:$B$31,2,0),0)</f>
        <v>0.7</v>
      </c>
      <c r="Z732" s="6">
        <f>IFERROR(VLOOKUP(Data_Set[[#This Row],[Type Transport]],'[1]Taux émission CO2e'!$A$20:$D$31,4,0),0)</f>
        <v>6.7400000000000002E-2</v>
      </c>
      <c r="AA732" s="30">
        <f>Data_Set[[#This Row],[Repartition Segment 1]]*Data_Set[[#This Row],[Coefficient CO2 Segment 1]]*Data_Set[[#This Row],[Poids OT (T)]]*Data_Set[[#This Row],[Distance (KM)]]</f>
        <v>2.6735712000000005</v>
      </c>
      <c r="AB732" s="30">
        <f>Data_Set[[#This Row],[Repartition Segment 2]]*Data_Set[[#This Row],[Coefficient CO2 Segment 2]]*Data_Set[[#This Row],[Poids OT (T)]]*Data_Set[[#This Row],[Distance (KM)]]</f>
        <v>2.6278976919999999</v>
      </c>
      <c r="AC732" s="30">
        <f>Data_Set[[#This Row],[Bilan CO2 Segment 1 (Kg CO2)]]+Data_Set[[#This Row],[Bilan CO2 Segment 2 (Kg CO2)]]</f>
        <v>5.3014688920000008</v>
      </c>
      <c r="AD732" s="1"/>
    </row>
    <row r="733" spans="1:30" ht="12.5" x14ac:dyDescent="0.25">
      <c r="A733" s="7">
        <v>20210400066</v>
      </c>
      <c r="B733" s="18">
        <v>44301</v>
      </c>
      <c r="C733" s="18" t="str">
        <f>TEXT(B733, "mmmm")</f>
        <v>avril</v>
      </c>
      <c r="D733" s="18" t="str">
        <f>TEXT(B733,"aaaa")</f>
        <v>2021</v>
      </c>
      <c r="E733" s="7">
        <v>1347978</v>
      </c>
      <c r="F733" s="17">
        <v>1000</v>
      </c>
      <c r="G733" s="23">
        <f>Data_Set[[#This Row],[Poids OT (kg)]]/1000</f>
        <v>1</v>
      </c>
      <c r="H733" s="6" t="s">
        <v>1</v>
      </c>
      <c r="I733" s="7">
        <v>131</v>
      </c>
      <c r="J733" s="6">
        <v>62780</v>
      </c>
      <c r="K733" s="6" t="s">
        <v>31</v>
      </c>
      <c r="L733" s="6">
        <v>91100</v>
      </c>
      <c r="M733" s="6" t="s">
        <v>22</v>
      </c>
      <c r="N733" s="7">
        <v>278.49700000000001</v>
      </c>
      <c r="O733" s="6" t="s">
        <v>164</v>
      </c>
      <c r="P733" s="6" t="s">
        <v>165</v>
      </c>
      <c r="Q733" s="11">
        <v>2870462567457</v>
      </c>
      <c r="R733" s="12">
        <v>603010406</v>
      </c>
      <c r="S733" s="6" t="str">
        <f>LEFT(Q733,1)</f>
        <v>2</v>
      </c>
      <c r="T733" s="6" t="str">
        <f>IF(S733="1","Homme",IF(S733="0","Inconnu","Femme"))</f>
        <v>Femme</v>
      </c>
      <c r="U733" s="6" t="str">
        <f>"19"&amp;MID(Q733, SEARCH("", Q733) + 1,2)</f>
        <v>1987</v>
      </c>
      <c r="V733" s="6" t="str">
        <f>FLOOR(U733,5) &amp; "-" &amp; FLOOR(U733,5) + 5</f>
        <v>1985-1990</v>
      </c>
      <c r="W733" s="24">
        <f>IFERROR(VLOOKUP(Data_Set[[#This Row],[Type Transport]],'[1]Taux émission CO2e'!$A$5:$B$16,2,0),0)</f>
        <v>0.3</v>
      </c>
      <c r="X733" s="28">
        <f>IFERROR(VLOOKUP(Data_Set[[#This Row],[Type Transport]],'[1]Taux émission CO2e'!$A$5:$D$16,4,0),0)</f>
        <v>0.16</v>
      </c>
      <c r="Y733" s="24">
        <f>IFERROR(VLOOKUP(Data_Set[[#This Row],[Type Transport]],'[1]Taux émission CO2e'!$A$20:$B$31,2,0),0)</f>
        <v>0.7</v>
      </c>
      <c r="Z733" s="6">
        <f>IFERROR(VLOOKUP(Data_Set[[#This Row],[Type Transport]],'[1]Taux émission CO2e'!$A$20:$D$31,4,0),0)</f>
        <v>6.7400000000000002E-2</v>
      </c>
      <c r="AA733" s="30">
        <f>Data_Set[[#This Row],[Repartition Segment 1]]*Data_Set[[#This Row],[Coefficient CO2 Segment 1]]*Data_Set[[#This Row],[Poids OT (T)]]*Data_Set[[#This Row],[Distance (KM)]]</f>
        <v>13.367856000000002</v>
      </c>
      <c r="AB733" s="30">
        <f>Data_Set[[#This Row],[Repartition Segment 2]]*Data_Set[[#This Row],[Coefficient CO2 Segment 2]]*Data_Set[[#This Row],[Poids OT (T)]]*Data_Set[[#This Row],[Distance (KM)]]</f>
        <v>13.139488460000001</v>
      </c>
      <c r="AC733" s="30">
        <f>Data_Set[[#This Row],[Bilan CO2 Segment 1 (Kg CO2)]]+Data_Set[[#This Row],[Bilan CO2 Segment 2 (Kg CO2)]]</f>
        <v>26.507344460000002</v>
      </c>
      <c r="AD733" s="1"/>
    </row>
    <row r="734" spans="1:30" ht="12.5" x14ac:dyDescent="0.25">
      <c r="A734" s="7">
        <v>20210500029</v>
      </c>
      <c r="B734" s="18">
        <v>44319</v>
      </c>
      <c r="C734" s="18" t="str">
        <f>TEXT(B734, "mmmm")</f>
        <v>mai</v>
      </c>
      <c r="D734" s="18" t="str">
        <f>TEXT(B734,"aaaa")</f>
        <v>2021</v>
      </c>
      <c r="E734" s="7">
        <v>1359871</v>
      </c>
      <c r="F734" s="17">
        <v>250</v>
      </c>
      <c r="G734" s="23">
        <f>Data_Set[[#This Row],[Poids OT (kg)]]/1000</f>
        <v>0.25</v>
      </c>
      <c r="H734" s="6" t="s">
        <v>1</v>
      </c>
      <c r="I734" s="7">
        <v>158</v>
      </c>
      <c r="J734" s="6">
        <v>62780</v>
      </c>
      <c r="K734" s="6" t="s">
        <v>31</v>
      </c>
      <c r="L734" s="6">
        <v>91100</v>
      </c>
      <c r="M734" s="6" t="s">
        <v>22</v>
      </c>
      <c r="N734" s="7">
        <v>278.49700000000001</v>
      </c>
      <c r="O734" s="6" t="s">
        <v>164</v>
      </c>
      <c r="P734" s="6" t="s">
        <v>165</v>
      </c>
      <c r="Q734" s="11">
        <v>2870462567457</v>
      </c>
      <c r="R734" s="12">
        <v>603010406</v>
      </c>
      <c r="S734" s="6" t="str">
        <f>LEFT(Q734,1)</f>
        <v>2</v>
      </c>
      <c r="T734" s="6" t="str">
        <f>IF(S734="1","Homme",IF(S734="0","Inconnu","Femme"))</f>
        <v>Femme</v>
      </c>
      <c r="U734" s="6" t="str">
        <f>"19"&amp;MID(Q734, SEARCH("", Q734) + 1,2)</f>
        <v>1987</v>
      </c>
      <c r="V734" s="6" t="str">
        <f>FLOOR(U734,5) &amp; "-" &amp; FLOOR(U734,5) + 5</f>
        <v>1985-1990</v>
      </c>
      <c r="W734" s="24">
        <f>IFERROR(VLOOKUP(Data_Set[[#This Row],[Type Transport]],'[1]Taux émission CO2e'!$A$5:$B$16,2,0),0)</f>
        <v>0.3</v>
      </c>
      <c r="X734" s="28">
        <f>IFERROR(VLOOKUP(Data_Set[[#This Row],[Type Transport]],'[1]Taux émission CO2e'!$A$5:$D$16,4,0),0)</f>
        <v>0.16</v>
      </c>
      <c r="Y734" s="24">
        <f>IFERROR(VLOOKUP(Data_Set[[#This Row],[Type Transport]],'[1]Taux émission CO2e'!$A$20:$B$31,2,0),0)</f>
        <v>0.7</v>
      </c>
      <c r="Z734" s="6">
        <f>IFERROR(VLOOKUP(Data_Set[[#This Row],[Type Transport]],'[1]Taux émission CO2e'!$A$20:$D$31,4,0),0)</f>
        <v>6.7400000000000002E-2</v>
      </c>
      <c r="AA734" s="30">
        <f>Data_Set[[#This Row],[Repartition Segment 1]]*Data_Set[[#This Row],[Coefficient CO2 Segment 1]]*Data_Set[[#This Row],[Poids OT (T)]]*Data_Set[[#This Row],[Distance (KM)]]</f>
        <v>3.3419640000000004</v>
      </c>
      <c r="AB734" s="30">
        <f>Data_Set[[#This Row],[Repartition Segment 2]]*Data_Set[[#This Row],[Coefficient CO2 Segment 2]]*Data_Set[[#This Row],[Poids OT (T)]]*Data_Set[[#This Row],[Distance (KM)]]</f>
        <v>3.2848721150000002</v>
      </c>
      <c r="AC734" s="30">
        <f>Data_Set[[#This Row],[Bilan CO2 Segment 1 (Kg CO2)]]+Data_Set[[#This Row],[Bilan CO2 Segment 2 (Kg CO2)]]</f>
        <v>6.6268361150000006</v>
      </c>
      <c r="AD734" s="1"/>
    </row>
    <row r="735" spans="1:30" ht="12.5" x14ac:dyDescent="0.25">
      <c r="A735" s="7">
        <v>20210500029</v>
      </c>
      <c r="B735" s="18">
        <v>44330</v>
      </c>
      <c r="C735" s="18" t="str">
        <f>TEXT(B735, "mmmm")</f>
        <v>mai</v>
      </c>
      <c r="D735" s="18" t="str">
        <f>TEXT(B735,"aaaa")</f>
        <v>2021</v>
      </c>
      <c r="E735" s="7">
        <v>1361706</v>
      </c>
      <c r="F735" s="17">
        <v>250</v>
      </c>
      <c r="G735" s="23">
        <f>Data_Set[[#This Row],[Poids OT (kg)]]/1000</f>
        <v>0.25</v>
      </c>
      <c r="H735" s="6" t="s">
        <v>1</v>
      </c>
      <c r="I735" s="7">
        <v>158</v>
      </c>
      <c r="J735" s="6">
        <v>62780</v>
      </c>
      <c r="K735" s="6" t="s">
        <v>31</v>
      </c>
      <c r="L735" s="6">
        <v>91100</v>
      </c>
      <c r="M735" s="6" t="s">
        <v>22</v>
      </c>
      <c r="N735" s="7">
        <v>278.49700000000001</v>
      </c>
      <c r="O735" s="6" t="s">
        <v>164</v>
      </c>
      <c r="P735" s="6" t="s">
        <v>165</v>
      </c>
      <c r="Q735" s="11">
        <v>2870462567457</v>
      </c>
      <c r="R735" s="12">
        <v>603010406</v>
      </c>
      <c r="S735" s="6" t="str">
        <f>LEFT(Q735,1)</f>
        <v>2</v>
      </c>
      <c r="T735" s="6" t="str">
        <f>IF(S735="1","Homme",IF(S735="0","Inconnu","Femme"))</f>
        <v>Femme</v>
      </c>
      <c r="U735" s="6" t="str">
        <f>"19"&amp;MID(Q735, SEARCH("", Q735) + 1,2)</f>
        <v>1987</v>
      </c>
      <c r="V735" s="6" t="str">
        <f>FLOOR(U735,5) &amp; "-" &amp; FLOOR(U735,5) + 5</f>
        <v>1985-1990</v>
      </c>
      <c r="W735" s="24">
        <f>IFERROR(VLOOKUP(Data_Set[[#This Row],[Type Transport]],'[1]Taux émission CO2e'!$A$5:$B$16,2,0),0)</f>
        <v>0.3</v>
      </c>
      <c r="X735" s="28">
        <f>IFERROR(VLOOKUP(Data_Set[[#This Row],[Type Transport]],'[1]Taux émission CO2e'!$A$5:$D$16,4,0),0)</f>
        <v>0.16</v>
      </c>
      <c r="Y735" s="24">
        <f>IFERROR(VLOOKUP(Data_Set[[#This Row],[Type Transport]],'[1]Taux émission CO2e'!$A$20:$B$31,2,0),0)</f>
        <v>0.7</v>
      </c>
      <c r="Z735" s="6">
        <f>IFERROR(VLOOKUP(Data_Set[[#This Row],[Type Transport]],'[1]Taux émission CO2e'!$A$20:$D$31,4,0),0)</f>
        <v>6.7400000000000002E-2</v>
      </c>
      <c r="AA735" s="30">
        <f>Data_Set[[#This Row],[Repartition Segment 1]]*Data_Set[[#This Row],[Coefficient CO2 Segment 1]]*Data_Set[[#This Row],[Poids OT (T)]]*Data_Set[[#This Row],[Distance (KM)]]</f>
        <v>3.3419640000000004</v>
      </c>
      <c r="AB735" s="30">
        <f>Data_Set[[#This Row],[Repartition Segment 2]]*Data_Set[[#This Row],[Coefficient CO2 Segment 2]]*Data_Set[[#This Row],[Poids OT (T)]]*Data_Set[[#This Row],[Distance (KM)]]</f>
        <v>3.2848721150000002</v>
      </c>
      <c r="AC735" s="30">
        <f>Data_Set[[#This Row],[Bilan CO2 Segment 1 (Kg CO2)]]+Data_Set[[#This Row],[Bilan CO2 Segment 2 (Kg CO2)]]</f>
        <v>6.6268361150000006</v>
      </c>
      <c r="AD735" s="1"/>
    </row>
    <row r="736" spans="1:30" ht="12.5" x14ac:dyDescent="0.25">
      <c r="A736" s="7">
        <v>20210500029</v>
      </c>
      <c r="B736" s="18">
        <v>44330</v>
      </c>
      <c r="C736" s="18" t="str">
        <f>TEXT(B736, "mmmm")</f>
        <v>mai</v>
      </c>
      <c r="D736" s="18" t="str">
        <f>TEXT(B736,"aaaa")</f>
        <v>2021</v>
      </c>
      <c r="E736" s="7">
        <v>1364080</v>
      </c>
      <c r="F736" s="17">
        <v>250</v>
      </c>
      <c r="G736" s="23">
        <f>Data_Set[[#This Row],[Poids OT (kg)]]/1000</f>
        <v>0.25</v>
      </c>
      <c r="H736" s="6" t="s">
        <v>1</v>
      </c>
      <c r="I736" s="7">
        <v>158</v>
      </c>
      <c r="J736" s="6">
        <v>62780</v>
      </c>
      <c r="K736" s="6" t="s">
        <v>31</v>
      </c>
      <c r="L736" s="6">
        <v>91100</v>
      </c>
      <c r="M736" s="6" t="s">
        <v>22</v>
      </c>
      <c r="N736" s="7">
        <v>278.49700000000001</v>
      </c>
      <c r="O736" s="6" t="s">
        <v>164</v>
      </c>
      <c r="P736" s="6" t="s">
        <v>165</v>
      </c>
      <c r="Q736" s="11">
        <v>2870462567457</v>
      </c>
      <c r="R736" s="12">
        <v>603010406</v>
      </c>
      <c r="S736" s="6" t="str">
        <f>LEFT(Q736,1)</f>
        <v>2</v>
      </c>
      <c r="T736" s="6" t="str">
        <f>IF(S736="1","Homme",IF(S736="0","Inconnu","Femme"))</f>
        <v>Femme</v>
      </c>
      <c r="U736" s="6" t="str">
        <f>"19"&amp;MID(Q736, SEARCH("", Q736) + 1,2)</f>
        <v>1987</v>
      </c>
      <c r="V736" s="6" t="str">
        <f>FLOOR(U736,5) &amp; "-" &amp; FLOOR(U736,5) + 5</f>
        <v>1985-1990</v>
      </c>
      <c r="W736" s="24">
        <f>IFERROR(VLOOKUP(Data_Set[[#This Row],[Type Transport]],'[1]Taux émission CO2e'!$A$5:$B$16,2,0),0)</f>
        <v>0.3</v>
      </c>
      <c r="X736" s="28">
        <f>IFERROR(VLOOKUP(Data_Set[[#This Row],[Type Transport]],'[1]Taux émission CO2e'!$A$5:$D$16,4,0),0)</f>
        <v>0.16</v>
      </c>
      <c r="Y736" s="24">
        <f>IFERROR(VLOOKUP(Data_Set[[#This Row],[Type Transport]],'[1]Taux émission CO2e'!$A$20:$B$31,2,0),0)</f>
        <v>0.7</v>
      </c>
      <c r="Z736" s="6">
        <f>IFERROR(VLOOKUP(Data_Set[[#This Row],[Type Transport]],'[1]Taux émission CO2e'!$A$20:$D$31,4,0),0)</f>
        <v>6.7400000000000002E-2</v>
      </c>
      <c r="AA736" s="30">
        <f>Data_Set[[#This Row],[Repartition Segment 1]]*Data_Set[[#This Row],[Coefficient CO2 Segment 1]]*Data_Set[[#This Row],[Poids OT (T)]]*Data_Set[[#This Row],[Distance (KM)]]</f>
        <v>3.3419640000000004</v>
      </c>
      <c r="AB736" s="30">
        <f>Data_Set[[#This Row],[Repartition Segment 2]]*Data_Set[[#This Row],[Coefficient CO2 Segment 2]]*Data_Set[[#This Row],[Poids OT (T)]]*Data_Set[[#This Row],[Distance (KM)]]</f>
        <v>3.2848721150000002</v>
      </c>
      <c r="AC736" s="30">
        <f>Data_Set[[#This Row],[Bilan CO2 Segment 1 (Kg CO2)]]+Data_Set[[#This Row],[Bilan CO2 Segment 2 (Kg CO2)]]</f>
        <v>6.6268361150000006</v>
      </c>
      <c r="AD736" s="1"/>
    </row>
    <row r="737" spans="1:30" ht="12.5" x14ac:dyDescent="0.25">
      <c r="A737" s="7">
        <v>20210500070</v>
      </c>
      <c r="B737" s="18">
        <v>44337</v>
      </c>
      <c r="C737" s="18" t="str">
        <f>TEXT(B737, "mmmm")</f>
        <v>mai</v>
      </c>
      <c r="D737" s="18" t="str">
        <f>TEXT(B737,"aaaa")</f>
        <v>2021</v>
      </c>
      <c r="E737" s="7">
        <v>1365611</v>
      </c>
      <c r="F737" s="17">
        <v>250</v>
      </c>
      <c r="G737" s="23">
        <f>Data_Set[[#This Row],[Poids OT (kg)]]/1000</f>
        <v>0.25</v>
      </c>
      <c r="H737" s="6" t="s">
        <v>1</v>
      </c>
      <c r="I737" s="7">
        <v>158</v>
      </c>
      <c r="J737" s="6">
        <v>62780</v>
      </c>
      <c r="K737" s="6" t="s">
        <v>31</v>
      </c>
      <c r="L737" s="6">
        <v>91100</v>
      </c>
      <c r="M737" s="6" t="s">
        <v>22</v>
      </c>
      <c r="N737" s="7">
        <v>278.49700000000001</v>
      </c>
      <c r="O737" s="6" t="s">
        <v>164</v>
      </c>
      <c r="P737" s="6" t="s">
        <v>165</v>
      </c>
      <c r="Q737" s="11">
        <v>2870462567457</v>
      </c>
      <c r="R737" s="12">
        <v>603010406</v>
      </c>
      <c r="S737" s="6" t="str">
        <f>LEFT(Q737,1)</f>
        <v>2</v>
      </c>
      <c r="T737" s="6" t="str">
        <f>IF(S737="1","Homme",IF(S737="0","Inconnu","Femme"))</f>
        <v>Femme</v>
      </c>
      <c r="U737" s="6" t="str">
        <f>"19"&amp;MID(Q737, SEARCH("", Q737) + 1,2)</f>
        <v>1987</v>
      </c>
      <c r="V737" s="6" t="str">
        <f>FLOOR(U737,5) &amp; "-" &amp; FLOOR(U737,5) + 5</f>
        <v>1985-1990</v>
      </c>
      <c r="W737" s="24">
        <f>IFERROR(VLOOKUP(Data_Set[[#This Row],[Type Transport]],'[1]Taux émission CO2e'!$A$5:$B$16,2,0),0)</f>
        <v>0.3</v>
      </c>
      <c r="X737" s="28">
        <f>IFERROR(VLOOKUP(Data_Set[[#This Row],[Type Transport]],'[1]Taux émission CO2e'!$A$5:$D$16,4,0),0)</f>
        <v>0.16</v>
      </c>
      <c r="Y737" s="24">
        <f>IFERROR(VLOOKUP(Data_Set[[#This Row],[Type Transport]],'[1]Taux émission CO2e'!$A$20:$B$31,2,0),0)</f>
        <v>0.7</v>
      </c>
      <c r="Z737" s="6">
        <f>IFERROR(VLOOKUP(Data_Set[[#This Row],[Type Transport]],'[1]Taux émission CO2e'!$A$20:$D$31,4,0),0)</f>
        <v>6.7400000000000002E-2</v>
      </c>
      <c r="AA737" s="30">
        <f>Data_Set[[#This Row],[Repartition Segment 1]]*Data_Set[[#This Row],[Coefficient CO2 Segment 1]]*Data_Set[[#This Row],[Poids OT (T)]]*Data_Set[[#This Row],[Distance (KM)]]</f>
        <v>3.3419640000000004</v>
      </c>
      <c r="AB737" s="30">
        <f>Data_Set[[#This Row],[Repartition Segment 2]]*Data_Set[[#This Row],[Coefficient CO2 Segment 2]]*Data_Set[[#This Row],[Poids OT (T)]]*Data_Set[[#This Row],[Distance (KM)]]</f>
        <v>3.2848721150000002</v>
      </c>
      <c r="AC737" s="30">
        <f>Data_Set[[#This Row],[Bilan CO2 Segment 1 (Kg CO2)]]+Data_Set[[#This Row],[Bilan CO2 Segment 2 (Kg CO2)]]</f>
        <v>6.6268361150000006</v>
      </c>
      <c r="AD737" s="1"/>
    </row>
    <row r="738" spans="1:30" ht="12.5" x14ac:dyDescent="0.25">
      <c r="A738" s="7">
        <v>20210500070</v>
      </c>
      <c r="B738" s="18">
        <v>44343</v>
      </c>
      <c r="C738" s="18" t="str">
        <f>TEXT(B738, "mmmm")</f>
        <v>mai</v>
      </c>
      <c r="D738" s="18" t="str">
        <f>TEXT(B738,"aaaa")</f>
        <v>2021</v>
      </c>
      <c r="E738" s="7">
        <v>1368479</v>
      </c>
      <c r="F738" s="17">
        <v>200</v>
      </c>
      <c r="G738" s="23">
        <f>Data_Set[[#This Row],[Poids OT (kg)]]/1000</f>
        <v>0.2</v>
      </c>
      <c r="H738" s="6" t="s">
        <v>1</v>
      </c>
      <c r="I738" s="7">
        <v>158</v>
      </c>
      <c r="J738" s="6">
        <v>62780</v>
      </c>
      <c r="K738" s="6" t="s">
        <v>31</v>
      </c>
      <c r="L738" s="6">
        <v>91100</v>
      </c>
      <c r="M738" s="6" t="s">
        <v>22</v>
      </c>
      <c r="N738" s="7">
        <v>278.49700000000001</v>
      </c>
      <c r="O738" s="6" t="s">
        <v>164</v>
      </c>
      <c r="P738" s="6" t="s">
        <v>165</v>
      </c>
      <c r="Q738" s="11">
        <v>2870462567457</v>
      </c>
      <c r="R738" s="12">
        <v>603010406</v>
      </c>
      <c r="S738" s="6" t="str">
        <f>LEFT(Q738,1)</f>
        <v>2</v>
      </c>
      <c r="T738" s="6" t="str">
        <f>IF(S738="1","Homme",IF(S738="0","Inconnu","Femme"))</f>
        <v>Femme</v>
      </c>
      <c r="U738" s="6" t="str">
        <f>"19"&amp;MID(Q738, SEARCH("", Q738) + 1,2)</f>
        <v>1987</v>
      </c>
      <c r="V738" s="6" t="str">
        <f>FLOOR(U738,5) &amp; "-" &amp; FLOOR(U738,5) + 5</f>
        <v>1985-1990</v>
      </c>
      <c r="W738" s="24">
        <f>IFERROR(VLOOKUP(Data_Set[[#This Row],[Type Transport]],'[1]Taux émission CO2e'!$A$5:$B$16,2,0),0)</f>
        <v>0.3</v>
      </c>
      <c r="X738" s="28">
        <f>IFERROR(VLOOKUP(Data_Set[[#This Row],[Type Transport]],'[1]Taux émission CO2e'!$A$5:$D$16,4,0),0)</f>
        <v>0.16</v>
      </c>
      <c r="Y738" s="24">
        <f>IFERROR(VLOOKUP(Data_Set[[#This Row],[Type Transport]],'[1]Taux émission CO2e'!$A$20:$B$31,2,0),0)</f>
        <v>0.7</v>
      </c>
      <c r="Z738" s="6">
        <f>IFERROR(VLOOKUP(Data_Set[[#This Row],[Type Transport]],'[1]Taux émission CO2e'!$A$20:$D$31,4,0),0)</f>
        <v>6.7400000000000002E-2</v>
      </c>
      <c r="AA738" s="30">
        <f>Data_Set[[#This Row],[Repartition Segment 1]]*Data_Set[[#This Row],[Coefficient CO2 Segment 1]]*Data_Set[[#This Row],[Poids OT (T)]]*Data_Set[[#This Row],[Distance (KM)]]</f>
        <v>2.6735712000000005</v>
      </c>
      <c r="AB738" s="30">
        <f>Data_Set[[#This Row],[Repartition Segment 2]]*Data_Set[[#This Row],[Coefficient CO2 Segment 2]]*Data_Set[[#This Row],[Poids OT (T)]]*Data_Set[[#This Row],[Distance (KM)]]</f>
        <v>2.6278976919999999</v>
      </c>
      <c r="AC738" s="30">
        <f>Data_Set[[#This Row],[Bilan CO2 Segment 1 (Kg CO2)]]+Data_Set[[#This Row],[Bilan CO2 Segment 2 (Kg CO2)]]</f>
        <v>5.3014688920000008</v>
      </c>
      <c r="AD738" s="1"/>
    </row>
    <row r="739" spans="1:30" ht="12.5" x14ac:dyDescent="0.25">
      <c r="A739" s="7">
        <v>20210600050</v>
      </c>
      <c r="B739" s="18">
        <v>44357</v>
      </c>
      <c r="C739" s="18" t="str">
        <f>TEXT(B739, "mmmm")</f>
        <v>juin</v>
      </c>
      <c r="D739" s="18" t="str">
        <f>TEXT(B739,"aaaa")</f>
        <v>2021</v>
      </c>
      <c r="E739" s="7">
        <v>1369759</v>
      </c>
      <c r="F739" s="17">
        <v>200</v>
      </c>
      <c r="G739" s="23">
        <f>Data_Set[[#This Row],[Poids OT (kg)]]/1000</f>
        <v>0.2</v>
      </c>
      <c r="H739" s="6" t="s">
        <v>1</v>
      </c>
      <c r="I739" s="7">
        <v>158</v>
      </c>
      <c r="J739" s="6">
        <v>62780</v>
      </c>
      <c r="K739" s="6" t="s">
        <v>31</v>
      </c>
      <c r="L739" s="6">
        <v>91100</v>
      </c>
      <c r="M739" s="6" t="s">
        <v>22</v>
      </c>
      <c r="N739" s="7">
        <v>278.49700000000001</v>
      </c>
      <c r="O739" s="6" t="s">
        <v>164</v>
      </c>
      <c r="P739" s="6" t="s">
        <v>165</v>
      </c>
      <c r="Q739" s="11">
        <v>2870462567457</v>
      </c>
      <c r="R739" s="12">
        <v>603010406</v>
      </c>
      <c r="S739" s="6" t="str">
        <f>LEFT(Q739,1)</f>
        <v>2</v>
      </c>
      <c r="T739" s="6" t="str">
        <f>IF(S739="1","Homme",IF(S739="0","Inconnu","Femme"))</f>
        <v>Femme</v>
      </c>
      <c r="U739" s="6" t="str">
        <f>"19"&amp;MID(Q739, SEARCH("", Q739) + 1,2)</f>
        <v>1987</v>
      </c>
      <c r="V739" s="6" t="str">
        <f>FLOOR(U739,5) &amp; "-" &amp; FLOOR(U739,5) + 5</f>
        <v>1985-1990</v>
      </c>
      <c r="W739" s="24">
        <f>IFERROR(VLOOKUP(Data_Set[[#This Row],[Type Transport]],'[1]Taux émission CO2e'!$A$5:$B$16,2,0),0)</f>
        <v>0.3</v>
      </c>
      <c r="X739" s="28">
        <f>IFERROR(VLOOKUP(Data_Set[[#This Row],[Type Transport]],'[1]Taux émission CO2e'!$A$5:$D$16,4,0),0)</f>
        <v>0.16</v>
      </c>
      <c r="Y739" s="24">
        <f>IFERROR(VLOOKUP(Data_Set[[#This Row],[Type Transport]],'[1]Taux émission CO2e'!$A$20:$B$31,2,0),0)</f>
        <v>0.7</v>
      </c>
      <c r="Z739" s="6">
        <f>IFERROR(VLOOKUP(Data_Set[[#This Row],[Type Transport]],'[1]Taux émission CO2e'!$A$20:$D$31,4,0),0)</f>
        <v>6.7400000000000002E-2</v>
      </c>
      <c r="AA739" s="30">
        <f>Data_Set[[#This Row],[Repartition Segment 1]]*Data_Set[[#This Row],[Coefficient CO2 Segment 1]]*Data_Set[[#This Row],[Poids OT (T)]]*Data_Set[[#This Row],[Distance (KM)]]</f>
        <v>2.6735712000000005</v>
      </c>
      <c r="AB739" s="30">
        <f>Data_Set[[#This Row],[Repartition Segment 2]]*Data_Set[[#This Row],[Coefficient CO2 Segment 2]]*Data_Set[[#This Row],[Poids OT (T)]]*Data_Set[[#This Row],[Distance (KM)]]</f>
        <v>2.6278976919999999</v>
      </c>
      <c r="AC739" s="30">
        <f>Data_Set[[#This Row],[Bilan CO2 Segment 1 (Kg CO2)]]+Data_Set[[#This Row],[Bilan CO2 Segment 2 (Kg CO2)]]</f>
        <v>5.3014688920000008</v>
      </c>
      <c r="AD739" s="1"/>
    </row>
    <row r="740" spans="1:30" ht="12.5" x14ac:dyDescent="0.25">
      <c r="A740" s="7">
        <v>20210600050</v>
      </c>
      <c r="B740" s="18">
        <v>44365</v>
      </c>
      <c r="C740" s="18" t="str">
        <f>TEXT(B740, "mmmm")</f>
        <v>juin</v>
      </c>
      <c r="D740" s="18" t="str">
        <f>TEXT(B740,"aaaa")</f>
        <v>2021</v>
      </c>
      <c r="E740" s="7">
        <v>1377081</v>
      </c>
      <c r="F740" s="17">
        <v>400</v>
      </c>
      <c r="G740" s="23">
        <f>Data_Set[[#This Row],[Poids OT (kg)]]/1000</f>
        <v>0.4</v>
      </c>
      <c r="H740" s="6" t="s">
        <v>1</v>
      </c>
      <c r="I740" s="7">
        <v>158</v>
      </c>
      <c r="J740" s="6">
        <v>62780</v>
      </c>
      <c r="K740" s="6" t="s">
        <v>31</v>
      </c>
      <c r="L740" s="6">
        <v>91100</v>
      </c>
      <c r="M740" s="6" t="s">
        <v>22</v>
      </c>
      <c r="N740" s="7">
        <v>278.49700000000001</v>
      </c>
      <c r="O740" s="6" t="s">
        <v>164</v>
      </c>
      <c r="P740" s="6" t="s">
        <v>165</v>
      </c>
      <c r="Q740" s="11">
        <v>2870462567457</v>
      </c>
      <c r="R740" s="12">
        <v>603010406</v>
      </c>
      <c r="S740" s="6" t="str">
        <f>LEFT(Q740,1)</f>
        <v>2</v>
      </c>
      <c r="T740" s="6" t="str">
        <f>IF(S740="1","Homme",IF(S740="0","Inconnu","Femme"))</f>
        <v>Femme</v>
      </c>
      <c r="U740" s="6" t="str">
        <f>"19"&amp;MID(Q740, SEARCH("", Q740) + 1,2)</f>
        <v>1987</v>
      </c>
      <c r="V740" s="6" t="str">
        <f>FLOOR(U740,5) &amp; "-" &amp; FLOOR(U740,5) + 5</f>
        <v>1985-1990</v>
      </c>
      <c r="W740" s="24">
        <f>IFERROR(VLOOKUP(Data_Set[[#This Row],[Type Transport]],'[1]Taux émission CO2e'!$A$5:$B$16,2,0),0)</f>
        <v>0.3</v>
      </c>
      <c r="X740" s="28">
        <f>IFERROR(VLOOKUP(Data_Set[[#This Row],[Type Transport]],'[1]Taux émission CO2e'!$A$5:$D$16,4,0),0)</f>
        <v>0.16</v>
      </c>
      <c r="Y740" s="24">
        <f>IFERROR(VLOOKUP(Data_Set[[#This Row],[Type Transport]],'[1]Taux émission CO2e'!$A$20:$B$31,2,0),0)</f>
        <v>0.7</v>
      </c>
      <c r="Z740" s="6">
        <f>IFERROR(VLOOKUP(Data_Set[[#This Row],[Type Transport]],'[1]Taux émission CO2e'!$A$20:$D$31,4,0),0)</f>
        <v>6.7400000000000002E-2</v>
      </c>
      <c r="AA740" s="30">
        <f>Data_Set[[#This Row],[Repartition Segment 1]]*Data_Set[[#This Row],[Coefficient CO2 Segment 1]]*Data_Set[[#This Row],[Poids OT (T)]]*Data_Set[[#This Row],[Distance (KM)]]</f>
        <v>5.347142400000001</v>
      </c>
      <c r="AB740" s="30">
        <f>Data_Set[[#This Row],[Repartition Segment 2]]*Data_Set[[#This Row],[Coefficient CO2 Segment 2]]*Data_Set[[#This Row],[Poids OT (T)]]*Data_Set[[#This Row],[Distance (KM)]]</f>
        <v>5.2557953839999998</v>
      </c>
      <c r="AC740" s="30">
        <f>Data_Set[[#This Row],[Bilan CO2 Segment 1 (Kg CO2)]]+Data_Set[[#This Row],[Bilan CO2 Segment 2 (Kg CO2)]]</f>
        <v>10.602937784000002</v>
      </c>
      <c r="AD740" s="1"/>
    </row>
    <row r="741" spans="1:30" ht="12.5" x14ac:dyDescent="0.25">
      <c r="A741" s="7">
        <v>20210600050</v>
      </c>
      <c r="B741" s="18">
        <v>44370</v>
      </c>
      <c r="C741" s="18" t="str">
        <f>TEXT(B741, "mmmm")</f>
        <v>juin</v>
      </c>
      <c r="D741" s="18" t="str">
        <f>TEXT(B741,"aaaa")</f>
        <v>2021</v>
      </c>
      <c r="E741" s="7">
        <v>1378766</v>
      </c>
      <c r="F741" s="17">
        <v>300</v>
      </c>
      <c r="G741" s="23">
        <f>Data_Set[[#This Row],[Poids OT (kg)]]/1000</f>
        <v>0.3</v>
      </c>
      <c r="H741" s="6" t="s">
        <v>1</v>
      </c>
      <c r="I741" s="7">
        <v>158</v>
      </c>
      <c r="J741" s="6">
        <v>62780</v>
      </c>
      <c r="K741" s="6" t="s">
        <v>31</v>
      </c>
      <c r="L741" s="6">
        <v>91100</v>
      </c>
      <c r="M741" s="6" t="s">
        <v>22</v>
      </c>
      <c r="N741" s="7">
        <v>278.49700000000001</v>
      </c>
      <c r="O741" s="6" t="s">
        <v>164</v>
      </c>
      <c r="P741" s="6" t="s">
        <v>165</v>
      </c>
      <c r="Q741" s="11">
        <v>2870462567457</v>
      </c>
      <c r="R741" s="12">
        <v>603010406</v>
      </c>
      <c r="S741" s="6" t="str">
        <f>LEFT(Q741,1)</f>
        <v>2</v>
      </c>
      <c r="T741" s="6" t="str">
        <f>IF(S741="1","Homme",IF(S741="0","Inconnu","Femme"))</f>
        <v>Femme</v>
      </c>
      <c r="U741" s="6" t="str">
        <f>"19"&amp;MID(Q741, SEARCH("", Q741) + 1,2)</f>
        <v>1987</v>
      </c>
      <c r="V741" s="6" t="str">
        <f>FLOOR(U741,5) &amp; "-" &amp; FLOOR(U741,5) + 5</f>
        <v>1985-1990</v>
      </c>
      <c r="W741" s="24">
        <f>IFERROR(VLOOKUP(Data_Set[[#This Row],[Type Transport]],'[1]Taux émission CO2e'!$A$5:$B$16,2,0),0)</f>
        <v>0.3</v>
      </c>
      <c r="X741" s="28">
        <f>IFERROR(VLOOKUP(Data_Set[[#This Row],[Type Transport]],'[1]Taux émission CO2e'!$A$5:$D$16,4,0),0)</f>
        <v>0.16</v>
      </c>
      <c r="Y741" s="24">
        <f>IFERROR(VLOOKUP(Data_Set[[#This Row],[Type Transport]],'[1]Taux émission CO2e'!$A$20:$B$31,2,0),0)</f>
        <v>0.7</v>
      </c>
      <c r="Z741" s="6">
        <f>IFERROR(VLOOKUP(Data_Set[[#This Row],[Type Transport]],'[1]Taux émission CO2e'!$A$20:$D$31,4,0),0)</f>
        <v>6.7400000000000002E-2</v>
      </c>
      <c r="AA741" s="30">
        <f>Data_Set[[#This Row],[Repartition Segment 1]]*Data_Set[[#This Row],[Coefficient CO2 Segment 1]]*Data_Set[[#This Row],[Poids OT (T)]]*Data_Set[[#This Row],[Distance (KM)]]</f>
        <v>4.0103568000000003</v>
      </c>
      <c r="AB741" s="30">
        <f>Data_Set[[#This Row],[Repartition Segment 2]]*Data_Set[[#This Row],[Coefficient CO2 Segment 2]]*Data_Set[[#This Row],[Poids OT (T)]]*Data_Set[[#This Row],[Distance (KM)]]</f>
        <v>3.9418465380000001</v>
      </c>
      <c r="AC741" s="30">
        <f>Data_Set[[#This Row],[Bilan CO2 Segment 1 (Kg CO2)]]+Data_Set[[#This Row],[Bilan CO2 Segment 2 (Kg CO2)]]</f>
        <v>7.9522033380000003</v>
      </c>
      <c r="AD741" s="1"/>
    </row>
    <row r="742" spans="1:30" ht="12.5" x14ac:dyDescent="0.25">
      <c r="A742" s="7">
        <v>20210600050</v>
      </c>
      <c r="B742" s="18">
        <v>44371</v>
      </c>
      <c r="C742" s="18" t="str">
        <f>TEXT(B742, "mmmm")</f>
        <v>juin</v>
      </c>
      <c r="D742" s="18" t="str">
        <f>TEXT(B742,"aaaa")</f>
        <v>2021</v>
      </c>
      <c r="E742" s="7">
        <v>1377815</v>
      </c>
      <c r="F742" s="17">
        <v>300</v>
      </c>
      <c r="G742" s="23">
        <f>Data_Set[[#This Row],[Poids OT (kg)]]/1000</f>
        <v>0.3</v>
      </c>
      <c r="H742" s="6" t="s">
        <v>1</v>
      </c>
      <c r="I742" s="7">
        <v>158</v>
      </c>
      <c r="J742" s="6">
        <v>62780</v>
      </c>
      <c r="K742" s="6" t="s">
        <v>31</v>
      </c>
      <c r="L742" s="6">
        <v>91100</v>
      </c>
      <c r="M742" s="6" t="s">
        <v>22</v>
      </c>
      <c r="N742" s="7">
        <v>278.49700000000001</v>
      </c>
      <c r="O742" s="6" t="s">
        <v>164</v>
      </c>
      <c r="P742" s="6" t="s">
        <v>165</v>
      </c>
      <c r="Q742" s="11">
        <v>2870462567457</v>
      </c>
      <c r="R742" s="12">
        <v>603010406</v>
      </c>
      <c r="S742" s="6" t="str">
        <f>LEFT(Q742,1)</f>
        <v>2</v>
      </c>
      <c r="T742" s="6" t="str">
        <f>IF(S742="1","Homme",IF(S742="0","Inconnu","Femme"))</f>
        <v>Femme</v>
      </c>
      <c r="U742" s="6" t="str">
        <f>"19"&amp;MID(Q742, SEARCH("", Q742) + 1,2)</f>
        <v>1987</v>
      </c>
      <c r="V742" s="6" t="str">
        <f>FLOOR(U742,5) &amp; "-" &amp; FLOOR(U742,5) + 5</f>
        <v>1985-1990</v>
      </c>
      <c r="W742" s="24">
        <f>IFERROR(VLOOKUP(Data_Set[[#This Row],[Type Transport]],'[1]Taux émission CO2e'!$A$5:$B$16,2,0),0)</f>
        <v>0.3</v>
      </c>
      <c r="X742" s="28">
        <f>IFERROR(VLOOKUP(Data_Set[[#This Row],[Type Transport]],'[1]Taux émission CO2e'!$A$5:$D$16,4,0),0)</f>
        <v>0.16</v>
      </c>
      <c r="Y742" s="24">
        <f>IFERROR(VLOOKUP(Data_Set[[#This Row],[Type Transport]],'[1]Taux émission CO2e'!$A$20:$B$31,2,0),0)</f>
        <v>0.7</v>
      </c>
      <c r="Z742" s="6">
        <f>IFERROR(VLOOKUP(Data_Set[[#This Row],[Type Transport]],'[1]Taux émission CO2e'!$A$20:$D$31,4,0),0)</f>
        <v>6.7400000000000002E-2</v>
      </c>
      <c r="AA742" s="30">
        <f>Data_Set[[#This Row],[Repartition Segment 1]]*Data_Set[[#This Row],[Coefficient CO2 Segment 1]]*Data_Set[[#This Row],[Poids OT (T)]]*Data_Set[[#This Row],[Distance (KM)]]</f>
        <v>4.0103568000000003</v>
      </c>
      <c r="AB742" s="30">
        <f>Data_Set[[#This Row],[Repartition Segment 2]]*Data_Set[[#This Row],[Coefficient CO2 Segment 2]]*Data_Set[[#This Row],[Poids OT (T)]]*Data_Set[[#This Row],[Distance (KM)]]</f>
        <v>3.9418465380000001</v>
      </c>
      <c r="AC742" s="30">
        <f>Data_Set[[#This Row],[Bilan CO2 Segment 1 (Kg CO2)]]+Data_Set[[#This Row],[Bilan CO2 Segment 2 (Kg CO2)]]</f>
        <v>7.9522033380000003</v>
      </c>
      <c r="AD742" s="1"/>
    </row>
    <row r="743" spans="1:30" ht="12.5" x14ac:dyDescent="0.25">
      <c r="A743" s="7">
        <v>20210700031</v>
      </c>
      <c r="B743" s="18">
        <v>44385</v>
      </c>
      <c r="C743" s="18" t="str">
        <f>TEXT(B743, "mmmm")</f>
        <v>juillet</v>
      </c>
      <c r="D743" s="18" t="str">
        <f>TEXT(B743,"aaaa")</f>
        <v>2021</v>
      </c>
      <c r="E743" s="7">
        <v>1383357</v>
      </c>
      <c r="F743" s="17">
        <v>300</v>
      </c>
      <c r="G743" s="23">
        <f>Data_Set[[#This Row],[Poids OT (kg)]]/1000</f>
        <v>0.3</v>
      </c>
      <c r="H743" s="6" t="s">
        <v>1</v>
      </c>
      <c r="I743" s="7">
        <v>158</v>
      </c>
      <c r="J743" s="6">
        <v>62780</v>
      </c>
      <c r="K743" s="6" t="s">
        <v>31</v>
      </c>
      <c r="L743" s="6">
        <v>91100</v>
      </c>
      <c r="M743" s="6" t="s">
        <v>22</v>
      </c>
      <c r="N743" s="7">
        <v>278.49700000000001</v>
      </c>
      <c r="O743" s="6" t="s">
        <v>164</v>
      </c>
      <c r="P743" s="6" t="s">
        <v>165</v>
      </c>
      <c r="Q743" s="11">
        <v>2870462567457</v>
      </c>
      <c r="R743" s="12">
        <v>603010406</v>
      </c>
      <c r="S743" s="6" t="str">
        <f>LEFT(Q743,1)</f>
        <v>2</v>
      </c>
      <c r="T743" s="6" t="str">
        <f>IF(S743="1","Homme",IF(S743="0","Inconnu","Femme"))</f>
        <v>Femme</v>
      </c>
      <c r="U743" s="6" t="str">
        <f>"19"&amp;MID(Q743, SEARCH("", Q743) + 1,2)</f>
        <v>1987</v>
      </c>
      <c r="V743" s="6" t="str">
        <f>FLOOR(U743,5) &amp; "-" &amp; FLOOR(U743,5) + 5</f>
        <v>1985-1990</v>
      </c>
      <c r="W743" s="24">
        <f>IFERROR(VLOOKUP(Data_Set[[#This Row],[Type Transport]],'[1]Taux émission CO2e'!$A$5:$B$16,2,0),0)</f>
        <v>0.3</v>
      </c>
      <c r="X743" s="28">
        <f>IFERROR(VLOOKUP(Data_Set[[#This Row],[Type Transport]],'[1]Taux émission CO2e'!$A$5:$D$16,4,0),0)</f>
        <v>0.16</v>
      </c>
      <c r="Y743" s="24">
        <f>IFERROR(VLOOKUP(Data_Set[[#This Row],[Type Transport]],'[1]Taux émission CO2e'!$A$20:$B$31,2,0),0)</f>
        <v>0.7</v>
      </c>
      <c r="Z743" s="6">
        <f>IFERROR(VLOOKUP(Data_Set[[#This Row],[Type Transport]],'[1]Taux émission CO2e'!$A$20:$D$31,4,0),0)</f>
        <v>6.7400000000000002E-2</v>
      </c>
      <c r="AA743" s="30">
        <f>Data_Set[[#This Row],[Repartition Segment 1]]*Data_Set[[#This Row],[Coefficient CO2 Segment 1]]*Data_Set[[#This Row],[Poids OT (T)]]*Data_Set[[#This Row],[Distance (KM)]]</f>
        <v>4.0103568000000003</v>
      </c>
      <c r="AB743" s="30">
        <f>Data_Set[[#This Row],[Repartition Segment 2]]*Data_Set[[#This Row],[Coefficient CO2 Segment 2]]*Data_Set[[#This Row],[Poids OT (T)]]*Data_Set[[#This Row],[Distance (KM)]]</f>
        <v>3.9418465380000001</v>
      </c>
      <c r="AC743" s="30">
        <f>Data_Set[[#This Row],[Bilan CO2 Segment 1 (Kg CO2)]]+Data_Set[[#This Row],[Bilan CO2 Segment 2 (Kg CO2)]]</f>
        <v>7.9522033380000003</v>
      </c>
      <c r="AD743" s="1"/>
    </row>
    <row r="744" spans="1:30" ht="12.5" x14ac:dyDescent="0.25">
      <c r="A744" s="7">
        <v>20210700031</v>
      </c>
      <c r="B744" s="18">
        <v>44392</v>
      </c>
      <c r="C744" s="18" t="str">
        <f>TEXT(B744, "mmmm")</f>
        <v>juillet</v>
      </c>
      <c r="D744" s="18" t="str">
        <f>TEXT(B744,"aaaa")</f>
        <v>2021</v>
      </c>
      <c r="E744" s="7">
        <v>1386105</v>
      </c>
      <c r="F744" s="17">
        <v>500</v>
      </c>
      <c r="G744" s="23">
        <f>Data_Set[[#This Row],[Poids OT (kg)]]/1000</f>
        <v>0.5</v>
      </c>
      <c r="H744" s="6" t="s">
        <v>1</v>
      </c>
      <c r="I744" s="7">
        <v>158</v>
      </c>
      <c r="J744" s="6">
        <v>62780</v>
      </c>
      <c r="K744" s="6" t="s">
        <v>31</v>
      </c>
      <c r="L744" s="6">
        <v>91100</v>
      </c>
      <c r="M744" s="6" t="s">
        <v>22</v>
      </c>
      <c r="N744" s="7">
        <v>278.49700000000001</v>
      </c>
      <c r="O744" s="6" t="s">
        <v>164</v>
      </c>
      <c r="P744" s="6" t="s">
        <v>165</v>
      </c>
      <c r="Q744" s="11">
        <v>2870462567457</v>
      </c>
      <c r="R744" s="12">
        <v>603010406</v>
      </c>
      <c r="S744" s="6" t="str">
        <f>LEFT(Q744,1)</f>
        <v>2</v>
      </c>
      <c r="T744" s="6" t="str">
        <f>IF(S744="1","Homme",IF(S744="0","Inconnu","Femme"))</f>
        <v>Femme</v>
      </c>
      <c r="U744" s="6" t="str">
        <f>"19"&amp;MID(Q744, SEARCH("", Q744) + 1,2)</f>
        <v>1987</v>
      </c>
      <c r="V744" s="6" t="str">
        <f>FLOOR(U744,5) &amp; "-" &amp; FLOOR(U744,5) + 5</f>
        <v>1985-1990</v>
      </c>
      <c r="W744" s="24">
        <f>IFERROR(VLOOKUP(Data_Set[[#This Row],[Type Transport]],'[1]Taux émission CO2e'!$A$5:$B$16,2,0),0)</f>
        <v>0.3</v>
      </c>
      <c r="X744" s="28">
        <f>IFERROR(VLOOKUP(Data_Set[[#This Row],[Type Transport]],'[1]Taux émission CO2e'!$A$5:$D$16,4,0),0)</f>
        <v>0.16</v>
      </c>
      <c r="Y744" s="24">
        <f>IFERROR(VLOOKUP(Data_Set[[#This Row],[Type Transport]],'[1]Taux émission CO2e'!$A$20:$B$31,2,0),0)</f>
        <v>0.7</v>
      </c>
      <c r="Z744" s="6">
        <f>IFERROR(VLOOKUP(Data_Set[[#This Row],[Type Transport]],'[1]Taux émission CO2e'!$A$20:$D$31,4,0),0)</f>
        <v>6.7400000000000002E-2</v>
      </c>
      <c r="AA744" s="30">
        <f>Data_Set[[#This Row],[Repartition Segment 1]]*Data_Set[[#This Row],[Coefficient CO2 Segment 1]]*Data_Set[[#This Row],[Poids OT (T)]]*Data_Set[[#This Row],[Distance (KM)]]</f>
        <v>6.6839280000000008</v>
      </c>
      <c r="AB744" s="30">
        <f>Data_Set[[#This Row],[Repartition Segment 2]]*Data_Set[[#This Row],[Coefficient CO2 Segment 2]]*Data_Set[[#This Row],[Poids OT (T)]]*Data_Set[[#This Row],[Distance (KM)]]</f>
        <v>6.5697442300000004</v>
      </c>
      <c r="AC744" s="30">
        <f>Data_Set[[#This Row],[Bilan CO2 Segment 1 (Kg CO2)]]+Data_Set[[#This Row],[Bilan CO2 Segment 2 (Kg CO2)]]</f>
        <v>13.253672230000001</v>
      </c>
      <c r="AD744" s="1"/>
    </row>
    <row r="745" spans="1:30" ht="12.5" x14ac:dyDescent="0.25">
      <c r="A745" s="7">
        <v>20210700031</v>
      </c>
      <c r="B745" s="18">
        <v>44397</v>
      </c>
      <c r="C745" s="18" t="str">
        <f>TEXT(B745, "mmmm")</f>
        <v>juillet</v>
      </c>
      <c r="D745" s="18" t="str">
        <f>TEXT(B745,"aaaa")</f>
        <v>2021</v>
      </c>
      <c r="E745" s="7">
        <v>1388072</v>
      </c>
      <c r="F745" s="17">
        <v>600</v>
      </c>
      <c r="G745" s="23">
        <f>Data_Set[[#This Row],[Poids OT (kg)]]/1000</f>
        <v>0.6</v>
      </c>
      <c r="H745" s="6" t="s">
        <v>0</v>
      </c>
      <c r="I745" s="7">
        <v>158</v>
      </c>
      <c r="J745" s="6">
        <v>62780</v>
      </c>
      <c r="K745" s="6" t="s">
        <v>31</v>
      </c>
      <c r="L745" s="6">
        <v>91100</v>
      </c>
      <c r="M745" s="6" t="s">
        <v>22</v>
      </c>
      <c r="N745" s="7">
        <v>278.49700000000001</v>
      </c>
      <c r="O745" s="6" t="s">
        <v>164</v>
      </c>
      <c r="P745" s="6" t="s">
        <v>165</v>
      </c>
      <c r="Q745" s="11">
        <v>2870462567457</v>
      </c>
      <c r="R745" s="12">
        <v>603010406</v>
      </c>
      <c r="S745" s="6" t="str">
        <f>LEFT(Q745,1)</f>
        <v>2</v>
      </c>
      <c r="T745" s="6" t="str">
        <f>IF(S745="1","Homme",IF(S745="0","Inconnu","Femme"))</f>
        <v>Femme</v>
      </c>
      <c r="U745" s="6" t="str">
        <f>"19"&amp;MID(Q745, SEARCH("", Q745) + 1,2)</f>
        <v>1987</v>
      </c>
      <c r="V745" s="6" t="str">
        <f>FLOOR(U745,5) &amp; "-" &amp; FLOOR(U745,5) + 5</f>
        <v>1985-1990</v>
      </c>
      <c r="W745" s="24">
        <f>IFERROR(VLOOKUP(Data_Set[[#This Row],[Type Transport]],'[1]Taux émission CO2e'!$A$5:$B$16,2,0),0)</f>
        <v>0.3</v>
      </c>
      <c r="X745" s="28">
        <f>IFERROR(VLOOKUP(Data_Set[[#This Row],[Type Transport]],'[1]Taux émission CO2e'!$A$5:$D$16,4,0),0)</f>
        <v>0.16</v>
      </c>
      <c r="Y745" s="24">
        <f>IFERROR(VLOOKUP(Data_Set[[#This Row],[Type Transport]],'[1]Taux émission CO2e'!$A$20:$B$31,2,0),0)</f>
        <v>0.7</v>
      </c>
      <c r="Z745" s="6">
        <f>IFERROR(VLOOKUP(Data_Set[[#This Row],[Type Transport]],'[1]Taux émission CO2e'!$A$20:$D$31,4,0),0)</f>
        <v>6.7400000000000002E-2</v>
      </c>
      <c r="AA745" s="30">
        <f>Data_Set[[#This Row],[Repartition Segment 1]]*Data_Set[[#This Row],[Coefficient CO2 Segment 1]]*Data_Set[[#This Row],[Poids OT (T)]]*Data_Set[[#This Row],[Distance (KM)]]</f>
        <v>8.0207136000000006</v>
      </c>
      <c r="AB745" s="30">
        <f>Data_Set[[#This Row],[Repartition Segment 2]]*Data_Set[[#This Row],[Coefficient CO2 Segment 2]]*Data_Set[[#This Row],[Poids OT (T)]]*Data_Set[[#This Row],[Distance (KM)]]</f>
        <v>7.8836930760000001</v>
      </c>
      <c r="AC745" s="30">
        <f>Data_Set[[#This Row],[Bilan CO2 Segment 1 (Kg CO2)]]+Data_Set[[#This Row],[Bilan CO2 Segment 2 (Kg CO2)]]</f>
        <v>15.904406676000001</v>
      </c>
      <c r="AD745" s="1"/>
    </row>
    <row r="746" spans="1:30" ht="12.5" x14ac:dyDescent="0.25">
      <c r="A746" s="7">
        <v>20210800095</v>
      </c>
      <c r="B746" s="18">
        <v>44404</v>
      </c>
      <c r="C746" s="18" t="str">
        <f>TEXT(B746, "mmmm")</f>
        <v>juillet</v>
      </c>
      <c r="D746" s="18" t="str">
        <f>TEXT(B746,"aaaa")</f>
        <v>2021</v>
      </c>
      <c r="E746" s="7">
        <v>1390539</v>
      </c>
      <c r="F746" s="17">
        <v>300</v>
      </c>
      <c r="G746" s="23">
        <f>Data_Set[[#This Row],[Poids OT (kg)]]/1000</f>
        <v>0.3</v>
      </c>
      <c r="H746" s="6" t="s">
        <v>0</v>
      </c>
      <c r="I746" s="7">
        <v>158</v>
      </c>
      <c r="J746" s="6">
        <v>62780</v>
      </c>
      <c r="K746" s="6" t="s">
        <v>31</v>
      </c>
      <c r="L746" s="6">
        <v>91100</v>
      </c>
      <c r="M746" s="6" t="s">
        <v>22</v>
      </c>
      <c r="N746" s="7">
        <v>278.49700000000001</v>
      </c>
      <c r="O746" s="6" t="s">
        <v>164</v>
      </c>
      <c r="P746" s="6" t="s">
        <v>165</v>
      </c>
      <c r="Q746" s="11">
        <v>2870462567457</v>
      </c>
      <c r="R746" s="12">
        <v>603010406</v>
      </c>
      <c r="S746" s="6" t="str">
        <f>LEFT(Q746,1)</f>
        <v>2</v>
      </c>
      <c r="T746" s="6" t="str">
        <f>IF(S746="1","Homme",IF(S746="0","Inconnu","Femme"))</f>
        <v>Femme</v>
      </c>
      <c r="U746" s="6" t="str">
        <f>"19"&amp;MID(Q746, SEARCH("", Q746) + 1,2)</f>
        <v>1987</v>
      </c>
      <c r="V746" s="6" t="str">
        <f>FLOOR(U746,5) &amp; "-" &amp; FLOOR(U746,5) + 5</f>
        <v>1985-1990</v>
      </c>
      <c r="W746" s="24">
        <f>IFERROR(VLOOKUP(Data_Set[[#This Row],[Type Transport]],'[1]Taux émission CO2e'!$A$5:$B$16,2,0),0)</f>
        <v>0.3</v>
      </c>
      <c r="X746" s="28">
        <f>IFERROR(VLOOKUP(Data_Set[[#This Row],[Type Transport]],'[1]Taux émission CO2e'!$A$5:$D$16,4,0),0)</f>
        <v>0.16</v>
      </c>
      <c r="Y746" s="24">
        <f>IFERROR(VLOOKUP(Data_Set[[#This Row],[Type Transport]],'[1]Taux émission CO2e'!$A$20:$B$31,2,0),0)</f>
        <v>0.7</v>
      </c>
      <c r="Z746" s="6">
        <f>IFERROR(VLOOKUP(Data_Set[[#This Row],[Type Transport]],'[1]Taux émission CO2e'!$A$20:$D$31,4,0),0)</f>
        <v>6.7400000000000002E-2</v>
      </c>
      <c r="AA746" s="30">
        <f>Data_Set[[#This Row],[Repartition Segment 1]]*Data_Set[[#This Row],[Coefficient CO2 Segment 1]]*Data_Set[[#This Row],[Poids OT (T)]]*Data_Set[[#This Row],[Distance (KM)]]</f>
        <v>4.0103568000000003</v>
      </c>
      <c r="AB746" s="30">
        <f>Data_Set[[#This Row],[Repartition Segment 2]]*Data_Set[[#This Row],[Coefficient CO2 Segment 2]]*Data_Set[[#This Row],[Poids OT (T)]]*Data_Set[[#This Row],[Distance (KM)]]</f>
        <v>3.9418465380000001</v>
      </c>
      <c r="AC746" s="30">
        <f>Data_Set[[#This Row],[Bilan CO2 Segment 1 (Kg CO2)]]+Data_Set[[#This Row],[Bilan CO2 Segment 2 (Kg CO2)]]</f>
        <v>7.9522033380000003</v>
      </c>
      <c r="AD746" s="1"/>
    </row>
    <row r="747" spans="1:30" ht="12.5" x14ac:dyDescent="0.25">
      <c r="A747" s="7">
        <v>20210800045</v>
      </c>
      <c r="B747" s="18">
        <v>44418</v>
      </c>
      <c r="C747" s="18" t="str">
        <f>TEXT(B747, "mmmm")</f>
        <v>août</v>
      </c>
      <c r="D747" s="18" t="str">
        <f>TEXT(B747,"aaaa")</f>
        <v>2021</v>
      </c>
      <c r="E747" s="7">
        <v>1394828</v>
      </c>
      <c r="F747" s="17">
        <v>1200</v>
      </c>
      <c r="G747" s="23">
        <f>Data_Set[[#This Row],[Poids OT (kg)]]/1000</f>
        <v>1.2</v>
      </c>
      <c r="H747" s="6" t="s">
        <v>0</v>
      </c>
      <c r="I747" s="7">
        <v>218</v>
      </c>
      <c r="J747" s="6">
        <v>62780</v>
      </c>
      <c r="K747" s="6" t="s">
        <v>31</v>
      </c>
      <c r="L747" s="6">
        <v>91100</v>
      </c>
      <c r="M747" s="6" t="s">
        <v>22</v>
      </c>
      <c r="N747" s="7">
        <v>278.49700000000001</v>
      </c>
      <c r="O747" s="6" t="s">
        <v>164</v>
      </c>
      <c r="P747" s="6" t="s">
        <v>165</v>
      </c>
      <c r="Q747" s="11">
        <v>2870462567457</v>
      </c>
      <c r="R747" s="12">
        <v>603010406</v>
      </c>
      <c r="S747" s="6" t="str">
        <f>LEFT(Q747,1)</f>
        <v>2</v>
      </c>
      <c r="T747" s="6" t="str">
        <f>IF(S747="1","Homme",IF(S747="0","Inconnu","Femme"))</f>
        <v>Femme</v>
      </c>
      <c r="U747" s="6" t="str">
        <f>"19"&amp;MID(Q747, SEARCH("", Q747) + 1,2)</f>
        <v>1987</v>
      </c>
      <c r="V747" s="6" t="str">
        <f>FLOOR(U747,5) &amp; "-" &amp; FLOOR(U747,5) + 5</f>
        <v>1985-1990</v>
      </c>
      <c r="W747" s="24">
        <f>IFERROR(VLOOKUP(Data_Set[[#This Row],[Type Transport]],'[1]Taux émission CO2e'!$A$5:$B$16,2,0),0)</f>
        <v>0.3</v>
      </c>
      <c r="X747" s="28">
        <f>IFERROR(VLOOKUP(Data_Set[[#This Row],[Type Transport]],'[1]Taux émission CO2e'!$A$5:$D$16,4,0),0)</f>
        <v>0.16</v>
      </c>
      <c r="Y747" s="24">
        <f>IFERROR(VLOOKUP(Data_Set[[#This Row],[Type Transport]],'[1]Taux émission CO2e'!$A$20:$B$31,2,0),0)</f>
        <v>0.7</v>
      </c>
      <c r="Z747" s="6">
        <f>IFERROR(VLOOKUP(Data_Set[[#This Row],[Type Transport]],'[1]Taux émission CO2e'!$A$20:$D$31,4,0),0)</f>
        <v>6.7400000000000002E-2</v>
      </c>
      <c r="AA747" s="30">
        <f>Data_Set[[#This Row],[Repartition Segment 1]]*Data_Set[[#This Row],[Coefficient CO2 Segment 1]]*Data_Set[[#This Row],[Poids OT (T)]]*Data_Set[[#This Row],[Distance (KM)]]</f>
        <v>16.041427200000001</v>
      </c>
      <c r="AB747" s="30">
        <f>Data_Set[[#This Row],[Repartition Segment 2]]*Data_Set[[#This Row],[Coefficient CO2 Segment 2]]*Data_Set[[#This Row],[Poids OT (T)]]*Data_Set[[#This Row],[Distance (KM)]]</f>
        <v>15.767386152</v>
      </c>
      <c r="AC747" s="30">
        <f>Data_Set[[#This Row],[Bilan CO2 Segment 1 (Kg CO2)]]+Data_Set[[#This Row],[Bilan CO2 Segment 2 (Kg CO2)]]</f>
        <v>31.808813352000001</v>
      </c>
      <c r="AD747" s="1"/>
    </row>
    <row r="748" spans="1:30" ht="12.5" x14ac:dyDescent="0.25">
      <c r="A748" s="7">
        <v>20210800045</v>
      </c>
      <c r="B748" s="18">
        <v>44425</v>
      </c>
      <c r="C748" s="18" t="str">
        <f>TEXT(B748, "mmmm")</f>
        <v>août</v>
      </c>
      <c r="D748" s="18" t="str">
        <f>TEXT(B748,"aaaa")</f>
        <v>2021</v>
      </c>
      <c r="E748" s="7">
        <v>1396367</v>
      </c>
      <c r="F748" s="17">
        <v>300</v>
      </c>
      <c r="G748" s="23">
        <f>Data_Set[[#This Row],[Poids OT (kg)]]/1000</f>
        <v>0.3</v>
      </c>
      <c r="H748" s="6" t="s">
        <v>0</v>
      </c>
      <c r="I748" s="7">
        <v>131</v>
      </c>
      <c r="J748" s="6">
        <v>62780</v>
      </c>
      <c r="K748" s="6" t="s">
        <v>31</v>
      </c>
      <c r="L748" s="6">
        <v>91100</v>
      </c>
      <c r="M748" s="6" t="s">
        <v>22</v>
      </c>
      <c r="N748" s="7">
        <v>278.49700000000001</v>
      </c>
      <c r="O748" s="6" t="s">
        <v>164</v>
      </c>
      <c r="P748" s="6" t="s">
        <v>165</v>
      </c>
      <c r="Q748" s="11">
        <v>2870462567457</v>
      </c>
      <c r="R748" s="12">
        <v>603010406</v>
      </c>
      <c r="S748" s="6" t="str">
        <f>LEFT(Q748,1)</f>
        <v>2</v>
      </c>
      <c r="T748" s="6" t="str">
        <f>IF(S748="1","Homme",IF(S748="0","Inconnu","Femme"))</f>
        <v>Femme</v>
      </c>
      <c r="U748" s="6" t="str">
        <f>"19"&amp;MID(Q748, SEARCH("", Q748) + 1,2)</f>
        <v>1987</v>
      </c>
      <c r="V748" s="6" t="str">
        <f>FLOOR(U748,5) &amp; "-" &amp; FLOOR(U748,5) + 5</f>
        <v>1985-1990</v>
      </c>
      <c r="W748" s="24">
        <f>IFERROR(VLOOKUP(Data_Set[[#This Row],[Type Transport]],'[1]Taux émission CO2e'!$A$5:$B$16,2,0),0)</f>
        <v>0.3</v>
      </c>
      <c r="X748" s="28">
        <f>IFERROR(VLOOKUP(Data_Set[[#This Row],[Type Transport]],'[1]Taux émission CO2e'!$A$5:$D$16,4,0),0)</f>
        <v>0.16</v>
      </c>
      <c r="Y748" s="24">
        <f>IFERROR(VLOOKUP(Data_Set[[#This Row],[Type Transport]],'[1]Taux émission CO2e'!$A$20:$B$31,2,0),0)</f>
        <v>0.7</v>
      </c>
      <c r="Z748" s="6">
        <f>IFERROR(VLOOKUP(Data_Set[[#This Row],[Type Transport]],'[1]Taux émission CO2e'!$A$20:$D$31,4,0),0)</f>
        <v>6.7400000000000002E-2</v>
      </c>
      <c r="AA748" s="30">
        <f>Data_Set[[#This Row],[Repartition Segment 1]]*Data_Set[[#This Row],[Coefficient CO2 Segment 1]]*Data_Set[[#This Row],[Poids OT (T)]]*Data_Set[[#This Row],[Distance (KM)]]</f>
        <v>4.0103568000000003</v>
      </c>
      <c r="AB748" s="30">
        <f>Data_Set[[#This Row],[Repartition Segment 2]]*Data_Set[[#This Row],[Coefficient CO2 Segment 2]]*Data_Set[[#This Row],[Poids OT (T)]]*Data_Set[[#This Row],[Distance (KM)]]</f>
        <v>3.9418465380000001</v>
      </c>
      <c r="AC748" s="30">
        <f>Data_Set[[#This Row],[Bilan CO2 Segment 1 (Kg CO2)]]+Data_Set[[#This Row],[Bilan CO2 Segment 2 (Kg CO2)]]</f>
        <v>7.9522033380000003</v>
      </c>
      <c r="AD748" s="1"/>
    </row>
    <row r="749" spans="1:30" ht="12.5" x14ac:dyDescent="0.25">
      <c r="A749" s="7">
        <v>20210800045</v>
      </c>
      <c r="B749" s="18">
        <v>44432</v>
      </c>
      <c r="C749" s="18" t="str">
        <f>TEXT(B749, "mmmm")</f>
        <v>août</v>
      </c>
      <c r="D749" s="18" t="str">
        <f>TEXT(B749,"aaaa")</f>
        <v>2021</v>
      </c>
      <c r="E749" s="7">
        <v>1397986</v>
      </c>
      <c r="F749" s="17">
        <v>300</v>
      </c>
      <c r="G749" s="23">
        <f>Data_Set[[#This Row],[Poids OT (kg)]]/1000</f>
        <v>0.3</v>
      </c>
      <c r="H749" s="6" t="s">
        <v>0</v>
      </c>
      <c r="I749" s="7">
        <v>158</v>
      </c>
      <c r="J749" s="6">
        <v>62780</v>
      </c>
      <c r="K749" s="6" t="s">
        <v>31</v>
      </c>
      <c r="L749" s="6">
        <v>91100</v>
      </c>
      <c r="M749" s="6" t="s">
        <v>22</v>
      </c>
      <c r="N749" s="7">
        <v>278.49700000000001</v>
      </c>
      <c r="O749" s="6" t="s">
        <v>164</v>
      </c>
      <c r="P749" s="6" t="s">
        <v>165</v>
      </c>
      <c r="Q749" s="11">
        <v>2870462567457</v>
      </c>
      <c r="R749" s="12">
        <v>603010406</v>
      </c>
      <c r="S749" s="6" t="str">
        <f>LEFT(Q749,1)</f>
        <v>2</v>
      </c>
      <c r="T749" s="6" t="str">
        <f>IF(S749="1","Homme",IF(S749="0","Inconnu","Femme"))</f>
        <v>Femme</v>
      </c>
      <c r="U749" s="6" t="str">
        <f>"19"&amp;MID(Q749, SEARCH("", Q749) + 1,2)</f>
        <v>1987</v>
      </c>
      <c r="V749" s="6" t="str">
        <f>FLOOR(U749,5) &amp; "-" &amp; FLOOR(U749,5) + 5</f>
        <v>1985-1990</v>
      </c>
      <c r="W749" s="24">
        <f>IFERROR(VLOOKUP(Data_Set[[#This Row],[Type Transport]],'[1]Taux émission CO2e'!$A$5:$B$16,2,0),0)</f>
        <v>0.3</v>
      </c>
      <c r="X749" s="28">
        <f>IFERROR(VLOOKUP(Data_Set[[#This Row],[Type Transport]],'[1]Taux émission CO2e'!$A$5:$D$16,4,0),0)</f>
        <v>0.16</v>
      </c>
      <c r="Y749" s="24">
        <f>IFERROR(VLOOKUP(Data_Set[[#This Row],[Type Transport]],'[1]Taux émission CO2e'!$A$20:$B$31,2,0),0)</f>
        <v>0.7</v>
      </c>
      <c r="Z749" s="6">
        <f>IFERROR(VLOOKUP(Data_Set[[#This Row],[Type Transport]],'[1]Taux émission CO2e'!$A$20:$D$31,4,0),0)</f>
        <v>6.7400000000000002E-2</v>
      </c>
      <c r="AA749" s="30">
        <f>Data_Set[[#This Row],[Repartition Segment 1]]*Data_Set[[#This Row],[Coefficient CO2 Segment 1]]*Data_Set[[#This Row],[Poids OT (T)]]*Data_Set[[#This Row],[Distance (KM)]]</f>
        <v>4.0103568000000003</v>
      </c>
      <c r="AB749" s="30">
        <f>Data_Set[[#This Row],[Repartition Segment 2]]*Data_Set[[#This Row],[Coefficient CO2 Segment 2]]*Data_Set[[#This Row],[Poids OT (T)]]*Data_Set[[#This Row],[Distance (KM)]]</f>
        <v>3.9418465380000001</v>
      </c>
      <c r="AC749" s="30">
        <f>Data_Set[[#This Row],[Bilan CO2 Segment 1 (Kg CO2)]]+Data_Set[[#This Row],[Bilan CO2 Segment 2 (Kg CO2)]]</f>
        <v>7.9522033380000003</v>
      </c>
      <c r="AD749" s="1"/>
    </row>
    <row r="750" spans="1:30" ht="12.5" x14ac:dyDescent="0.25">
      <c r="A750" s="7">
        <v>20210900038</v>
      </c>
      <c r="B750" s="18">
        <v>44439</v>
      </c>
      <c r="C750" s="18" t="str">
        <f>TEXT(B750, "mmmm")</f>
        <v>août</v>
      </c>
      <c r="D750" s="18" t="str">
        <f>TEXT(B750,"aaaa")</f>
        <v>2021</v>
      </c>
      <c r="E750" s="7">
        <v>1400106</v>
      </c>
      <c r="F750" s="17">
        <v>300</v>
      </c>
      <c r="G750" s="23">
        <f>Data_Set[[#This Row],[Poids OT (kg)]]/1000</f>
        <v>0.3</v>
      </c>
      <c r="H750" s="6" t="s">
        <v>0</v>
      </c>
      <c r="I750" s="7">
        <v>158</v>
      </c>
      <c r="J750" s="6">
        <v>62780</v>
      </c>
      <c r="K750" s="6" t="s">
        <v>31</v>
      </c>
      <c r="L750" s="6">
        <v>91100</v>
      </c>
      <c r="M750" s="6" t="s">
        <v>22</v>
      </c>
      <c r="N750" s="7">
        <v>278.49700000000001</v>
      </c>
      <c r="O750" s="6" t="s">
        <v>164</v>
      </c>
      <c r="P750" s="6" t="s">
        <v>165</v>
      </c>
      <c r="Q750" s="11">
        <v>2870462567457</v>
      </c>
      <c r="R750" s="12">
        <v>603010406</v>
      </c>
      <c r="S750" s="6" t="str">
        <f>LEFT(Q750,1)</f>
        <v>2</v>
      </c>
      <c r="T750" s="6" t="str">
        <f>IF(S750="1","Homme",IF(S750="0","Inconnu","Femme"))</f>
        <v>Femme</v>
      </c>
      <c r="U750" s="6" t="str">
        <f>"19"&amp;MID(Q750, SEARCH("", Q750) + 1,2)</f>
        <v>1987</v>
      </c>
      <c r="V750" s="6" t="str">
        <f>FLOOR(U750,5) &amp; "-" &amp; FLOOR(U750,5) + 5</f>
        <v>1985-1990</v>
      </c>
      <c r="W750" s="24">
        <f>IFERROR(VLOOKUP(Data_Set[[#This Row],[Type Transport]],'[1]Taux émission CO2e'!$A$5:$B$16,2,0),0)</f>
        <v>0.3</v>
      </c>
      <c r="X750" s="28">
        <f>IFERROR(VLOOKUP(Data_Set[[#This Row],[Type Transport]],'[1]Taux émission CO2e'!$A$5:$D$16,4,0),0)</f>
        <v>0.16</v>
      </c>
      <c r="Y750" s="24">
        <f>IFERROR(VLOOKUP(Data_Set[[#This Row],[Type Transport]],'[1]Taux émission CO2e'!$A$20:$B$31,2,0),0)</f>
        <v>0.7</v>
      </c>
      <c r="Z750" s="6">
        <f>IFERROR(VLOOKUP(Data_Set[[#This Row],[Type Transport]],'[1]Taux émission CO2e'!$A$20:$D$31,4,0),0)</f>
        <v>6.7400000000000002E-2</v>
      </c>
      <c r="AA750" s="30">
        <f>Data_Set[[#This Row],[Repartition Segment 1]]*Data_Set[[#This Row],[Coefficient CO2 Segment 1]]*Data_Set[[#This Row],[Poids OT (T)]]*Data_Set[[#This Row],[Distance (KM)]]</f>
        <v>4.0103568000000003</v>
      </c>
      <c r="AB750" s="30">
        <f>Data_Set[[#This Row],[Repartition Segment 2]]*Data_Set[[#This Row],[Coefficient CO2 Segment 2]]*Data_Set[[#This Row],[Poids OT (T)]]*Data_Set[[#This Row],[Distance (KM)]]</f>
        <v>3.9418465380000001</v>
      </c>
      <c r="AC750" s="30">
        <f>Data_Set[[#This Row],[Bilan CO2 Segment 1 (Kg CO2)]]+Data_Set[[#This Row],[Bilan CO2 Segment 2 (Kg CO2)]]</f>
        <v>7.9522033380000003</v>
      </c>
      <c r="AD750" s="1"/>
    </row>
    <row r="751" spans="1:30" ht="12.5" x14ac:dyDescent="0.25">
      <c r="A751" s="7">
        <v>20210900038</v>
      </c>
      <c r="B751" s="18">
        <v>44455</v>
      </c>
      <c r="C751" s="18" t="str">
        <f>TEXT(B751, "mmmm")</f>
        <v>septembre</v>
      </c>
      <c r="D751" s="18" t="str">
        <f>TEXT(B751,"aaaa")</f>
        <v>2021</v>
      </c>
      <c r="E751" s="7">
        <v>1402474</v>
      </c>
      <c r="F751" s="17">
        <v>300</v>
      </c>
      <c r="G751" s="23">
        <f>Data_Set[[#This Row],[Poids OT (kg)]]/1000</f>
        <v>0.3</v>
      </c>
      <c r="H751" s="6" t="s">
        <v>0</v>
      </c>
      <c r="I751" s="7">
        <v>206</v>
      </c>
      <c r="J751" s="6">
        <v>62780</v>
      </c>
      <c r="K751" s="6" t="s">
        <v>31</v>
      </c>
      <c r="L751" s="6">
        <v>91100</v>
      </c>
      <c r="M751" s="6" t="s">
        <v>22</v>
      </c>
      <c r="N751" s="7">
        <v>278.49700000000001</v>
      </c>
      <c r="O751" s="6" t="s">
        <v>164</v>
      </c>
      <c r="P751" s="6" t="s">
        <v>165</v>
      </c>
      <c r="Q751" s="11">
        <v>2870462567457</v>
      </c>
      <c r="R751" s="12">
        <v>603010406</v>
      </c>
      <c r="S751" s="6" t="str">
        <f>LEFT(Q751,1)</f>
        <v>2</v>
      </c>
      <c r="T751" s="6" t="str">
        <f>IF(S751="1","Homme",IF(S751="0","Inconnu","Femme"))</f>
        <v>Femme</v>
      </c>
      <c r="U751" s="6" t="str">
        <f>"19"&amp;MID(Q751, SEARCH("", Q751) + 1,2)</f>
        <v>1987</v>
      </c>
      <c r="V751" s="6" t="str">
        <f>FLOOR(U751,5) &amp; "-" &amp; FLOOR(U751,5) + 5</f>
        <v>1985-1990</v>
      </c>
      <c r="W751" s="24">
        <f>IFERROR(VLOOKUP(Data_Set[[#This Row],[Type Transport]],'[1]Taux émission CO2e'!$A$5:$B$16,2,0),0)</f>
        <v>0.3</v>
      </c>
      <c r="X751" s="28">
        <f>IFERROR(VLOOKUP(Data_Set[[#This Row],[Type Transport]],'[1]Taux émission CO2e'!$A$5:$D$16,4,0),0)</f>
        <v>0.16</v>
      </c>
      <c r="Y751" s="24">
        <f>IFERROR(VLOOKUP(Data_Set[[#This Row],[Type Transport]],'[1]Taux émission CO2e'!$A$20:$B$31,2,0),0)</f>
        <v>0.7</v>
      </c>
      <c r="Z751" s="6">
        <f>IFERROR(VLOOKUP(Data_Set[[#This Row],[Type Transport]],'[1]Taux émission CO2e'!$A$20:$D$31,4,0),0)</f>
        <v>6.7400000000000002E-2</v>
      </c>
      <c r="AA751" s="30">
        <f>Data_Set[[#This Row],[Repartition Segment 1]]*Data_Set[[#This Row],[Coefficient CO2 Segment 1]]*Data_Set[[#This Row],[Poids OT (T)]]*Data_Set[[#This Row],[Distance (KM)]]</f>
        <v>4.0103568000000003</v>
      </c>
      <c r="AB751" s="30">
        <f>Data_Set[[#This Row],[Repartition Segment 2]]*Data_Set[[#This Row],[Coefficient CO2 Segment 2]]*Data_Set[[#This Row],[Poids OT (T)]]*Data_Set[[#This Row],[Distance (KM)]]</f>
        <v>3.9418465380000001</v>
      </c>
      <c r="AC751" s="30">
        <f>Data_Set[[#This Row],[Bilan CO2 Segment 1 (Kg CO2)]]+Data_Set[[#This Row],[Bilan CO2 Segment 2 (Kg CO2)]]</f>
        <v>7.9522033380000003</v>
      </c>
      <c r="AD751" s="1"/>
    </row>
    <row r="752" spans="1:30" ht="12.5" x14ac:dyDescent="0.25">
      <c r="A752" s="7">
        <v>20211000042</v>
      </c>
      <c r="B752" s="18">
        <v>44490</v>
      </c>
      <c r="C752" s="18" t="str">
        <f>TEXT(B752, "mmmm")</f>
        <v>octobre</v>
      </c>
      <c r="D752" s="18" t="str">
        <f>TEXT(B752,"aaaa")</f>
        <v>2021</v>
      </c>
      <c r="E752" s="7">
        <v>1421136</v>
      </c>
      <c r="F752" s="17">
        <v>600</v>
      </c>
      <c r="G752" s="23">
        <f>Data_Set[[#This Row],[Poids OT (kg)]]/1000</f>
        <v>0.6</v>
      </c>
      <c r="H752" s="6" t="s">
        <v>1</v>
      </c>
      <c r="I752" s="7">
        <v>218</v>
      </c>
      <c r="J752" s="6">
        <v>62780</v>
      </c>
      <c r="K752" s="6" t="s">
        <v>31</v>
      </c>
      <c r="L752" s="6">
        <v>91100</v>
      </c>
      <c r="M752" s="6" t="s">
        <v>22</v>
      </c>
      <c r="N752" s="7">
        <v>278.49700000000001</v>
      </c>
      <c r="O752" s="6" t="s">
        <v>164</v>
      </c>
      <c r="P752" s="6" t="s">
        <v>165</v>
      </c>
      <c r="Q752" s="11">
        <v>2870462567457</v>
      </c>
      <c r="R752" s="12">
        <v>603010406</v>
      </c>
      <c r="S752" s="6" t="str">
        <f>LEFT(Q752,1)</f>
        <v>2</v>
      </c>
      <c r="T752" s="6" t="str">
        <f>IF(S752="1","Homme",IF(S752="0","Inconnu","Femme"))</f>
        <v>Femme</v>
      </c>
      <c r="U752" s="6" t="str">
        <f>"19"&amp;MID(Q752, SEARCH("", Q752) + 1,2)</f>
        <v>1987</v>
      </c>
      <c r="V752" s="6" t="str">
        <f>FLOOR(U752,5) &amp; "-" &amp; FLOOR(U752,5) + 5</f>
        <v>1985-1990</v>
      </c>
      <c r="W752" s="24">
        <f>IFERROR(VLOOKUP(Data_Set[[#This Row],[Type Transport]],'[1]Taux émission CO2e'!$A$5:$B$16,2,0),0)</f>
        <v>0.3</v>
      </c>
      <c r="X752" s="28">
        <f>IFERROR(VLOOKUP(Data_Set[[#This Row],[Type Transport]],'[1]Taux émission CO2e'!$A$5:$D$16,4,0),0)</f>
        <v>0.16</v>
      </c>
      <c r="Y752" s="24">
        <f>IFERROR(VLOOKUP(Data_Set[[#This Row],[Type Transport]],'[1]Taux émission CO2e'!$A$20:$B$31,2,0),0)</f>
        <v>0.7</v>
      </c>
      <c r="Z752" s="6">
        <f>IFERROR(VLOOKUP(Data_Set[[#This Row],[Type Transport]],'[1]Taux émission CO2e'!$A$20:$D$31,4,0),0)</f>
        <v>6.7400000000000002E-2</v>
      </c>
      <c r="AA752" s="30">
        <f>Data_Set[[#This Row],[Repartition Segment 1]]*Data_Set[[#This Row],[Coefficient CO2 Segment 1]]*Data_Set[[#This Row],[Poids OT (T)]]*Data_Set[[#This Row],[Distance (KM)]]</f>
        <v>8.0207136000000006</v>
      </c>
      <c r="AB752" s="30">
        <f>Data_Set[[#This Row],[Repartition Segment 2]]*Data_Set[[#This Row],[Coefficient CO2 Segment 2]]*Data_Set[[#This Row],[Poids OT (T)]]*Data_Set[[#This Row],[Distance (KM)]]</f>
        <v>7.8836930760000001</v>
      </c>
      <c r="AC752" s="30">
        <f>Data_Set[[#This Row],[Bilan CO2 Segment 1 (Kg CO2)]]+Data_Set[[#This Row],[Bilan CO2 Segment 2 (Kg CO2)]]</f>
        <v>15.904406676000001</v>
      </c>
      <c r="AD752" s="1"/>
    </row>
    <row r="753" spans="1:30" ht="12.5" x14ac:dyDescent="0.25">
      <c r="A753" s="7">
        <v>20211100039</v>
      </c>
      <c r="B753" s="18">
        <v>44504</v>
      </c>
      <c r="C753" s="18" t="str">
        <f>TEXT(B753, "mmmm")</f>
        <v>novembre</v>
      </c>
      <c r="D753" s="18" t="str">
        <f>TEXT(B753,"aaaa")</f>
        <v>2021</v>
      </c>
      <c r="E753" s="7">
        <v>1427706</v>
      </c>
      <c r="F753" s="17">
        <v>600</v>
      </c>
      <c r="G753" s="23">
        <f>Data_Set[[#This Row],[Poids OT (kg)]]/1000</f>
        <v>0.6</v>
      </c>
      <c r="H753" s="6" t="s">
        <v>1</v>
      </c>
      <c r="I753" s="7">
        <v>230</v>
      </c>
      <c r="J753" s="6">
        <v>62780</v>
      </c>
      <c r="K753" s="6" t="s">
        <v>31</v>
      </c>
      <c r="L753" s="6">
        <v>91100</v>
      </c>
      <c r="M753" s="6" t="s">
        <v>22</v>
      </c>
      <c r="N753" s="7">
        <v>278.49700000000001</v>
      </c>
      <c r="O753" s="6" t="s">
        <v>164</v>
      </c>
      <c r="P753" s="6" t="s">
        <v>165</v>
      </c>
      <c r="Q753" s="11">
        <v>2870462567457</v>
      </c>
      <c r="R753" s="12">
        <v>603010406</v>
      </c>
      <c r="S753" s="6" t="str">
        <f>LEFT(Q753,1)</f>
        <v>2</v>
      </c>
      <c r="T753" s="6" t="str">
        <f>IF(S753="1","Homme",IF(S753="0","Inconnu","Femme"))</f>
        <v>Femme</v>
      </c>
      <c r="U753" s="6" t="str">
        <f>"19"&amp;MID(Q753, SEARCH("", Q753) + 1,2)</f>
        <v>1987</v>
      </c>
      <c r="V753" s="6" t="str">
        <f>FLOOR(U753,5) &amp; "-" &amp; FLOOR(U753,5) + 5</f>
        <v>1985-1990</v>
      </c>
      <c r="W753" s="24">
        <f>IFERROR(VLOOKUP(Data_Set[[#This Row],[Type Transport]],'[1]Taux émission CO2e'!$A$5:$B$16,2,0),0)</f>
        <v>0.3</v>
      </c>
      <c r="X753" s="28">
        <f>IFERROR(VLOOKUP(Data_Set[[#This Row],[Type Transport]],'[1]Taux émission CO2e'!$A$5:$D$16,4,0),0)</f>
        <v>0.16</v>
      </c>
      <c r="Y753" s="24">
        <f>IFERROR(VLOOKUP(Data_Set[[#This Row],[Type Transport]],'[1]Taux émission CO2e'!$A$20:$B$31,2,0),0)</f>
        <v>0.7</v>
      </c>
      <c r="Z753" s="6">
        <f>IFERROR(VLOOKUP(Data_Set[[#This Row],[Type Transport]],'[1]Taux émission CO2e'!$A$20:$D$31,4,0),0)</f>
        <v>6.7400000000000002E-2</v>
      </c>
      <c r="AA753" s="30">
        <f>Data_Set[[#This Row],[Repartition Segment 1]]*Data_Set[[#This Row],[Coefficient CO2 Segment 1]]*Data_Set[[#This Row],[Poids OT (T)]]*Data_Set[[#This Row],[Distance (KM)]]</f>
        <v>8.0207136000000006</v>
      </c>
      <c r="AB753" s="30">
        <f>Data_Set[[#This Row],[Repartition Segment 2]]*Data_Set[[#This Row],[Coefficient CO2 Segment 2]]*Data_Set[[#This Row],[Poids OT (T)]]*Data_Set[[#This Row],[Distance (KM)]]</f>
        <v>7.8836930760000001</v>
      </c>
      <c r="AC753" s="30">
        <f>Data_Set[[#This Row],[Bilan CO2 Segment 1 (Kg CO2)]]+Data_Set[[#This Row],[Bilan CO2 Segment 2 (Kg CO2)]]</f>
        <v>15.904406676000001</v>
      </c>
      <c r="AD753" s="1"/>
    </row>
    <row r="754" spans="1:30" ht="12.5" x14ac:dyDescent="0.25">
      <c r="A754" s="7">
        <v>20211200035</v>
      </c>
      <c r="B754" s="18">
        <v>44532</v>
      </c>
      <c r="C754" s="18" t="str">
        <f>TEXT(B754, "mmmm")</f>
        <v>décembre</v>
      </c>
      <c r="D754" s="18" t="str">
        <f>TEXT(B754,"aaaa")</f>
        <v>2021</v>
      </c>
      <c r="E754" s="7">
        <v>1435701</v>
      </c>
      <c r="F754" s="17">
        <v>600</v>
      </c>
      <c r="G754" s="23">
        <f>Data_Set[[#This Row],[Poids OT (kg)]]/1000</f>
        <v>0.6</v>
      </c>
      <c r="H754" s="6" t="s">
        <v>1</v>
      </c>
      <c r="I754" s="7">
        <v>520</v>
      </c>
      <c r="J754" s="6">
        <v>62780</v>
      </c>
      <c r="K754" s="6" t="s">
        <v>31</v>
      </c>
      <c r="L754" s="6">
        <v>91100</v>
      </c>
      <c r="M754" s="6" t="s">
        <v>22</v>
      </c>
      <c r="N754" s="7">
        <v>278.49700000000001</v>
      </c>
      <c r="O754" s="6" t="s">
        <v>164</v>
      </c>
      <c r="P754" s="6" t="s">
        <v>165</v>
      </c>
      <c r="Q754" s="11">
        <v>2870462567457</v>
      </c>
      <c r="R754" s="12">
        <v>603010406</v>
      </c>
      <c r="S754" s="6" t="str">
        <f>LEFT(Q754,1)</f>
        <v>2</v>
      </c>
      <c r="T754" s="6" t="str">
        <f>IF(S754="1","Homme",IF(S754="0","Inconnu","Femme"))</f>
        <v>Femme</v>
      </c>
      <c r="U754" s="6" t="str">
        <f>"19"&amp;MID(Q754, SEARCH("", Q754) + 1,2)</f>
        <v>1987</v>
      </c>
      <c r="V754" s="6" t="str">
        <f>FLOOR(U754,5) &amp; "-" &amp; FLOOR(U754,5) + 5</f>
        <v>1985-1990</v>
      </c>
      <c r="W754" s="24">
        <f>IFERROR(VLOOKUP(Data_Set[[#This Row],[Type Transport]],'[1]Taux émission CO2e'!$A$5:$B$16,2,0),0)</f>
        <v>0.3</v>
      </c>
      <c r="X754" s="28">
        <f>IFERROR(VLOOKUP(Data_Set[[#This Row],[Type Transport]],'[1]Taux émission CO2e'!$A$5:$D$16,4,0),0)</f>
        <v>0.16</v>
      </c>
      <c r="Y754" s="24">
        <f>IFERROR(VLOOKUP(Data_Set[[#This Row],[Type Transport]],'[1]Taux émission CO2e'!$A$20:$B$31,2,0),0)</f>
        <v>0.7</v>
      </c>
      <c r="Z754" s="6">
        <f>IFERROR(VLOOKUP(Data_Set[[#This Row],[Type Transport]],'[1]Taux émission CO2e'!$A$20:$D$31,4,0),0)</f>
        <v>6.7400000000000002E-2</v>
      </c>
      <c r="AA754" s="30">
        <f>Data_Set[[#This Row],[Repartition Segment 1]]*Data_Set[[#This Row],[Coefficient CO2 Segment 1]]*Data_Set[[#This Row],[Poids OT (T)]]*Data_Set[[#This Row],[Distance (KM)]]</f>
        <v>8.0207136000000006</v>
      </c>
      <c r="AB754" s="30">
        <f>Data_Set[[#This Row],[Repartition Segment 2]]*Data_Set[[#This Row],[Coefficient CO2 Segment 2]]*Data_Set[[#This Row],[Poids OT (T)]]*Data_Set[[#This Row],[Distance (KM)]]</f>
        <v>7.8836930760000001</v>
      </c>
      <c r="AC754" s="30">
        <f>Data_Set[[#This Row],[Bilan CO2 Segment 1 (Kg CO2)]]+Data_Set[[#This Row],[Bilan CO2 Segment 2 (Kg CO2)]]</f>
        <v>15.904406676000001</v>
      </c>
      <c r="AD754" s="1"/>
    </row>
    <row r="755" spans="1:30" ht="12.5" x14ac:dyDescent="0.25">
      <c r="A755" s="7">
        <v>20220100078</v>
      </c>
      <c r="B755" s="18">
        <v>44588</v>
      </c>
      <c r="C755" s="18" t="str">
        <f>TEXT(B755, "mmmm")</f>
        <v>janvier</v>
      </c>
      <c r="D755" s="18" t="str">
        <f>TEXT(B755,"aaaa")</f>
        <v>2022</v>
      </c>
      <c r="E755" s="7">
        <v>1460409</v>
      </c>
      <c r="F755" s="17">
        <v>600</v>
      </c>
      <c r="G755" s="23">
        <f>Data_Set[[#This Row],[Poids OT (kg)]]/1000</f>
        <v>0.6</v>
      </c>
      <c r="H755" s="6" t="s">
        <v>0</v>
      </c>
      <c r="I755" s="7">
        <v>158</v>
      </c>
      <c r="J755" s="6">
        <v>62780</v>
      </c>
      <c r="K755" s="6" t="s">
        <v>31</v>
      </c>
      <c r="L755" s="6">
        <v>91100</v>
      </c>
      <c r="M755" s="6" t="s">
        <v>22</v>
      </c>
      <c r="N755" s="7">
        <v>278.49700000000001</v>
      </c>
      <c r="O755" s="6" t="s">
        <v>164</v>
      </c>
      <c r="P755" s="6" t="s">
        <v>165</v>
      </c>
      <c r="Q755" s="11">
        <v>2870462567457</v>
      </c>
      <c r="R755" s="12">
        <v>603010406</v>
      </c>
      <c r="S755" s="6" t="str">
        <f>LEFT(Q755,1)</f>
        <v>2</v>
      </c>
      <c r="T755" s="6" t="str">
        <f>IF(S755="1","Homme",IF(S755="0","Inconnu","Femme"))</f>
        <v>Femme</v>
      </c>
      <c r="U755" s="6" t="str">
        <f>"19"&amp;MID(Q755, SEARCH("", Q755) + 1,2)</f>
        <v>1987</v>
      </c>
      <c r="V755" s="6" t="str">
        <f>FLOOR(U755,5) &amp; "-" &amp; FLOOR(U755,5) + 5</f>
        <v>1985-1990</v>
      </c>
      <c r="W755" s="24">
        <f>IFERROR(VLOOKUP(Data_Set[[#This Row],[Type Transport]],'[1]Taux émission CO2e'!$A$5:$B$16,2,0),0)</f>
        <v>0.3</v>
      </c>
      <c r="X755" s="28">
        <f>IFERROR(VLOOKUP(Data_Set[[#This Row],[Type Transport]],'[1]Taux émission CO2e'!$A$5:$D$16,4,0),0)</f>
        <v>0.16</v>
      </c>
      <c r="Y755" s="24">
        <f>IFERROR(VLOOKUP(Data_Set[[#This Row],[Type Transport]],'[1]Taux émission CO2e'!$A$20:$B$31,2,0),0)</f>
        <v>0.7</v>
      </c>
      <c r="Z755" s="6">
        <f>IFERROR(VLOOKUP(Data_Set[[#This Row],[Type Transport]],'[1]Taux émission CO2e'!$A$20:$D$31,4,0),0)</f>
        <v>6.7400000000000002E-2</v>
      </c>
      <c r="AA755" s="30">
        <f>Data_Set[[#This Row],[Repartition Segment 1]]*Data_Set[[#This Row],[Coefficient CO2 Segment 1]]*Data_Set[[#This Row],[Poids OT (T)]]*Data_Set[[#This Row],[Distance (KM)]]</f>
        <v>8.0207136000000006</v>
      </c>
      <c r="AB755" s="30">
        <f>Data_Set[[#This Row],[Repartition Segment 2]]*Data_Set[[#This Row],[Coefficient CO2 Segment 2]]*Data_Set[[#This Row],[Poids OT (T)]]*Data_Set[[#This Row],[Distance (KM)]]</f>
        <v>7.8836930760000001</v>
      </c>
      <c r="AC755" s="30">
        <f>Data_Set[[#This Row],[Bilan CO2 Segment 1 (Kg CO2)]]+Data_Set[[#This Row],[Bilan CO2 Segment 2 (Kg CO2)]]</f>
        <v>15.904406676000001</v>
      </c>
      <c r="AD755" s="1"/>
    </row>
    <row r="756" spans="1:30" ht="12.5" x14ac:dyDescent="0.25">
      <c r="A756" s="7">
        <v>20220200006</v>
      </c>
      <c r="B756" s="18">
        <v>44596</v>
      </c>
      <c r="C756" s="18" t="str">
        <f>TEXT(B756, "mmmm")</f>
        <v>février</v>
      </c>
      <c r="D756" s="18" t="str">
        <f>TEXT(B756,"aaaa")</f>
        <v>2022</v>
      </c>
      <c r="E756" s="7">
        <v>1463263</v>
      </c>
      <c r="F756" s="17">
        <v>600</v>
      </c>
      <c r="G756" s="23">
        <f>Data_Set[[#This Row],[Poids OT (kg)]]/1000</f>
        <v>0.6</v>
      </c>
      <c r="H756" s="6" t="s">
        <v>0</v>
      </c>
      <c r="I756" s="7">
        <v>158</v>
      </c>
      <c r="J756" s="6">
        <v>62780</v>
      </c>
      <c r="K756" s="6" t="s">
        <v>31</v>
      </c>
      <c r="L756" s="6">
        <v>91100</v>
      </c>
      <c r="M756" s="6" t="s">
        <v>22</v>
      </c>
      <c r="N756" s="7">
        <v>278.49700000000001</v>
      </c>
      <c r="O756" s="6" t="s">
        <v>164</v>
      </c>
      <c r="P756" s="6" t="s">
        <v>165</v>
      </c>
      <c r="Q756" s="11">
        <v>2870462567457</v>
      </c>
      <c r="R756" s="12">
        <v>603010406</v>
      </c>
      <c r="S756" s="6" t="str">
        <f>LEFT(Q756,1)</f>
        <v>2</v>
      </c>
      <c r="T756" s="6" t="str">
        <f>IF(S756="1","Homme",IF(S756="0","Inconnu","Femme"))</f>
        <v>Femme</v>
      </c>
      <c r="U756" s="6" t="str">
        <f>"19"&amp;MID(Q756, SEARCH("", Q756) + 1,2)</f>
        <v>1987</v>
      </c>
      <c r="V756" s="6" t="str">
        <f>FLOOR(U756,5) &amp; "-" &amp; FLOOR(U756,5) + 5</f>
        <v>1985-1990</v>
      </c>
      <c r="W756" s="24">
        <f>IFERROR(VLOOKUP(Data_Set[[#This Row],[Type Transport]],'[1]Taux émission CO2e'!$A$5:$B$16,2,0),0)</f>
        <v>0.3</v>
      </c>
      <c r="X756" s="28">
        <f>IFERROR(VLOOKUP(Data_Set[[#This Row],[Type Transport]],'[1]Taux émission CO2e'!$A$5:$D$16,4,0),0)</f>
        <v>0.16</v>
      </c>
      <c r="Y756" s="24">
        <f>IFERROR(VLOOKUP(Data_Set[[#This Row],[Type Transport]],'[1]Taux émission CO2e'!$A$20:$B$31,2,0),0)</f>
        <v>0.7</v>
      </c>
      <c r="Z756" s="6">
        <f>IFERROR(VLOOKUP(Data_Set[[#This Row],[Type Transport]],'[1]Taux émission CO2e'!$A$20:$D$31,4,0),0)</f>
        <v>6.7400000000000002E-2</v>
      </c>
      <c r="AA756" s="30">
        <f>Data_Set[[#This Row],[Repartition Segment 1]]*Data_Set[[#This Row],[Coefficient CO2 Segment 1]]*Data_Set[[#This Row],[Poids OT (T)]]*Data_Set[[#This Row],[Distance (KM)]]</f>
        <v>8.0207136000000006</v>
      </c>
      <c r="AB756" s="30">
        <f>Data_Set[[#This Row],[Repartition Segment 2]]*Data_Set[[#This Row],[Coefficient CO2 Segment 2]]*Data_Set[[#This Row],[Poids OT (T)]]*Data_Set[[#This Row],[Distance (KM)]]</f>
        <v>7.8836930760000001</v>
      </c>
      <c r="AC756" s="30">
        <f>Data_Set[[#This Row],[Bilan CO2 Segment 1 (Kg CO2)]]+Data_Set[[#This Row],[Bilan CO2 Segment 2 (Kg CO2)]]</f>
        <v>15.904406676000001</v>
      </c>
      <c r="AD756" s="1"/>
    </row>
    <row r="757" spans="1:30" ht="12.5" x14ac:dyDescent="0.25">
      <c r="A757" s="7">
        <v>20220300036</v>
      </c>
      <c r="B757" s="18">
        <v>44603</v>
      </c>
      <c r="C757" s="18" t="str">
        <f>TEXT(B757, "mmmm")</f>
        <v>février</v>
      </c>
      <c r="D757" s="18" t="str">
        <f>TEXT(B757,"aaaa")</f>
        <v>2022</v>
      </c>
      <c r="E757" s="7">
        <v>1465450</v>
      </c>
      <c r="F757" s="17">
        <v>300</v>
      </c>
      <c r="G757" s="23">
        <f>Data_Set[[#This Row],[Poids OT (kg)]]/1000</f>
        <v>0.3</v>
      </c>
      <c r="H757" s="6" t="s">
        <v>0</v>
      </c>
      <c r="I757" s="7">
        <v>158</v>
      </c>
      <c r="J757" s="6">
        <v>62780</v>
      </c>
      <c r="K757" s="6" t="s">
        <v>31</v>
      </c>
      <c r="L757" s="6">
        <v>91100</v>
      </c>
      <c r="M757" s="6" t="s">
        <v>22</v>
      </c>
      <c r="N757" s="7">
        <v>278.49700000000001</v>
      </c>
      <c r="O757" s="6" t="s">
        <v>164</v>
      </c>
      <c r="P757" s="6" t="s">
        <v>165</v>
      </c>
      <c r="Q757" s="11">
        <v>2870462567457</v>
      </c>
      <c r="R757" s="12">
        <v>603010406</v>
      </c>
      <c r="S757" s="6" t="str">
        <f>LEFT(Q757,1)</f>
        <v>2</v>
      </c>
      <c r="T757" s="6" t="str">
        <f>IF(S757="1","Homme",IF(S757="0","Inconnu","Femme"))</f>
        <v>Femme</v>
      </c>
      <c r="U757" s="6" t="str">
        <f>"19"&amp;MID(Q757, SEARCH("", Q757) + 1,2)</f>
        <v>1987</v>
      </c>
      <c r="V757" s="6" t="str">
        <f>FLOOR(U757,5) &amp; "-" &amp; FLOOR(U757,5) + 5</f>
        <v>1985-1990</v>
      </c>
      <c r="W757" s="24">
        <f>IFERROR(VLOOKUP(Data_Set[[#This Row],[Type Transport]],'[1]Taux émission CO2e'!$A$5:$B$16,2,0),0)</f>
        <v>0.3</v>
      </c>
      <c r="X757" s="28">
        <f>IFERROR(VLOOKUP(Data_Set[[#This Row],[Type Transport]],'[1]Taux émission CO2e'!$A$5:$D$16,4,0),0)</f>
        <v>0.16</v>
      </c>
      <c r="Y757" s="24">
        <f>IFERROR(VLOOKUP(Data_Set[[#This Row],[Type Transport]],'[1]Taux émission CO2e'!$A$20:$B$31,2,0),0)</f>
        <v>0.7</v>
      </c>
      <c r="Z757" s="6">
        <f>IFERROR(VLOOKUP(Data_Set[[#This Row],[Type Transport]],'[1]Taux émission CO2e'!$A$20:$D$31,4,0),0)</f>
        <v>6.7400000000000002E-2</v>
      </c>
      <c r="AA757" s="30">
        <f>Data_Set[[#This Row],[Repartition Segment 1]]*Data_Set[[#This Row],[Coefficient CO2 Segment 1]]*Data_Set[[#This Row],[Poids OT (T)]]*Data_Set[[#This Row],[Distance (KM)]]</f>
        <v>4.0103568000000003</v>
      </c>
      <c r="AB757" s="30">
        <f>Data_Set[[#This Row],[Repartition Segment 2]]*Data_Set[[#This Row],[Coefficient CO2 Segment 2]]*Data_Set[[#This Row],[Poids OT (T)]]*Data_Set[[#This Row],[Distance (KM)]]</f>
        <v>3.9418465380000001</v>
      </c>
      <c r="AC757" s="30">
        <f>Data_Set[[#This Row],[Bilan CO2 Segment 1 (Kg CO2)]]+Data_Set[[#This Row],[Bilan CO2 Segment 2 (Kg CO2)]]</f>
        <v>7.9522033380000003</v>
      </c>
      <c r="AD757" s="1"/>
    </row>
    <row r="758" spans="1:30" ht="12.5" x14ac:dyDescent="0.25">
      <c r="A758" s="7">
        <v>20220300099</v>
      </c>
      <c r="B758" s="18">
        <v>44622</v>
      </c>
      <c r="C758" s="18" t="str">
        <f>TEXT(B758, "mmmm")</f>
        <v>mars</v>
      </c>
      <c r="D758" s="18" t="str">
        <f>TEXT(B758,"aaaa")</f>
        <v>2022</v>
      </c>
      <c r="E758" s="7">
        <v>1474288</v>
      </c>
      <c r="F758" s="17">
        <v>300</v>
      </c>
      <c r="G758" s="23">
        <f>Data_Set[[#This Row],[Poids OT (kg)]]/1000</f>
        <v>0.3</v>
      </c>
      <c r="H758" s="6" t="s">
        <v>0</v>
      </c>
      <c r="I758" s="7">
        <v>131</v>
      </c>
      <c r="J758" s="6">
        <v>62780</v>
      </c>
      <c r="K758" s="6" t="s">
        <v>31</v>
      </c>
      <c r="L758" s="6">
        <v>91100</v>
      </c>
      <c r="M758" s="6" t="s">
        <v>22</v>
      </c>
      <c r="N758" s="7">
        <v>278.49700000000001</v>
      </c>
      <c r="O758" s="6" t="s">
        <v>164</v>
      </c>
      <c r="P758" s="6" t="s">
        <v>165</v>
      </c>
      <c r="Q758" s="11">
        <v>2870462567457</v>
      </c>
      <c r="R758" s="12">
        <v>603010406</v>
      </c>
      <c r="S758" s="6" t="str">
        <f>LEFT(Q758,1)</f>
        <v>2</v>
      </c>
      <c r="T758" s="6" t="str">
        <f>IF(S758="1","Homme",IF(S758="0","Inconnu","Femme"))</f>
        <v>Femme</v>
      </c>
      <c r="U758" s="6" t="str">
        <f>"19"&amp;MID(Q758, SEARCH("", Q758) + 1,2)</f>
        <v>1987</v>
      </c>
      <c r="V758" s="6" t="str">
        <f>FLOOR(U758,5) &amp; "-" &amp; FLOOR(U758,5) + 5</f>
        <v>1985-1990</v>
      </c>
      <c r="W758" s="24">
        <f>IFERROR(VLOOKUP(Data_Set[[#This Row],[Type Transport]],'[1]Taux émission CO2e'!$A$5:$B$16,2,0),0)</f>
        <v>0.3</v>
      </c>
      <c r="X758" s="28">
        <f>IFERROR(VLOOKUP(Data_Set[[#This Row],[Type Transport]],'[1]Taux émission CO2e'!$A$5:$D$16,4,0),0)</f>
        <v>0.16</v>
      </c>
      <c r="Y758" s="24">
        <f>IFERROR(VLOOKUP(Data_Set[[#This Row],[Type Transport]],'[1]Taux émission CO2e'!$A$20:$B$31,2,0),0)</f>
        <v>0.7</v>
      </c>
      <c r="Z758" s="6">
        <f>IFERROR(VLOOKUP(Data_Set[[#This Row],[Type Transport]],'[1]Taux émission CO2e'!$A$20:$D$31,4,0),0)</f>
        <v>6.7400000000000002E-2</v>
      </c>
      <c r="AA758" s="30">
        <f>Data_Set[[#This Row],[Repartition Segment 1]]*Data_Set[[#This Row],[Coefficient CO2 Segment 1]]*Data_Set[[#This Row],[Poids OT (T)]]*Data_Set[[#This Row],[Distance (KM)]]</f>
        <v>4.0103568000000003</v>
      </c>
      <c r="AB758" s="30">
        <f>Data_Set[[#This Row],[Repartition Segment 2]]*Data_Set[[#This Row],[Coefficient CO2 Segment 2]]*Data_Set[[#This Row],[Poids OT (T)]]*Data_Set[[#This Row],[Distance (KM)]]</f>
        <v>3.9418465380000001</v>
      </c>
      <c r="AC758" s="30">
        <f>Data_Set[[#This Row],[Bilan CO2 Segment 1 (Kg CO2)]]+Data_Set[[#This Row],[Bilan CO2 Segment 2 (Kg CO2)]]</f>
        <v>7.9522033380000003</v>
      </c>
      <c r="AD758" s="1"/>
    </row>
    <row r="759" spans="1:30" ht="12.5" x14ac:dyDescent="0.25">
      <c r="A759" s="7">
        <v>202203000165</v>
      </c>
      <c r="B759" s="18">
        <v>44631</v>
      </c>
      <c r="C759" s="18" t="str">
        <f>TEXT(B759, "mmmm")</f>
        <v>mars</v>
      </c>
      <c r="D759" s="18" t="str">
        <f>TEXT(B759,"aaaa")</f>
        <v>2022</v>
      </c>
      <c r="E759" s="7">
        <v>1476992</v>
      </c>
      <c r="F759" s="17">
        <v>300</v>
      </c>
      <c r="G759" s="23">
        <f>Data_Set[[#This Row],[Poids OT (kg)]]/1000</f>
        <v>0.3</v>
      </c>
      <c r="H759" s="6" t="s">
        <v>0</v>
      </c>
      <c r="I759" s="7">
        <v>131</v>
      </c>
      <c r="J759" s="6">
        <v>62780</v>
      </c>
      <c r="K759" s="6" t="s">
        <v>31</v>
      </c>
      <c r="L759" s="6">
        <v>91100</v>
      </c>
      <c r="M759" s="6" t="s">
        <v>22</v>
      </c>
      <c r="N759" s="7">
        <v>278.49700000000001</v>
      </c>
      <c r="O759" s="6" t="s">
        <v>164</v>
      </c>
      <c r="P759" s="6" t="s">
        <v>165</v>
      </c>
      <c r="Q759" s="11">
        <v>2870462567457</v>
      </c>
      <c r="R759" s="12">
        <v>603010406</v>
      </c>
      <c r="S759" s="6" t="str">
        <f>LEFT(Q759,1)</f>
        <v>2</v>
      </c>
      <c r="T759" s="6" t="str">
        <f>IF(S759="1","Homme",IF(S759="0","Inconnu","Femme"))</f>
        <v>Femme</v>
      </c>
      <c r="U759" s="6" t="str">
        <f>"19"&amp;MID(Q759, SEARCH("", Q759) + 1,2)</f>
        <v>1987</v>
      </c>
      <c r="V759" s="6" t="str">
        <f>FLOOR(U759,5) &amp; "-" &amp; FLOOR(U759,5) + 5</f>
        <v>1985-1990</v>
      </c>
      <c r="W759" s="24">
        <f>IFERROR(VLOOKUP(Data_Set[[#This Row],[Type Transport]],'[1]Taux émission CO2e'!$A$5:$B$16,2,0),0)</f>
        <v>0.3</v>
      </c>
      <c r="X759" s="28">
        <f>IFERROR(VLOOKUP(Data_Set[[#This Row],[Type Transport]],'[1]Taux émission CO2e'!$A$5:$D$16,4,0),0)</f>
        <v>0.16</v>
      </c>
      <c r="Y759" s="24">
        <f>IFERROR(VLOOKUP(Data_Set[[#This Row],[Type Transport]],'[1]Taux émission CO2e'!$A$20:$B$31,2,0),0)</f>
        <v>0.7</v>
      </c>
      <c r="Z759" s="6">
        <f>IFERROR(VLOOKUP(Data_Set[[#This Row],[Type Transport]],'[1]Taux émission CO2e'!$A$20:$D$31,4,0),0)</f>
        <v>6.7400000000000002E-2</v>
      </c>
      <c r="AA759" s="30">
        <f>Data_Set[[#This Row],[Repartition Segment 1]]*Data_Set[[#This Row],[Coefficient CO2 Segment 1]]*Data_Set[[#This Row],[Poids OT (T)]]*Data_Set[[#This Row],[Distance (KM)]]</f>
        <v>4.0103568000000003</v>
      </c>
      <c r="AB759" s="30">
        <f>Data_Set[[#This Row],[Repartition Segment 2]]*Data_Set[[#This Row],[Coefficient CO2 Segment 2]]*Data_Set[[#This Row],[Poids OT (T)]]*Data_Set[[#This Row],[Distance (KM)]]</f>
        <v>3.9418465380000001</v>
      </c>
      <c r="AC759" s="30">
        <f>Data_Set[[#This Row],[Bilan CO2 Segment 1 (Kg CO2)]]+Data_Set[[#This Row],[Bilan CO2 Segment 2 (Kg CO2)]]</f>
        <v>7.9522033380000003</v>
      </c>
      <c r="AD759" s="1"/>
    </row>
    <row r="760" spans="1:30" ht="12.5" x14ac:dyDescent="0.25">
      <c r="A760" s="7">
        <v>202203000165</v>
      </c>
      <c r="B760" s="18">
        <v>44638</v>
      </c>
      <c r="C760" s="18" t="str">
        <f>TEXT(B760, "mmmm")</f>
        <v>mars</v>
      </c>
      <c r="D760" s="18" t="str">
        <f>TEXT(B760,"aaaa")</f>
        <v>2022</v>
      </c>
      <c r="E760" s="7">
        <v>1480578</v>
      </c>
      <c r="F760" s="17">
        <v>300</v>
      </c>
      <c r="G760" s="23">
        <f>Data_Set[[#This Row],[Poids OT (kg)]]/1000</f>
        <v>0.3</v>
      </c>
      <c r="H760" s="6" t="s">
        <v>0</v>
      </c>
      <c r="I760" s="7">
        <v>131</v>
      </c>
      <c r="J760" s="6">
        <v>62780</v>
      </c>
      <c r="K760" s="6" t="s">
        <v>31</v>
      </c>
      <c r="L760" s="6">
        <v>91100</v>
      </c>
      <c r="M760" s="6" t="s">
        <v>22</v>
      </c>
      <c r="N760" s="7">
        <v>278.49700000000001</v>
      </c>
      <c r="O760" s="6" t="s">
        <v>164</v>
      </c>
      <c r="P760" s="6" t="s">
        <v>165</v>
      </c>
      <c r="Q760" s="11">
        <v>2870462567457</v>
      </c>
      <c r="R760" s="12">
        <v>603010406</v>
      </c>
      <c r="S760" s="6" t="str">
        <f>LEFT(Q760,1)</f>
        <v>2</v>
      </c>
      <c r="T760" s="6" t="str">
        <f>IF(S760="1","Homme",IF(S760="0","Inconnu","Femme"))</f>
        <v>Femme</v>
      </c>
      <c r="U760" s="6" t="str">
        <f>"19"&amp;MID(Q760, SEARCH("", Q760) + 1,2)</f>
        <v>1987</v>
      </c>
      <c r="V760" s="6" t="str">
        <f>FLOOR(U760,5) &amp; "-" &amp; FLOOR(U760,5) + 5</f>
        <v>1985-1990</v>
      </c>
      <c r="W760" s="24">
        <f>IFERROR(VLOOKUP(Data_Set[[#This Row],[Type Transport]],'[1]Taux émission CO2e'!$A$5:$B$16,2,0),0)</f>
        <v>0.3</v>
      </c>
      <c r="X760" s="28">
        <f>IFERROR(VLOOKUP(Data_Set[[#This Row],[Type Transport]],'[1]Taux émission CO2e'!$A$5:$D$16,4,0),0)</f>
        <v>0.16</v>
      </c>
      <c r="Y760" s="24">
        <f>IFERROR(VLOOKUP(Data_Set[[#This Row],[Type Transport]],'[1]Taux émission CO2e'!$A$20:$B$31,2,0),0)</f>
        <v>0.7</v>
      </c>
      <c r="Z760" s="6">
        <f>IFERROR(VLOOKUP(Data_Set[[#This Row],[Type Transport]],'[1]Taux émission CO2e'!$A$20:$D$31,4,0),0)</f>
        <v>6.7400000000000002E-2</v>
      </c>
      <c r="AA760" s="30">
        <f>Data_Set[[#This Row],[Repartition Segment 1]]*Data_Set[[#This Row],[Coefficient CO2 Segment 1]]*Data_Set[[#This Row],[Poids OT (T)]]*Data_Set[[#This Row],[Distance (KM)]]</f>
        <v>4.0103568000000003</v>
      </c>
      <c r="AB760" s="30">
        <f>Data_Set[[#This Row],[Repartition Segment 2]]*Data_Set[[#This Row],[Coefficient CO2 Segment 2]]*Data_Set[[#This Row],[Poids OT (T)]]*Data_Set[[#This Row],[Distance (KM)]]</f>
        <v>3.9418465380000001</v>
      </c>
      <c r="AC760" s="30">
        <f>Data_Set[[#This Row],[Bilan CO2 Segment 1 (Kg CO2)]]+Data_Set[[#This Row],[Bilan CO2 Segment 2 (Kg CO2)]]</f>
        <v>7.9522033380000003</v>
      </c>
      <c r="AD760" s="1"/>
    </row>
    <row r="761" spans="1:30" ht="12.5" x14ac:dyDescent="0.25">
      <c r="A761" s="7">
        <v>202203000165</v>
      </c>
      <c r="B761" s="18">
        <v>44645</v>
      </c>
      <c r="C761" s="18" t="str">
        <f>TEXT(B761, "mmmm")</f>
        <v>mars</v>
      </c>
      <c r="D761" s="18" t="str">
        <f>TEXT(B761,"aaaa")</f>
        <v>2022</v>
      </c>
      <c r="E761" s="7">
        <v>1483506</v>
      </c>
      <c r="F761" s="17">
        <v>400</v>
      </c>
      <c r="G761" s="23">
        <f>Data_Set[[#This Row],[Poids OT (kg)]]/1000</f>
        <v>0.4</v>
      </c>
      <c r="H761" s="6" t="s">
        <v>0</v>
      </c>
      <c r="I761" s="7">
        <v>158</v>
      </c>
      <c r="J761" s="6">
        <v>62780</v>
      </c>
      <c r="K761" s="6" t="s">
        <v>31</v>
      </c>
      <c r="L761" s="6">
        <v>91100</v>
      </c>
      <c r="M761" s="6" t="s">
        <v>22</v>
      </c>
      <c r="N761" s="7">
        <v>278.49700000000001</v>
      </c>
      <c r="O761" s="6" t="s">
        <v>164</v>
      </c>
      <c r="P761" s="6" t="s">
        <v>165</v>
      </c>
      <c r="Q761" s="11">
        <v>2870462567457</v>
      </c>
      <c r="R761" s="12">
        <v>603010406</v>
      </c>
      <c r="S761" s="6" t="str">
        <f>LEFT(Q761,1)</f>
        <v>2</v>
      </c>
      <c r="T761" s="6" t="str">
        <f>IF(S761="1","Homme",IF(S761="0","Inconnu","Femme"))</f>
        <v>Femme</v>
      </c>
      <c r="U761" s="6" t="str">
        <f>"19"&amp;MID(Q761, SEARCH("", Q761) + 1,2)</f>
        <v>1987</v>
      </c>
      <c r="V761" s="6" t="str">
        <f>FLOOR(U761,5) &amp; "-" &amp; FLOOR(U761,5) + 5</f>
        <v>1985-1990</v>
      </c>
      <c r="W761" s="24">
        <f>IFERROR(VLOOKUP(Data_Set[[#This Row],[Type Transport]],'[1]Taux émission CO2e'!$A$5:$B$16,2,0),0)</f>
        <v>0.3</v>
      </c>
      <c r="X761" s="28">
        <f>IFERROR(VLOOKUP(Data_Set[[#This Row],[Type Transport]],'[1]Taux émission CO2e'!$A$5:$D$16,4,0),0)</f>
        <v>0.16</v>
      </c>
      <c r="Y761" s="24">
        <f>IFERROR(VLOOKUP(Data_Set[[#This Row],[Type Transport]],'[1]Taux émission CO2e'!$A$20:$B$31,2,0),0)</f>
        <v>0.7</v>
      </c>
      <c r="Z761" s="6">
        <f>IFERROR(VLOOKUP(Data_Set[[#This Row],[Type Transport]],'[1]Taux émission CO2e'!$A$20:$D$31,4,0),0)</f>
        <v>6.7400000000000002E-2</v>
      </c>
      <c r="AA761" s="30">
        <f>Data_Set[[#This Row],[Repartition Segment 1]]*Data_Set[[#This Row],[Coefficient CO2 Segment 1]]*Data_Set[[#This Row],[Poids OT (T)]]*Data_Set[[#This Row],[Distance (KM)]]</f>
        <v>5.347142400000001</v>
      </c>
      <c r="AB761" s="30">
        <f>Data_Set[[#This Row],[Repartition Segment 2]]*Data_Set[[#This Row],[Coefficient CO2 Segment 2]]*Data_Set[[#This Row],[Poids OT (T)]]*Data_Set[[#This Row],[Distance (KM)]]</f>
        <v>5.2557953839999998</v>
      </c>
      <c r="AC761" s="30">
        <f>Data_Set[[#This Row],[Bilan CO2 Segment 1 (Kg CO2)]]+Data_Set[[#This Row],[Bilan CO2 Segment 2 (Kg CO2)]]</f>
        <v>10.602937784000002</v>
      </c>
      <c r="AD761" s="1"/>
    </row>
    <row r="762" spans="1:30" ht="12.5" x14ac:dyDescent="0.25">
      <c r="A762" s="7">
        <v>20220400055</v>
      </c>
      <c r="B762" s="18">
        <v>44652</v>
      </c>
      <c r="C762" s="18" t="str">
        <f>TEXT(B762, "mmmm")</f>
        <v>avril</v>
      </c>
      <c r="D762" s="18" t="str">
        <f>TEXT(B762,"aaaa")</f>
        <v>2022</v>
      </c>
      <c r="E762" s="7">
        <v>1486440</v>
      </c>
      <c r="F762" s="17">
        <v>300</v>
      </c>
      <c r="G762" s="23">
        <f>Data_Set[[#This Row],[Poids OT (kg)]]/1000</f>
        <v>0.3</v>
      </c>
      <c r="H762" s="6" t="s">
        <v>0</v>
      </c>
      <c r="I762" s="7">
        <v>158</v>
      </c>
      <c r="J762" s="6">
        <v>62780</v>
      </c>
      <c r="K762" s="6" t="s">
        <v>31</v>
      </c>
      <c r="L762" s="6">
        <v>91100</v>
      </c>
      <c r="M762" s="6" t="s">
        <v>22</v>
      </c>
      <c r="N762" s="7">
        <v>278.49700000000001</v>
      </c>
      <c r="O762" s="6" t="s">
        <v>164</v>
      </c>
      <c r="P762" s="6" t="s">
        <v>165</v>
      </c>
      <c r="Q762" s="11">
        <v>2870462567457</v>
      </c>
      <c r="R762" s="12">
        <v>603010406</v>
      </c>
      <c r="S762" s="6" t="str">
        <f>LEFT(Q762,1)</f>
        <v>2</v>
      </c>
      <c r="T762" s="6" t="str">
        <f>IF(S762="1","Homme",IF(S762="0","Inconnu","Femme"))</f>
        <v>Femme</v>
      </c>
      <c r="U762" s="6" t="str">
        <f>"19"&amp;MID(Q762, SEARCH("", Q762) + 1,2)</f>
        <v>1987</v>
      </c>
      <c r="V762" s="6" t="str">
        <f>FLOOR(U762,5) &amp; "-" &amp; FLOOR(U762,5) + 5</f>
        <v>1985-1990</v>
      </c>
      <c r="W762" s="24">
        <f>IFERROR(VLOOKUP(Data_Set[[#This Row],[Type Transport]],'[1]Taux émission CO2e'!$A$5:$B$16,2,0),0)</f>
        <v>0.3</v>
      </c>
      <c r="X762" s="28">
        <f>IFERROR(VLOOKUP(Data_Set[[#This Row],[Type Transport]],'[1]Taux émission CO2e'!$A$5:$D$16,4,0),0)</f>
        <v>0.16</v>
      </c>
      <c r="Y762" s="24">
        <f>IFERROR(VLOOKUP(Data_Set[[#This Row],[Type Transport]],'[1]Taux émission CO2e'!$A$20:$B$31,2,0),0)</f>
        <v>0.7</v>
      </c>
      <c r="Z762" s="6">
        <f>IFERROR(VLOOKUP(Data_Set[[#This Row],[Type Transport]],'[1]Taux émission CO2e'!$A$20:$D$31,4,0),0)</f>
        <v>6.7400000000000002E-2</v>
      </c>
      <c r="AA762" s="30">
        <f>Data_Set[[#This Row],[Repartition Segment 1]]*Data_Set[[#This Row],[Coefficient CO2 Segment 1]]*Data_Set[[#This Row],[Poids OT (T)]]*Data_Set[[#This Row],[Distance (KM)]]</f>
        <v>4.0103568000000003</v>
      </c>
      <c r="AB762" s="30">
        <f>Data_Set[[#This Row],[Repartition Segment 2]]*Data_Set[[#This Row],[Coefficient CO2 Segment 2]]*Data_Set[[#This Row],[Poids OT (T)]]*Data_Set[[#This Row],[Distance (KM)]]</f>
        <v>3.9418465380000001</v>
      </c>
      <c r="AC762" s="30">
        <f>Data_Set[[#This Row],[Bilan CO2 Segment 1 (Kg CO2)]]+Data_Set[[#This Row],[Bilan CO2 Segment 2 (Kg CO2)]]</f>
        <v>7.9522033380000003</v>
      </c>
      <c r="AD762" s="1"/>
    </row>
    <row r="763" spans="1:30" ht="12.5" x14ac:dyDescent="0.25">
      <c r="A763" s="7">
        <v>20220400055</v>
      </c>
      <c r="B763" s="18">
        <v>44659</v>
      </c>
      <c r="C763" s="18" t="str">
        <f>TEXT(B763, "mmmm")</f>
        <v>avril</v>
      </c>
      <c r="D763" s="18" t="str">
        <f>TEXT(B763,"aaaa")</f>
        <v>2022</v>
      </c>
      <c r="E763" s="7">
        <v>1489448</v>
      </c>
      <c r="F763" s="17">
        <v>150</v>
      </c>
      <c r="G763" s="23">
        <f>Data_Set[[#This Row],[Poids OT (kg)]]/1000</f>
        <v>0.15</v>
      </c>
      <c r="H763" s="6" t="s">
        <v>0</v>
      </c>
      <c r="I763" s="7">
        <v>158</v>
      </c>
      <c r="J763" s="6">
        <v>62780</v>
      </c>
      <c r="K763" s="6" t="s">
        <v>31</v>
      </c>
      <c r="L763" s="6">
        <v>91100</v>
      </c>
      <c r="M763" s="6" t="s">
        <v>22</v>
      </c>
      <c r="N763" s="7">
        <v>278.49700000000001</v>
      </c>
      <c r="O763" s="6" t="s">
        <v>164</v>
      </c>
      <c r="P763" s="6" t="s">
        <v>165</v>
      </c>
      <c r="Q763" s="11">
        <v>2870462567457</v>
      </c>
      <c r="R763" s="12">
        <v>603010406</v>
      </c>
      <c r="S763" s="6" t="str">
        <f>LEFT(Q763,1)</f>
        <v>2</v>
      </c>
      <c r="T763" s="6" t="str">
        <f>IF(S763="1","Homme",IF(S763="0","Inconnu","Femme"))</f>
        <v>Femme</v>
      </c>
      <c r="U763" s="6" t="str">
        <f>"19"&amp;MID(Q763, SEARCH("", Q763) + 1,2)</f>
        <v>1987</v>
      </c>
      <c r="V763" s="6" t="str">
        <f>FLOOR(U763,5) &amp; "-" &amp; FLOOR(U763,5) + 5</f>
        <v>1985-1990</v>
      </c>
      <c r="W763" s="24">
        <f>IFERROR(VLOOKUP(Data_Set[[#This Row],[Type Transport]],'[1]Taux émission CO2e'!$A$5:$B$16,2,0),0)</f>
        <v>0.3</v>
      </c>
      <c r="X763" s="28">
        <f>IFERROR(VLOOKUP(Data_Set[[#This Row],[Type Transport]],'[1]Taux émission CO2e'!$A$5:$D$16,4,0),0)</f>
        <v>0.16</v>
      </c>
      <c r="Y763" s="24">
        <f>IFERROR(VLOOKUP(Data_Set[[#This Row],[Type Transport]],'[1]Taux émission CO2e'!$A$20:$B$31,2,0),0)</f>
        <v>0.7</v>
      </c>
      <c r="Z763" s="6">
        <f>IFERROR(VLOOKUP(Data_Set[[#This Row],[Type Transport]],'[1]Taux émission CO2e'!$A$20:$D$31,4,0),0)</f>
        <v>6.7400000000000002E-2</v>
      </c>
      <c r="AA763" s="30">
        <f>Data_Set[[#This Row],[Repartition Segment 1]]*Data_Set[[#This Row],[Coefficient CO2 Segment 1]]*Data_Set[[#This Row],[Poids OT (T)]]*Data_Set[[#This Row],[Distance (KM)]]</f>
        <v>2.0051784000000001</v>
      </c>
      <c r="AB763" s="30">
        <f>Data_Set[[#This Row],[Repartition Segment 2]]*Data_Set[[#This Row],[Coefficient CO2 Segment 2]]*Data_Set[[#This Row],[Poids OT (T)]]*Data_Set[[#This Row],[Distance (KM)]]</f>
        <v>1.970923269</v>
      </c>
      <c r="AC763" s="30">
        <f>Data_Set[[#This Row],[Bilan CO2 Segment 1 (Kg CO2)]]+Data_Set[[#This Row],[Bilan CO2 Segment 2 (Kg CO2)]]</f>
        <v>3.9761016690000002</v>
      </c>
      <c r="AD763" s="1"/>
    </row>
    <row r="764" spans="1:30" ht="12.5" x14ac:dyDescent="0.25">
      <c r="A764" s="7">
        <v>20220400055</v>
      </c>
      <c r="B764" s="18">
        <v>44666</v>
      </c>
      <c r="C764" s="18" t="str">
        <f>TEXT(B764, "mmmm")</f>
        <v>avril</v>
      </c>
      <c r="D764" s="18" t="str">
        <f>TEXT(B764,"aaaa")</f>
        <v>2022</v>
      </c>
      <c r="E764" s="7">
        <v>1493539</v>
      </c>
      <c r="F764" s="17">
        <v>400</v>
      </c>
      <c r="G764" s="23">
        <f>Data_Set[[#This Row],[Poids OT (kg)]]/1000</f>
        <v>0.4</v>
      </c>
      <c r="H764" s="6" t="s">
        <v>0</v>
      </c>
      <c r="I764" s="7">
        <v>158</v>
      </c>
      <c r="J764" s="6">
        <v>62780</v>
      </c>
      <c r="K764" s="6" t="s">
        <v>31</v>
      </c>
      <c r="L764" s="6">
        <v>91100</v>
      </c>
      <c r="M764" s="6" t="s">
        <v>22</v>
      </c>
      <c r="N764" s="7">
        <v>278.49700000000001</v>
      </c>
      <c r="O764" s="6" t="s">
        <v>164</v>
      </c>
      <c r="P764" s="6" t="s">
        <v>165</v>
      </c>
      <c r="Q764" s="11">
        <v>2870462567457</v>
      </c>
      <c r="R764" s="12">
        <v>603010406</v>
      </c>
      <c r="S764" s="6" t="str">
        <f>LEFT(Q764,1)</f>
        <v>2</v>
      </c>
      <c r="T764" s="6" t="str">
        <f>IF(S764="1","Homme",IF(S764="0","Inconnu","Femme"))</f>
        <v>Femme</v>
      </c>
      <c r="U764" s="6" t="str">
        <f>"19"&amp;MID(Q764, SEARCH("", Q764) + 1,2)</f>
        <v>1987</v>
      </c>
      <c r="V764" s="6" t="str">
        <f>FLOOR(U764,5) &amp; "-" &amp; FLOOR(U764,5) + 5</f>
        <v>1985-1990</v>
      </c>
      <c r="W764" s="24">
        <f>IFERROR(VLOOKUP(Data_Set[[#This Row],[Type Transport]],'[1]Taux émission CO2e'!$A$5:$B$16,2,0),0)</f>
        <v>0.3</v>
      </c>
      <c r="X764" s="28">
        <f>IFERROR(VLOOKUP(Data_Set[[#This Row],[Type Transport]],'[1]Taux émission CO2e'!$A$5:$D$16,4,0),0)</f>
        <v>0.16</v>
      </c>
      <c r="Y764" s="24">
        <f>IFERROR(VLOOKUP(Data_Set[[#This Row],[Type Transport]],'[1]Taux émission CO2e'!$A$20:$B$31,2,0),0)</f>
        <v>0.7</v>
      </c>
      <c r="Z764" s="6">
        <f>IFERROR(VLOOKUP(Data_Set[[#This Row],[Type Transport]],'[1]Taux émission CO2e'!$A$20:$D$31,4,0),0)</f>
        <v>6.7400000000000002E-2</v>
      </c>
      <c r="AA764" s="30">
        <f>Data_Set[[#This Row],[Repartition Segment 1]]*Data_Set[[#This Row],[Coefficient CO2 Segment 1]]*Data_Set[[#This Row],[Poids OT (T)]]*Data_Set[[#This Row],[Distance (KM)]]</f>
        <v>5.347142400000001</v>
      </c>
      <c r="AB764" s="30">
        <f>Data_Set[[#This Row],[Repartition Segment 2]]*Data_Set[[#This Row],[Coefficient CO2 Segment 2]]*Data_Set[[#This Row],[Poids OT (T)]]*Data_Set[[#This Row],[Distance (KM)]]</f>
        <v>5.2557953839999998</v>
      </c>
      <c r="AC764" s="30">
        <f>Data_Set[[#This Row],[Bilan CO2 Segment 1 (Kg CO2)]]+Data_Set[[#This Row],[Bilan CO2 Segment 2 (Kg CO2)]]</f>
        <v>10.602937784000002</v>
      </c>
      <c r="AD764" s="1"/>
    </row>
    <row r="765" spans="1:30" ht="12.5" x14ac:dyDescent="0.25">
      <c r="A765" s="7">
        <v>2022050075</v>
      </c>
      <c r="B765" s="18">
        <v>44673</v>
      </c>
      <c r="C765" s="18" t="str">
        <f>TEXT(B765, "mmmm")</f>
        <v>avril</v>
      </c>
      <c r="D765" s="18" t="str">
        <f>TEXT(B765,"aaaa")</f>
        <v>2022</v>
      </c>
      <c r="E765" s="7">
        <v>1495913</v>
      </c>
      <c r="F765" s="17">
        <v>300</v>
      </c>
      <c r="G765" s="23">
        <f>Data_Set[[#This Row],[Poids OT (kg)]]/1000</f>
        <v>0.3</v>
      </c>
      <c r="H765" s="6" t="s">
        <v>0</v>
      </c>
      <c r="I765" s="7">
        <v>180</v>
      </c>
      <c r="J765" s="6">
        <v>62780</v>
      </c>
      <c r="K765" s="6" t="s">
        <v>31</v>
      </c>
      <c r="L765" s="6">
        <v>91100</v>
      </c>
      <c r="M765" s="6" t="s">
        <v>22</v>
      </c>
      <c r="N765" s="7">
        <v>278.49700000000001</v>
      </c>
      <c r="O765" s="6" t="s">
        <v>164</v>
      </c>
      <c r="P765" s="6" t="s">
        <v>165</v>
      </c>
      <c r="Q765" s="11">
        <v>2870462567457</v>
      </c>
      <c r="R765" s="12">
        <v>603010406</v>
      </c>
      <c r="S765" s="6" t="str">
        <f>LEFT(Q765,1)</f>
        <v>2</v>
      </c>
      <c r="T765" s="6" t="str">
        <f>IF(S765="1","Homme",IF(S765="0","Inconnu","Femme"))</f>
        <v>Femme</v>
      </c>
      <c r="U765" s="6" t="str">
        <f>"19"&amp;MID(Q765, SEARCH("", Q765) + 1,2)</f>
        <v>1987</v>
      </c>
      <c r="V765" s="6" t="str">
        <f>FLOOR(U765,5) &amp; "-" &amp; FLOOR(U765,5) + 5</f>
        <v>1985-1990</v>
      </c>
      <c r="W765" s="24">
        <f>IFERROR(VLOOKUP(Data_Set[[#This Row],[Type Transport]],'[1]Taux émission CO2e'!$A$5:$B$16,2,0),0)</f>
        <v>0.3</v>
      </c>
      <c r="X765" s="28">
        <f>IFERROR(VLOOKUP(Data_Set[[#This Row],[Type Transport]],'[1]Taux émission CO2e'!$A$5:$D$16,4,0),0)</f>
        <v>0.16</v>
      </c>
      <c r="Y765" s="24">
        <f>IFERROR(VLOOKUP(Data_Set[[#This Row],[Type Transport]],'[1]Taux émission CO2e'!$A$20:$B$31,2,0),0)</f>
        <v>0.7</v>
      </c>
      <c r="Z765" s="6">
        <f>IFERROR(VLOOKUP(Data_Set[[#This Row],[Type Transport]],'[1]Taux émission CO2e'!$A$20:$D$31,4,0),0)</f>
        <v>6.7400000000000002E-2</v>
      </c>
      <c r="AA765" s="30">
        <f>Data_Set[[#This Row],[Repartition Segment 1]]*Data_Set[[#This Row],[Coefficient CO2 Segment 1]]*Data_Set[[#This Row],[Poids OT (T)]]*Data_Set[[#This Row],[Distance (KM)]]</f>
        <v>4.0103568000000003</v>
      </c>
      <c r="AB765" s="30">
        <f>Data_Set[[#This Row],[Repartition Segment 2]]*Data_Set[[#This Row],[Coefficient CO2 Segment 2]]*Data_Set[[#This Row],[Poids OT (T)]]*Data_Set[[#This Row],[Distance (KM)]]</f>
        <v>3.9418465380000001</v>
      </c>
      <c r="AC765" s="30">
        <f>Data_Set[[#This Row],[Bilan CO2 Segment 1 (Kg CO2)]]+Data_Set[[#This Row],[Bilan CO2 Segment 2 (Kg CO2)]]</f>
        <v>7.9522033380000003</v>
      </c>
      <c r="AD765" s="1"/>
    </row>
    <row r="766" spans="1:30" ht="12.5" x14ac:dyDescent="0.25">
      <c r="A766" s="7">
        <v>2022050075</v>
      </c>
      <c r="B766" s="18">
        <v>44687</v>
      </c>
      <c r="C766" s="18" t="str">
        <f>TEXT(B766, "mmmm")</f>
        <v>mai</v>
      </c>
      <c r="D766" s="18" t="str">
        <f>TEXT(B766,"aaaa")</f>
        <v>2022</v>
      </c>
      <c r="E766" s="7">
        <v>1501605</v>
      </c>
      <c r="F766" s="17">
        <v>400</v>
      </c>
      <c r="G766" s="23">
        <f>Data_Set[[#This Row],[Poids OT (kg)]]/1000</f>
        <v>0.4</v>
      </c>
      <c r="H766" s="6" t="s">
        <v>0</v>
      </c>
      <c r="I766" s="7">
        <v>180</v>
      </c>
      <c r="J766" s="6">
        <v>62780</v>
      </c>
      <c r="K766" s="6" t="s">
        <v>31</v>
      </c>
      <c r="L766" s="6">
        <v>91100</v>
      </c>
      <c r="M766" s="6" t="s">
        <v>22</v>
      </c>
      <c r="N766" s="7">
        <v>278.49700000000001</v>
      </c>
      <c r="O766" s="6" t="s">
        <v>164</v>
      </c>
      <c r="P766" s="6" t="s">
        <v>165</v>
      </c>
      <c r="Q766" s="11">
        <v>2870462567457</v>
      </c>
      <c r="R766" s="12">
        <v>603010406</v>
      </c>
      <c r="S766" s="6" t="str">
        <f>LEFT(Q766,1)</f>
        <v>2</v>
      </c>
      <c r="T766" s="6" t="str">
        <f>IF(S766="1","Homme",IF(S766="0","Inconnu","Femme"))</f>
        <v>Femme</v>
      </c>
      <c r="U766" s="6" t="str">
        <f>"19"&amp;MID(Q766, SEARCH("", Q766) + 1,2)</f>
        <v>1987</v>
      </c>
      <c r="V766" s="6" t="str">
        <f>FLOOR(U766,5) &amp; "-" &amp; FLOOR(U766,5) + 5</f>
        <v>1985-1990</v>
      </c>
      <c r="W766" s="24">
        <f>IFERROR(VLOOKUP(Data_Set[[#This Row],[Type Transport]],'[1]Taux émission CO2e'!$A$5:$B$16,2,0),0)</f>
        <v>0.3</v>
      </c>
      <c r="X766" s="28">
        <f>IFERROR(VLOOKUP(Data_Set[[#This Row],[Type Transport]],'[1]Taux émission CO2e'!$A$5:$D$16,4,0),0)</f>
        <v>0.16</v>
      </c>
      <c r="Y766" s="24">
        <f>IFERROR(VLOOKUP(Data_Set[[#This Row],[Type Transport]],'[1]Taux émission CO2e'!$A$20:$B$31,2,0),0)</f>
        <v>0.7</v>
      </c>
      <c r="Z766" s="6">
        <f>IFERROR(VLOOKUP(Data_Set[[#This Row],[Type Transport]],'[1]Taux émission CO2e'!$A$20:$D$31,4,0),0)</f>
        <v>6.7400000000000002E-2</v>
      </c>
      <c r="AA766" s="30">
        <f>Data_Set[[#This Row],[Repartition Segment 1]]*Data_Set[[#This Row],[Coefficient CO2 Segment 1]]*Data_Set[[#This Row],[Poids OT (T)]]*Data_Set[[#This Row],[Distance (KM)]]</f>
        <v>5.347142400000001</v>
      </c>
      <c r="AB766" s="30">
        <f>Data_Set[[#This Row],[Repartition Segment 2]]*Data_Set[[#This Row],[Coefficient CO2 Segment 2]]*Data_Set[[#This Row],[Poids OT (T)]]*Data_Set[[#This Row],[Distance (KM)]]</f>
        <v>5.2557953839999998</v>
      </c>
      <c r="AC766" s="30">
        <f>Data_Set[[#This Row],[Bilan CO2 Segment 1 (Kg CO2)]]+Data_Set[[#This Row],[Bilan CO2 Segment 2 (Kg CO2)]]</f>
        <v>10.602937784000002</v>
      </c>
      <c r="AD766" s="1"/>
    </row>
    <row r="767" spans="1:30" ht="12.5" x14ac:dyDescent="0.25">
      <c r="A767" s="7">
        <v>2022050075</v>
      </c>
      <c r="B767" s="18">
        <v>44694</v>
      </c>
      <c r="C767" s="18" t="str">
        <f>TEXT(B767, "mmmm")</f>
        <v>mai</v>
      </c>
      <c r="D767" s="18" t="str">
        <f>TEXT(B767,"aaaa")</f>
        <v>2022</v>
      </c>
      <c r="E767" s="7">
        <v>1504773</v>
      </c>
      <c r="F767" s="17">
        <v>300</v>
      </c>
      <c r="G767" s="23">
        <f>Data_Set[[#This Row],[Poids OT (kg)]]/1000</f>
        <v>0.3</v>
      </c>
      <c r="H767" s="6" t="s">
        <v>0</v>
      </c>
      <c r="I767" s="7">
        <v>200</v>
      </c>
      <c r="J767" s="6">
        <v>62780</v>
      </c>
      <c r="K767" s="6" t="s">
        <v>31</v>
      </c>
      <c r="L767" s="6">
        <v>91100</v>
      </c>
      <c r="M767" s="6" t="s">
        <v>22</v>
      </c>
      <c r="N767" s="7">
        <v>278.49700000000001</v>
      </c>
      <c r="O767" s="6" t="s">
        <v>164</v>
      </c>
      <c r="P767" s="6" t="s">
        <v>165</v>
      </c>
      <c r="Q767" s="11">
        <v>2870462567457</v>
      </c>
      <c r="R767" s="12">
        <v>603010406</v>
      </c>
      <c r="S767" s="6" t="str">
        <f>LEFT(Q767,1)</f>
        <v>2</v>
      </c>
      <c r="T767" s="6" t="str">
        <f>IF(S767="1","Homme",IF(S767="0","Inconnu","Femme"))</f>
        <v>Femme</v>
      </c>
      <c r="U767" s="6" t="str">
        <f>"19"&amp;MID(Q767, SEARCH("", Q767) + 1,2)</f>
        <v>1987</v>
      </c>
      <c r="V767" s="6" t="str">
        <f>FLOOR(U767,5) &amp; "-" &amp; FLOOR(U767,5) + 5</f>
        <v>1985-1990</v>
      </c>
      <c r="W767" s="24">
        <f>IFERROR(VLOOKUP(Data_Set[[#This Row],[Type Transport]],'[1]Taux émission CO2e'!$A$5:$B$16,2,0),0)</f>
        <v>0.3</v>
      </c>
      <c r="X767" s="28">
        <f>IFERROR(VLOOKUP(Data_Set[[#This Row],[Type Transport]],'[1]Taux émission CO2e'!$A$5:$D$16,4,0),0)</f>
        <v>0.16</v>
      </c>
      <c r="Y767" s="24">
        <f>IFERROR(VLOOKUP(Data_Set[[#This Row],[Type Transport]],'[1]Taux émission CO2e'!$A$20:$B$31,2,0),0)</f>
        <v>0.7</v>
      </c>
      <c r="Z767" s="6">
        <f>IFERROR(VLOOKUP(Data_Set[[#This Row],[Type Transport]],'[1]Taux émission CO2e'!$A$20:$D$31,4,0),0)</f>
        <v>6.7400000000000002E-2</v>
      </c>
      <c r="AA767" s="30">
        <f>Data_Set[[#This Row],[Repartition Segment 1]]*Data_Set[[#This Row],[Coefficient CO2 Segment 1]]*Data_Set[[#This Row],[Poids OT (T)]]*Data_Set[[#This Row],[Distance (KM)]]</f>
        <v>4.0103568000000003</v>
      </c>
      <c r="AB767" s="30">
        <f>Data_Set[[#This Row],[Repartition Segment 2]]*Data_Set[[#This Row],[Coefficient CO2 Segment 2]]*Data_Set[[#This Row],[Poids OT (T)]]*Data_Set[[#This Row],[Distance (KM)]]</f>
        <v>3.9418465380000001</v>
      </c>
      <c r="AC767" s="30">
        <f>Data_Set[[#This Row],[Bilan CO2 Segment 1 (Kg CO2)]]+Data_Set[[#This Row],[Bilan CO2 Segment 2 (Kg CO2)]]</f>
        <v>7.9522033380000003</v>
      </c>
      <c r="AD767" s="1"/>
    </row>
    <row r="768" spans="1:30" ht="12.5" x14ac:dyDescent="0.25">
      <c r="A768" s="7">
        <v>2022050075</v>
      </c>
      <c r="B768" s="18">
        <v>44701</v>
      </c>
      <c r="C768" s="18" t="str">
        <f>TEXT(B768, "mmmm")</f>
        <v>mai</v>
      </c>
      <c r="D768" s="18" t="str">
        <f>TEXT(B768,"aaaa")</f>
        <v>2022</v>
      </c>
      <c r="E768" s="7">
        <v>1508059</v>
      </c>
      <c r="F768" s="17">
        <v>400</v>
      </c>
      <c r="G768" s="23">
        <f>Data_Set[[#This Row],[Poids OT (kg)]]/1000</f>
        <v>0.4</v>
      </c>
      <c r="H768" s="6" t="s">
        <v>0</v>
      </c>
      <c r="I768" s="7">
        <v>200</v>
      </c>
      <c r="J768" s="6">
        <v>62780</v>
      </c>
      <c r="K768" s="6" t="s">
        <v>31</v>
      </c>
      <c r="L768" s="6">
        <v>91100</v>
      </c>
      <c r="M768" s="6" t="s">
        <v>22</v>
      </c>
      <c r="N768" s="7">
        <v>278.49700000000001</v>
      </c>
      <c r="O768" s="6" t="s">
        <v>164</v>
      </c>
      <c r="P768" s="6" t="s">
        <v>165</v>
      </c>
      <c r="Q768" s="11">
        <v>2870462567457</v>
      </c>
      <c r="R768" s="12">
        <v>603010406</v>
      </c>
      <c r="S768" s="6" t="str">
        <f>LEFT(Q768,1)</f>
        <v>2</v>
      </c>
      <c r="T768" s="6" t="str">
        <f>IF(S768="1","Homme",IF(S768="0","Inconnu","Femme"))</f>
        <v>Femme</v>
      </c>
      <c r="U768" s="6" t="str">
        <f>"19"&amp;MID(Q768, SEARCH("", Q768) + 1,2)</f>
        <v>1987</v>
      </c>
      <c r="V768" s="6" t="str">
        <f>FLOOR(U768,5) &amp; "-" &amp; FLOOR(U768,5) + 5</f>
        <v>1985-1990</v>
      </c>
      <c r="W768" s="24">
        <f>IFERROR(VLOOKUP(Data_Set[[#This Row],[Type Transport]],'[1]Taux émission CO2e'!$A$5:$B$16,2,0),0)</f>
        <v>0.3</v>
      </c>
      <c r="X768" s="28">
        <f>IFERROR(VLOOKUP(Data_Set[[#This Row],[Type Transport]],'[1]Taux émission CO2e'!$A$5:$D$16,4,0),0)</f>
        <v>0.16</v>
      </c>
      <c r="Y768" s="24">
        <f>IFERROR(VLOOKUP(Data_Set[[#This Row],[Type Transport]],'[1]Taux émission CO2e'!$A$20:$B$31,2,0),0)</f>
        <v>0.7</v>
      </c>
      <c r="Z768" s="6">
        <f>IFERROR(VLOOKUP(Data_Set[[#This Row],[Type Transport]],'[1]Taux émission CO2e'!$A$20:$D$31,4,0),0)</f>
        <v>6.7400000000000002E-2</v>
      </c>
      <c r="AA768" s="30">
        <f>Data_Set[[#This Row],[Repartition Segment 1]]*Data_Set[[#This Row],[Coefficient CO2 Segment 1]]*Data_Set[[#This Row],[Poids OT (T)]]*Data_Set[[#This Row],[Distance (KM)]]</f>
        <v>5.347142400000001</v>
      </c>
      <c r="AB768" s="30">
        <f>Data_Set[[#This Row],[Repartition Segment 2]]*Data_Set[[#This Row],[Coefficient CO2 Segment 2]]*Data_Set[[#This Row],[Poids OT (T)]]*Data_Set[[#This Row],[Distance (KM)]]</f>
        <v>5.2557953839999998</v>
      </c>
      <c r="AC768" s="30">
        <f>Data_Set[[#This Row],[Bilan CO2 Segment 1 (Kg CO2)]]+Data_Set[[#This Row],[Bilan CO2 Segment 2 (Kg CO2)]]</f>
        <v>10.602937784000002</v>
      </c>
      <c r="AD768" s="1"/>
    </row>
    <row r="769" spans="1:30" ht="12.5" x14ac:dyDescent="0.25">
      <c r="A769" s="7">
        <v>20220600077</v>
      </c>
      <c r="B769" s="18">
        <v>44711</v>
      </c>
      <c r="C769" s="18" t="str">
        <f>TEXT(B769, "mmmm")</f>
        <v>mai</v>
      </c>
      <c r="D769" s="18" t="str">
        <f>TEXT(B769,"aaaa")</f>
        <v>2022</v>
      </c>
      <c r="E769" s="7">
        <v>1511105</v>
      </c>
      <c r="F769" s="17">
        <v>400</v>
      </c>
      <c r="G769" s="23">
        <f>Data_Set[[#This Row],[Poids OT (kg)]]/1000</f>
        <v>0.4</v>
      </c>
      <c r="H769" s="6" t="s">
        <v>0</v>
      </c>
      <c r="I769" s="7">
        <v>158</v>
      </c>
      <c r="J769" s="6">
        <v>62780</v>
      </c>
      <c r="K769" s="6" t="s">
        <v>31</v>
      </c>
      <c r="L769" s="6">
        <v>91100</v>
      </c>
      <c r="M769" s="6" t="s">
        <v>22</v>
      </c>
      <c r="N769" s="7">
        <v>278.49700000000001</v>
      </c>
      <c r="O769" s="6" t="s">
        <v>164</v>
      </c>
      <c r="P769" s="6" t="s">
        <v>165</v>
      </c>
      <c r="Q769" s="11">
        <v>2870462567457</v>
      </c>
      <c r="R769" s="12">
        <v>603010406</v>
      </c>
      <c r="S769" s="6" t="str">
        <f>LEFT(Q769,1)</f>
        <v>2</v>
      </c>
      <c r="T769" s="6" t="str">
        <f>IF(S769="1","Homme",IF(S769="0","Inconnu","Femme"))</f>
        <v>Femme</v>
      </c>
      <c r="U769" s="6" t="str">
        <f>"19"&amp;MID(Q769, SEARCH("", Q769) + 1,2)</f>
        <v>1987</v>
      </c>
      <c r="V769" s="6" t="str">
        <f>FLOOR(U769,5) &amp; "-" &amp; FLOOR(U769,5) + 5</f>
        <v>1985-1990</v>
      </c>
      <c r="W769" s="24">
        <f>IFERROR(VLOOKUP(Data_Set[[#This Row],[Type Transport]],'[1]Taux émission CO2e'!$A$5:$B$16,2,0),0)</f>
        <v>0.3</v>
      </c>
      <c r="X769" s="28">
        <f>IFERROR(VLOOKUP(Data_Set[[#This Row],[Type Transport]],'[1]Taux émission CO2e'!$A$5:$D$16,4,0),0)</f>
        <v>0.16</v>
      </c>
      <c r="Y769" s="24">
        <f>IFERROR(VLOOKUP(Data_Set[[#This Row],[Type Transport]],'[1]Taux émission CO2e'!$A$20:$B$31,2,0),0)</f>
        <v>0.7</v>
      </c>
      <c r="Z769" s="6">
        <f>IFERROR(VLOOKUP(Data_Set[[#This Row],[Type Transport]],'[1]Taux émission CO2e'!$A$20:$D$31,4,0),0)</f>
        <v>6.7400000000000002E-2</v>
      </c>
      <c r="AA769" s="30">
        <f>Data_Set[[#This Row],[Repartition Segment 1]]*Data_Set[[#This Row],[Coefficient CO2 Segment 1]]*Data_Set[[#This Row],[Poids OT (T)]]*Data_Set[[#This Row],[Distance (KM)]]</f>
        <v>5.347142400000001</v>
      </c>
      <c r="AB769" s="30">
        <f>Data_Set[[#This Row],[Repartition Segment 2]]*Data_Set[[#This Row],[Coefficient CO2 Segment 2]]*Data_Set[[#This Row],[Poids OT (T)]]*Data_Set[[#This Row],[Distance (KM)]]</f>
        <v>5.2557953839999998</v>
      </c>
      <c r="AC769" s="30">
        <f>Data_Set[[#This Row],[Bilan CO2 Segment 1 (Kg CO2)]]+Data_Set[[#This Row],[Bilan CO2 Segment 2 (Kg CO2)]]</f>
        <v>10.602937784000002</v>
      </c>
      <c r="AD769" s="1"/>
    </row>
    <row r="770" spans="1:30" ht="12.5" x14ac:dyDescent="0.25">
      <c r="A770" s="7">
        <v>20220600077</v>
      </c>
      <c r="B770" s="18">
        <v>44715</v>
      </c>
      <c r="C770" s="18" t="str">
        <f>TEXT(B770, "mmmm")</f>
        <v>juin</v>
      </c>
      <c r="D770" s="18" t="str">
        <f>TEXT(B770,"aaaa")</f>
        <v>2022</v>
      </c>
      <c r="E770" s="7">
        <v>1513525</v>
      </c>
      <c r="F770" s="17">
        <v>400</v>
      </c>
      <c r="G770" s="23">
        <f>Data_Set[[#This Row],[Poids OT (kg)]]/1000</f>
        <v>0.4</v>
      </c>
      <c r="H770" s="6" t="s">
        <v>0</v>
      </c>
      <c r="I770" s="7">
        <v>200</v>
      </c>
      <c r="J770" s="6">
        <v>62780</v>
      </c>
      <c r="K770" s="6" t="s">
        <v>31</v>
      </c>
      <c r="L770" s="6">
        <v>91100</v>
      </c>
      <c r="M770" s="6" t="s">
        <v>22</v>
      </c>
      <c r="N770" s="7">
        <v>278.49700000000001</v>
      </c>
      <c r="O770" s="6" t="s">
        <v>164</v>
      </c>
      <c r="P770" s="6" t="s">
        <v>165</v>
      </c>
      <c r="Q770" s="11">
        <v>2870462567457</v>
      </c>
      <c r="R770" s="12">
        <v>603010406</v>
      </c>
      <c r="S770" s="6" t="str">
        <f>LEFT(Q770,1)</f>
        <v>2</v>
      </c>
      <c r="T770" s="6" t="str">
        <f>IF(S770="1","Homme",IF(S770="0","Inconnu","Femme"))</f>
        <v>Femme</v>
      </c>
      <c r="U770" s="6" t="str">
        <f>"19"&amp;MID(Q770, SEARCH("", Q770) + 1,2)</f>
        <v>1987</v>
      </c>
      <c r="V770" s="6" t="str">
        <f>FLOOR(U770,5) &amp; "-" &amp; FLOOR(U770,5) + 5</f>
        <v>1985-1990</v>
      </c>
      <c r="W770" s="24">
        <f>IFERROR(VLOOKUP(Data_Set[[#This Row],[Type Transport]],'[1]Taux émission CO2e'!$A$5:$B$16,2,0),0)</f>
        <v>0.3</v>
      </c>
      <c r="X770" s="28">
        <f>IFERROR(VLOOKUP(Data_Set[[#This Row],[Type Transport]],'[1]Taux émission CO2e'!$A$5:$D$16,4,0),0)</f>
        <v>0.16</v>
      </c>
      <c r="Y770" s="24">
        <f>IFERROR(VLOOKUP(Data_Set[[#This Row],[Type Transport]],'[1]Taux émission CO2e'!$A$20:$B$31,2,0),0)</f>
        <v>0.7</v>
      </c>
      <c r="Z770" s="6">
        <f>IFERROR(VLOOKUP(Data_Set[[#This Row],[Type Transport]],'[1]Taux émission CO2e'!$A$20:$D$31,4,0),0)</f>
        <v>6.7400000000000002E-2</v>
      </c>
      <c r="AA770" s="30">
        <f>Data_Set[[#This Row],[Repartition Segment 1]]*Data_Set[[#This Row],[Coefficient CO2 Segment 1]]*Data_Set[[#This Row],[Poids OT (T)]]*Data_Set[[#This Row],[Distance (KM)]]</f>
        <v>5.347142400000001</v>
      </c>
      <c r="AB770" s="30">
        <f>Data_Set[[#This Row],[Repartition Segment 2]]*Data_Set[[#This Row],[Coefficient CO2 Segment 2]]*Data_Set[[#This Row],[Poids OT (T)]]*Data_Set[[#This Row],[Distance (KM)]]</f>
        <v>5.2557953839999998</v>
      </c>
      <c r="AC770" s="30">
        <f>Data_Set[[#This Row],[Bilan CO2 Segment 1 (Kg CO2)]]+Data_Set[[#This Row],[Bilan CO2 Segment 2 (Kg CO2)]]</f>
        <v>10.602937784000002</v>
      </c>
      <c r="AD770" s="1"/>
    </row>
    <row r="771" spans="1:30" ht="12.5" x14ac:dyDescent="0.25">
      <c r="A771" s="7">
        <v>20220600077</v>
      </c>
      <c r="B771" s="18">
        <v>44722</v>
      </c>
      <c r="C771" s="18" t="str">
        <f>TEXT(B771, "mmmm")</f>
        <v>juin</v>
      </c>
      <c r="D771" s="18" t="str">
        <f>TEXT(B771,"aaaa")</f>
        <v>2022</v>
      </c>
      <c r="E771" s="7">
        <v>1516196</v>
      </c>
      <c r="F771" s="17">
        <v>400</v>
      </c>
      <c r="G771" s="23">
        <f>Data_Set[[#This Row],[Poids OT (kg)]]/1000</f>
        <v>0.4</v>
      </c>
      <c r="H771" s="6" t="s">
        <v>0</v>
      </c>
      <c r="I771" s="7">
        <v>200</v>
      </c>
      <c r="J771" s="6">
        <v>62780</v>
      </c>
      <c r="K771" s="6" t="s">
        <v>31</v>
      </c>
      <c r="L771" s="6">
        <v>91100</v>
      </c>
      <c r="M771" s="6" t="s">
        <v>22</v>
      </c>
      <c r="N771" s="7">
        <v>278.49700000000001</v>
      </c>
      <c r="O771" s="6" t="s">
        <v>164</v>
      </c>
      <c r="P771" s="6" t="s">
        <v>165</v>
      </c>
      <c r="Q771" s="11">
        <v>2870462567457</v>
      </c>
      <c r="R771" s="12">
        <v>603010406</v>
      </c>
      <c r="S771" s="6" t="str">
        <f>LEFT(Q771,1)</f>
        <v>2</v>
      </c>
      <c r="T771" s="6" t="str">
        <f>IF(S771="1","Homme",IF(S771="0","Inconnu","Femme"))</f>
        <v>Femme</v>
      </c>
      <c r="U771" s="6" t="str">
        <f>"19"&amp;MID(Q771, SEARCH("", Q771) + 1,2)</f>
        <v>1987</v>
      </c>
      <c r="V771" s="6" t="str">
        <f>FLOOR(U771,5) &amp; "-" &amp; FLOOR(U771,5) + 5</f>
        <v>1985-1990</v>
      </c>
      <c r="W771" s="24">
        <f>IFERROR(VLOOKUP(Data_Set[[#This Row],[Type Transport]],'[1]Taux émission CO2e'!$A$5:$B$16,2,0),0)</f>
        <v>0.3</v>
      </c>
      <c r="X771" s="28">
        <f>IFERROR(VLOOKUP(Data_Set[[#This Row],[Type Transport]],'[1]Taux émission CO2e'!$A$5:$D$16,4,0),0)</f>
        <v>0.16</v>
      </c>
      <c r="Y771" s="24">
        <f>IFERROR(VLOOKUP(Data_Set[[#This Row],[Type Transport]],'[1]Taux émission CO2e'!$A$20:$B$31,2,0),0)</f>
        <v>0.7</v>
      </c>
      <c r="Z771" s="6">
        <f>IFERROR(VLOOKUP(Data_Set[[#This Row],[Type Transport]],'[1]Taux émission CO2e'!$A$20:$D$31,4,0),0)</f>
        <v>6.7400000000000002E-2</v>
      </c>
      <c r="AA771" s="30">
        <f>Data_Set[[#This Row],[Repartition Segment 1]]*Data_Set[[#This Row],[Coefficient CO2 Segment 1]]*Data_Set[[#This Row],[Poids OT (T)]]*Data_Set[[#This Row],[Distance (KM)]]</f>
        <v>5.347142400000001</v>
      </c>
      <c r="AB771" s="30">
        <f>Data_Set[[#This Row],[Repartition Segment 2]]*Data_Set[[#This Row],[Coefficient CO2 Segment 2]]*Data_Set[[#This Row],[Poids OT (T)]]*Data_Set[[#This Row],[Distance (KM)]]</f>
        <v>5.2557953839999998</v>
      </c>
      <c r="AC771" s="30">
        <f>Data_Set[[#This Row],[Bilan CO2 Segment 1 (Kg CO2)]]+Data_Set[[#This Row],[Bilan CO2 Segment 2 (Kg CO2)]]</f>
        <v>10.602937784000002</v>
      </c>
      <c r="AD771" s="1"/>
    </row>
    <row r="772" spans="1:30" ht="12.5" x14ac:dyDescent="0.25">
      <c r="A772" s="7">
        <v>20220600077</v>
      </c>
      <c r="B772" s="18">
        <v>44729</v>
      </c>
      <c r="C772" s="18" t="str">
        <f>TEXT(B772, "mmmm")</f>
        <v>juin</v>
      </c>
      <c r="D772" s="18" t="str">
        <f>TEXT(B772,"aaaa")</f>
        <v>2022</v>
      </c>
      <c r="E772" s="7">
        <v>1519683</v>
      </c>
      <c r="F772" s="17">
        <v>400</v>
      </c>
      <c r="G772" s="23">
        <f>Data_Set[[#This Row],[Poids OT (kg)]]/1000</f>
        <v>0.4</v>
      </c>
      <c r="H772" s="6" t="s">
        <v>0</v>
      </c>
      <c r="I772" s="7">
        <v>200</v>
      </c>
      <c r="J772" s="6">
        <v>62780</v>
      </c>
      <c r="K772" s="6" t="s">
        <v>31</v>
      </c>
      <c r="L772" s="6">
        <v>91100</v>
      </c>
      <c r="M772" s="6" t="s">
        <v>22</v>
      </c>
      <c r="N772" s="7">
        <v>278.49700000000001</v>
      </c>
      <c r="O772" s="6" t="s">
        <v>164</v>
      </c>
      <c r="P772" s="6" t="s">
        <v>165</v>
      </c>
      <c r="Q772" s="11">
        <v>2870462567457</v>
      </c>
      <c r="R772" s="12">
        <v>603010406</v>
      </c>
      <c r="S772" s="6" t="str">
        <f>LEFT(Q772,1)</f>
        <v>2</v>
      </c>
      <c r="T772" s="6" t="str">
        <f>IF(S772="1","Homme",IF(S772="0","Inconnu","Femme"))</f>
        <v>Femme</v>
      </c>
      <c r="U772" s="6" t="str">
        <f>"19"&amp;MID(Q772, SEARCH("", Q772) + 1,2)</f>
        <v>1987</v>
      </c>
      <c r="V772" s="6" t="str">
        <f>FLOOR(U772,5) &amp; "-" &amp; FLOOR(U772,5) + 5</f>
        <v>1985-1990</v>
      </c>
      <c r="W772" s="24">
        <f>IFERROR(VLOOKUP(Data_Set[[#This Row],[Type Transport]],'[1]Taux émission CO2e'!$A$5:$B$16,2,0),0)</f>
        <v>0.3</v>
      </c>
      <c r="X772" s="28">
        <f>IFERROR(VLOOKUP(Data_Set[[#This Row],[Type Transport]],'[1]Taux émission CO2e'!$A$5:$D$16,4,0),0)</f>
        <v>0.16</v>
      </c>
      <c r="Y772" s="24">
        <f>IFERROR(VLOOKUP(Data_Set[[#This Row],[Type Transport]],'[1]Taux émission CO2e'!$A$20:$B$31,2,0),0)</f>
        <v>0.7</v>
      </c>
      <c r="Z772" s="6">
        <f>IFERROR(VLOOKUP(Data_Set[[#This Row],[Type Transport]],'[1]Taux émission CO2e'!$A$20:$D$31,4,0),0)</f>
        <v>6.7400000000000002E-2</v>
      </c>
      <c r="AA772" s="30">
        <f>Data_Set[[#This Row],[Repartition Segment 1]]*Data_Set[[#This Row],[Coefficient CO2 Segment 1]]*Data_Set[[#This Row],[Poids OT (T)]]*Data_Set[[#This Row],[Distance (KM)]]</f>
        <v>5.347142400000001</v>
      </c>
      <c r="AB772" s="30">
        <f>Data_Set[[#This Row],[Repartition Segment 2]]*Data_Set[[#This Row],[Coefficient CO2 Segment 2]]*Data_Set[[#This Row],[Poids OT (T)]]*Data_Set[[#This Row],[Distance (KM)]]</f>
        <v>5.2557953839999998</v>
      </c>
      <c r="AC772" s="30">
        <f>Data_Set[[#This Row],[Bilan CO2 Segment 1 (Kg CO2)]]+Data_Set[[#This Row],[Bilan CO2 Segment 2 (Kg CO2)]]</f>
        <v>10.602937784000002</v>
      </c>
      <c r="AD772" s="1"/>
    </row>
    <row r="773" spans="1:30" ht="12.5" x14ac:dyDescent="0.25">
      <c r="A773" s="7">
        <v>20220600077</v>
      </c>
      <c r="B773" s="18">
        <v>44736</v>
      </c>
      <c r="C773" s="18" t="str">
        <f>TEXT(B773, "mmmm")</f>
        <v>juin</v>
      </c>
      <c r="D773" s="18" t="str">
        <f>TEXT(B773,"aaaa")</f>
        <v>2022</v>
      </c>
      <c r="E773" s="7">
        <v>1522812</v>
      </c>
      <c r="F773" s="17">
        <v>400</v>
      </c>
      <c r="G773" s="23">
        <f>Data_Set[[#This Row],[Poids OT (kg)]]/1000</f>
        <v>0.4</v>
      </c>
      <c r="H773" s="6" t="s">
        <v>0</v>
      </c>
      <c r="I773" s="7">
        <v>200</v>
      </c>
      <c r="J773" s="6">
        <v>62780</v>
      </c>
      <c r="K773" s="6" t="s">
        <v>31</v>
      </c>
      <c r="L773" s="6">
        <v>91100</v>
      </c>
      <c r="M773" s="6" t="s">
        <v>22</v>
      </c>
      <c r="N773" s="7">
        <v>278.49700000000001</v>
      </c>
      <c r="O773" s="6" t="s">
        <v>164</v>
      </c>
      <c r="P773" s="6" t="s">
        <v>165</v>
      </c>
      <c r="Q773" s="11">
        <v>2870462567457</v>
      </c>
      <c r="R773" s="12">
        <v>603010406</v>
      </c>
      <c r="S773" s="6" t="str">
        <f>LEFT(Q773,1)</f>
        <v>2</v>
      </c>
      <c r="T773" s="6" t="str">
        <f>IF(S773="1","Homme",IF(S773="0","Inconnu","Femme"))</f>
        <v>Femme</v>
      </c>
      <c r="U773" s="6" t="str">
        <f>"19"&amp;MID(Q773, SEARCH("", Q773) + 1,2)</f>
        <v>1987</v>
      </c>
      <c r="V773" s="6" t="str">
        <f>FLOOR(U773,5) &amp; "-" &amp; FLOOR(U773,5) + 5</f>
        <v>1985-1990</v>
      </c>
      <c r="W773" s="24">
        <f>IFERROR(VLOOKUP(Data_Set[[#This Row],[Type Transport]],'[1]Taux émission CO2e'!$A$5:$B$16,2,0),0)</f>
        <v>0.3</v>
      </c>
      <c r="X773" s="28">
        <f>IFERROR(VLOOKUP(Data_Set[[#This Row],[Type Transport]],'[1]Taux émission CO2e'!$A$5:$D$16,4,0),0)</f>
        <v>0.16</v>
      </c>
      <c r="Y773" s="24">
        <f>IFERROR(VLOOKUP(Data_Set[[#This Row],[Type Transport]],'[1]Taux émission CO2e'!$A$20:$B$31,2,0),0)</f>
        <v>0.7</v>
      </c>
      <c r="Z773" s="6">
        <f>IFERROR(VLOOKUP(Data_Set[[#This Row],[Type Transport]],'[1]Taux émission CO2e'!$A$20:$D$31,4,0),0)</f>
        <v>6.7400000000000002E-2</v>
      </c>
      <c r="AA773" s="30">
        <f>Data_Set[[#This Row],[Repartition Segment 1]]*Data_Set[[#This Row],[Coefficient CO2 Segment 1]]*Data_Set[[#This Row],[Poids OT (T)]]*Data_Set[[#This Row],[Distance (KM)]]</f>
        <v>5.347142400000001</v>
      </c>
      <c r="AB773" s="30">
        <f>Data_Set[[#This Row],[Repartition Segment 2]]*Data_Set[[#This Row],[Coefficient CO2 Segment 2]]*Data_Set[[#This Row],[Poids OT (T)]]*Data_Set[[#This Row],[Distance (KM)]]</f>
        <v>5.2557953839999998</v>
      </c>
      <c r="AC773" s="30">
        <f>Data_Set[[#This Row],[Bilan CO2 Segment 1 (Kg CO2)]]+Data_Set[[#This Row],[Bilan CO2 Segment 2 (Kg CO2)]]</f>
        <v>10.602937784000002</v>
      </c>
      <c r="AD773" s="1"/>
    </row>
    <row r="774" spans="1:30" ht="12.5" x14ac:dyDescent="0.25">
      <c r="A774" s="7">
        <v>2022070063</v>
      </c>
      <c r="B774" s="18">
        <v>44743</v>
      </c>
      <c r="C774" s="18" t="str">
        <f>TEXT(B774, "mmmm")</f>
        <v>juillet</v>
      </c>
      <c r="D774" s="18" t="str">
        <f>TEXT(B774,"aaaa")</f>
        <v>2022</v>
      </c>
      <c r="E774" s="7">
        <v>1526001</v>
      </c>
      <c r="F774" s="17">
        <v>400</v>
      </c>
      <c r="G774" s="23">
        <f>Data_Set[[#This Row],[Poids OT (kg)]]/1000</f>
        <v>0.4</v>
      </c>
      <c r="H774" s="6" t="s">
        <v>0</v>
      </c>
      <c r="I774" s="7">
        <v>200</v>
      </c>
      <c r="J774" s="6">
        <v>62780</v>
      </c>
      <c r="K774" s="6" t="s">
        <v>31</v>
      </c>
      <c r="L774" s="6">
        <v>91100</v>
      </c>
      <c r="M774" s="6" t="s">
        <v>22</v>
      </c>
      <c r="N774" s="7">
        <v>278.49700000000001</v>
      </c>
      <c r="O774" s="6" t="s">
        <v>164</v>
      </c>
      <c r="P774" s="6" t="s">
        <v>165</v>
      </c>
      <c r="Q774" s="11">
        <v>2870462567457</v>
      </c>
      <c r="R774" s="12">
        <v>603010406</v>
      </c>
      <c r="S774" s="6" t="str">
        <f>LEFT(Q774,1)</f>
        <v>2</v>
      </c>
      <c r="T774" s="6" t="str">
        <f>IF(S774="1","Homme",IF(S774="0","Inconnu","Femme"))</f>
        <v>Femme</v>
      </c>
      <c r="U774" s="6" t="str">
        <f>"19"&amp;MID(Q774, SEARCH("", Q774) + 1,2)</f>
        <v>1987</v>
      </c>
      <c r="V774" s="6" t="str">
        <f>FLOOR(U774,5) &amp; "-" &amp; FLOOR(U774,5) + 5</f>
        <v>1985-1990</v>
      </c>
      <c r="W774" s="24">
        <f>IFERROR(VLOOKUP(Data_Set[[#This Row],[Type Transport]],'[1]Taux émission CO2e'!$A$5:$B$16,2,0),0)</f>
        <v>0.3</v>
      </c>
      <c r="X774" s="28">
        <f>IFERROR(VLOOKUP(Data_Set[[#This Row],[Type Transport]],'[1]Taux émission CO2e'!$A$5:$D$16,4,0),0)</f>
        <v>0.16</v>
      </c>
      <c r="Y774" s="24">
        <f>IFERROR(VLOOKUP(Data_Set[[#This Row],[Type Transport]],'[1]Taux émission CO2e'!$A$20:$B$31,2,0),0)</f>
        <v>0.7</v>
      </c>
      <c r="Z774" s="6">
        <f>IFERROR(VLOOKUP(Data_Set[[#This Row],[Type Transport]],'[1]Taux émission CO2e'!$A$20:$D$31,4,0),0)</f>
        <v>6.7400000000000002E-2</v>
      </c>
      <c r="AA774" s="30">
        <f>Data_Set[[#This Row],[Repartition Segment 1]]*Data_Set[[#This Row],[Coefficient CO2 Segment 1]]*Data_Set[[#This Row],[Poids OT (T)]]*Data_Set[[#This Row],[Distance (KM)]]</f>
        <v>5.347142400000001</v>
      </c>
      <c r="AB774" s="30">
        <f>Data_Set[[#This Row],[Repartition Segment 2]]*Data_Set[[#This Row],[Coefficient CO2 Segment 2]]*Data_Set[[#This Row],[Poids OT (T)]]*Data_Set[[#This Row],[Distance (KM)]]</f>
        <v>5.2557953839999998</v>
      </c>
      <c r="AC774" s="30">
        <f>Data_Set[[#This Row],[Bilan CO2 Segment 1 (Kg CO2)]]+Data_Set[[#This Row],[Bilan CO2 Segment 2 (Kg CO2)]]</f>
        <v>10.602937784000002</v>
      </c>
      <c r="AD774" s="1"/>
    </row>
    <row r="775" spans="1:30" ht="12.5" x14ac:dyDescent="0.25">
      <c r="A775" s="7">
        <v>2022070063</v>
      </c>
      <c r="B775" s="18">
        <v>44750</v>
      </c>
      <c r="C775" s="18" t="str">
        <f>TEXT(B775, "mmmm")</f>
        <v>juillet</v>
      </c>
      <c r="D775" s="18" t="str">
        <f>TEXT(B775,"aaaa")</f>
        <v>2022</v>
      </c>
      <c r="E775" s="7">
        <v>1529321</v>
      </c>
      <c r="F775" s="17">
        <v>150</v>
      </c>
      <c r="G775" s="23">
        <f>Data_Set[[#This Row],[Poids OT (kg)]]/1000</f>
        <v>0.15</v>
      </c>
      <c r="H775" s="6" t="s">
        <v>0</v>
      </c>
      <c r="I775" s="7">
        <v>158</v>
      </c>
      <c r="J775" s="6">
        <v>62780</v>
      </c>
      <c r="K775" s="6" t="s">
        <v>31</v>
      </c>
      <c r="L775" s="6">
        <v>91100</v>
      </c>
      <c r="M775" s="6" t="s">
        <v>22</v>
      </c>
      <c r="N775" s="7">
        <v>278.49700000000001</v>
      </c>
      <c r="O775" s="6" t="s">
        <v>164</v>
      </c>
      <c r="P775" s="6" t="s">
        <v>165</v>
      </c>
      <c r="Q775" s="11">
        <v>2870462567457</v>
      </c>
      <c r="R775" s="12">
        <v>603010406</v>
      </c>
      <c r="S775" s="6" t="str">
        <f>LEFT(Q775,1)</f>
        <v>2</v>
      </c>
      <c r="T775" s="6" t="str">
        <f>IF(S775="1","Homme",IF(S775="0","Inconnu","Femme"))</f>
        <v>Femme</v>
      </c>
      <c r="U775" s="6" t="str">
        <f>"19"&amp;MID(Q775, SEARCH("", Q775) + 1,2)</f>
        <v>1987</v>
      </c>
      <c r="V775" s="6" t="str">
        <f>FLOOR(U775,5) &amp; "-" &amp; FLOOR(U775,5) + 5</f>
        <v>1985-1990</v>
      </c>
      <c r="W775" s="24">
        <f>IFERROR(VLOOKUP(Data_Set[[#This Row],[Type Transport]],'[1]Taux émission CO2e'!$A$5:$B$16,2,0),0)</f>
        <v>0.3</v>
      </c>
      <c r="X775" s="28">
        <f>IFERROR(VLOOKUP(Data_Set[[#This Row],[Type Transport]],'[1]Taux émission CO2e'!$A$5:$D$16,4,0),0)</f>
        <v>0.16</v>
      </c>
      <c r="Y775" s="24">
        <f>IFERROR(VLOOKUP(Data_Set[[#This Row],[Type Transport]],'[1]Taux émission CO2e'!$A$20:$B$31,2,0),0)</f>
        <v>0.7</v>
      </c>
      <c r="Z775" s="6">
        <f>IFERROR(VLOOKUP(Data_Set[[#This Row],[Type Transport]],'[1]Taux émission CO2e'!$A$20:$D$31,4,0),0)</f>
        <v>6.7400000000000002E-2</v>
      </c>
      <c r="AA775" s="30">
        <f>Data_Set[[#This Row],[Repartition Segment 1]]*Data_Set[[#This Row],[Coefficient CO2 Segment 1]]*Data_Set[[#This Row],[Poids OT (T)]]*Data_Set[[#This Row],[Distance (KM)]]</f>
        <v>2.0051784000000001</v>
      </c>
      <c r="AB775" s="30">
        <f>Data_Set[[#This Row],[Repartition Segment 2]]*Data_Set[[#This Row],[Coefficient CO2 Segment 2]]*Data_Set[[#This Row],[Poids OT (T)]]*Data_Set[[#This Row],[Distance (KM)]]</f>
        <v>1.970923269</v>
      </c>
      <c r="AC775" s="30">
        <f>Data_Set[[#This Row],[Bilan CO2 Segment 1 (Kg CO2)]]+Data_Set[[#This Row],[Bilan CO2 Segment 2 (Kg CO2)]]</f>
        <v>3.9761016690000002</v>
      </c>
      <c r="AD775" s="1"/>
    </row>
    <row r="776" spans="1:30" ht="12.5" x14ac:dyDescent="0.25">
      <c r="A776" s="7">
        <v>2022070063</v>
      </c>
      <c r="B776" s="18">
        <v>44757</v>
      </c>
      <c r="C776" s="18" t="str">
        <f>TEXT(B776, "mmmm")</f>
        <v>juillet</v>
      </c>
      <c r="D776" s="18" t="str">
        <f>TEXT(B776,"aaaa")</f>
        <v>2022</v>
      </c>
      <c r="E776" s="7">
        <v>1532330</v>
      </c>
      <c r="F776" s="17">
        <v>400</v>
      </c>
      <c r="G776" s="23">
        <f>Data_Set[[#This Row],[Poids OT (kg)]]/1000</f>
        <v>0.4</v>
      </c>
      <c r="H776" s="6" t="s">
        <v>0</v>
      </c>
      <c r="I776" s="7">
        <v>158</v>
      </c>
      <c r="J776" s="6">
        <v>62780</v>
      </c>
      <c r="K776" s="6" t="s">
        <v>31</v>
      </c>
      <c r="L776" s="6">
        <v>91100</v>
      </c>
      <c r="M776" s="6" t="s">
        <v>22</v>
      </c>
      <c r="N776" s="7">
        <v>278.49700000000001</v>
      </c>
      <c r="O776" s="6" t="s">
        <v>164</v>
      </c>
      <c r="P776" s="6" t="s">
        <v>165</v>
      </c>
      <c r="Q776" s="11">
        <v>2870462567457</v>
      </c>
      <c r="R776" s="12">
        <v>603010406</v>
      </c>
      <c r="S776" s="6" t="str">
        <f>LEFT(Q776,1)</f>
        <v>2</v>
      </c>
      <c r="T776" s="6" t="str">
        <f>IF(S776="1","Homme",IF(S776="0","Inconnu","Femme"))</f>
        <v>Femme</v>
      </c>
      <c r="U776" s="6" t="str">
        <f>"19"&amp;MID(Q776, SEARCH("", Q776) + 1,2)</f>
        <v>1987</v>
      </c>
      <c r="V776" s="6" t="str">
        <f>FLOOR(U776,5) &amp; "-" &amp; FLOOR(U776,5) + 5</f>
        <v>1985-1990</v>
      </c>
      <c r="W776" s="24">
        <f>IFERROR(VLOOKUP(Data_Set[[#This Row],[Type Transport]],'[1]Taux émission CO2e'!$A$5:$B$16,2,0),0)</f>
        <v>0.3</v>
      </c>
      <c r="X776" s="28">
        <f>IFERROR(VLOOKUP(Data_Set[[#This Row],[Type Transport]],'[1]Taux émission CO2e'!$A$5:$D$16,4,0),0)</f>
        <v>0.16</v>
      </c>
      <c r="Y776" s="24">
        <f>IFERROR(VLOOKUP(Data_Set[[#This Row],[Type Transport]],'[1]Taux émission CO2e'!$A$20:$B$31,2,0),0)</f>
        <v>0.7</v>
      </c>
      <c r="Z776" s="6">
        <f>IFERROR(VLOOKUP(Data_Set[[#This Row],[Type Transport]],'[1]Taux émission CO2e'!$A$20:$D$31,4,0),0)</f>
        <v>6.7400000000000002E-2</v>
      </c>
      <c r="AA776" s="30">
        <f>Data_Set[[#This Row],[Repartition Segment 1]]*Data_Set[[#This Row],[Coefficient CO2 Segment 1]]*Data_Set[[#This Row],[Poids OT (T)]]*Data_Set[[#This Row],[Distance (KM)]]</f>
        <v>5.347142400000001</v>
      </c>
      <c r="AB776" s="30">
        <f>Data_Set[[#This Row],[Repartition Segment 2]]*Data_Set[[#This Row],[Coefficient CO2 Segment 2]]*Data_Set[[#This Row],[Poids OT (T)]]*Data_Set[[#This Row],[Distance (KM)]]</f>
        <v>5.2557953839999998</v>
      </c>
      <c r="AC776" s="30">
        <f>Data_Set[[#This Row],[Bilan CO2 Segment 1 (Kg CO2)]]+Data_Set[[#This Row],[Bilan CO2 Segment 2 (Kg CO2)]]</f>
        <v>10.602937784000002</v>
      </c>
      <c r="AD776" s="1"/>
    </row>
    <row r="777" spans="1:30" ht="12.5" x14ac:dyDescent="0.25">
      <c r="A777" s="7">
        <v>2022070063</v>
      </c>
      <c r="B777" s="18">
        <v>44764</v>
      </c>
      <c r="C777" s="18" t="str">
        <f>TEXT(B777, "mmmm")</f>
        <v>juillet</v>
      </c>
      <c r="D777" s="18" t="str">
        <f>TEXT(B777,"aaaa")</f>
        <v>2022</v>
      </c>
      <c r="E777" s="7">
        <v>1534575</v>
      </c>
      <c r="F777" s="17">
        <v>400</v>
      </c>
      <c r="G777" s="23">
        <f>Data_Set[[#This Row],[Poids OT (kg)]]/1000</f>
        <v>0.4</v>
      </c>
      <c r="H777" s="6" t="s">
        <v>0</v>
      </c>
      <c r="I777" s="7">
        <v>158</v>
      </c>
      <c r="J777" s="6">
        <v>62780</v>
      </c>
      <c r="K777" s="6" t="s">
        <v>31</v>
      </c>
      <c r="L777" s="6">
        <v>91100</v>
      </c>
      <c r="M777" s="6" t="s">
        <v>22</v>
      </c>
      <c r="N777" s="7">
        <v>278.49700000000001</v>
      </c>
      <c r="O777" s="6" t="s">
        <v>164</v>
      </c>
      <c r="P777" s="6" t="s">
        <v>165</v>
      </c>
      <c r="Q777" s="11">
        <v>2870462567457</v>
      </c>
      <c r="R777" s="12">
        <v>603010406</v>
      </c>
      <c r="S777" s="6" t="str">
        <f>LEFT(Q777,1)</f>
        <v>2</v>
      </c>
      <c r="T777" s="6" t="str">
        <f>IF(S777="1","Homme",IF(S777="0","Inconnu","Femme"))</f>
        <v>Femme</v>
      </c>
      <c r="U777" s="6" t="str">
        <f>"19"&amp;MID(Q777, SEARCH("", Q777) + 1,2)</f>
        <v>1987</v>
      </c>
      <c r="V777" s="6" t="str">
        <f>FLOOR(U777,5) &amp; "-" &amp; FLOOR(U777,5) + 5</f>
        <v>1985-1990</v>
      </c>
      <c r="W777" s="24">
        <f>IFERROR(VLOOKUP(Data_Set[[#This Row],[Type Transport]],'[1]Taux émission CO2e'!$A$5:$B$16,2,0),0)</f>
        <v>0.3</v>
      </c>
      <c r="X777" s="28">
        <f>IFERROR(VLOOKUP(Data_Set[[#This Row],[Type Transport]],'[1]Taux émission CO2e'!$A$5:$D$16,4,0),0)</f>
        <v>0.16</v>
      </c>
      <c r="Y777" s="24">
        <f>IFERROR(VLOOKUP(Data_Set[[#This Row],[Type Transport]],'[1]Taux émission CO2e'!$A$20:$B$31,2,0),0)</f>
        <v>0.7</v>
      </c>
      <c r="Z777" s="6">
        <f>IFERROR(VLOOKUP(Data_Set[[#This Row],[Type Transport]],'[1]Taux émission CO2e'!$A$20:$D$31,4,0),0)</f>
        <v>6.7400000000000002E-2</v>
      </c>
      <c r="AA777" s="30">
        <f>Data_Set[[#This Row],[Repartition Segment 1]]*Data_Set[[#This Row],[Coefficient CO2 Segment 1]]*Data_Set[[#This Row],[Poids OT (T)]]*Data_Set[[#This Row],[Distance (KM)]]</f>
        <v>5.347142400000001</v>
      </c>
      <c r="AB777" s="30">
        <f>Data_Set[[#This Row],[Repartition Segment 2]]*Data_Set[[#This Row],[Coefficient CO2 Segment 2]]*Data_Set[[#This Row],[Poids OT (T)]]*Data_Set[[#This Row],[Distance (KM)]]</f>
        <v>5.2557953839999998</v>
      </c>
      <c r="AC777" s="30">
        <f>Data_Set[[#This Row],[Bilan CO2 Segment 1 (Kg CO2)]]+Data_Set[[#This Row],[Bilan CO2 Segment 2 (Kg CO2)]]</f>
        <v>10.602937784000002</v>
      </c>
      <c r="AD777" s="1"/>
    </row>
    <row r="778" spans="1:30" ht="12.5" x14ac:dyDescent="0.25">
      <c r="A778" s="7">
        <v>20220800118</v>
      </c>
      <c r="B778" s="18">
        <v>44789</v>
      </c>
      <c r="C778" s="18" t="str">
        <f>TEXT(B778, "mmmm")</f>
        <v>août</v>
      </c>
      <c r="D778" s="18" t="str">
        <f>TEXT(B778,"aaaa")</f>
        <v>2022</v>
      </c>
      <c r="E778" s="7">
        <v>1539843</v>
      </c>
      <c r="F778" s="17">
        <v>400</v>
      </c>
      <c r="G778" s="23">
        <f>Data_Set[[#This Row],[Poids OT (kg)]]/1000</f>
        <v>0.4</v>
      </c>
      <c r="H778" s="6" t="s">
        <v>0</v>
      </c>
      <c r="I778" s="7">
        <v>158</v>
      </c>
      <c r="J778" s="6">
        <v>62780</v>
      </c>
      <c r="K778" s="6" t="s">
        <v>31</v>
      </c>
      <c r="L778" s="6">
        <v>91100</v>
      </c>
      <c r="M778" s="6" t="s">
        <v>22</v>
      </c>
      <c r="N778" s="7">
        <v>278.49700000000001</v>
      </c>
      <c r="O778" s="6" t="s">
        <v>164</v>
      </c>
      <c r="P778" s="6" t="s">
        <v>165</v>
      </c>
      <c r="Q778" s="11">
        <v>2870462567457</v>
      </c>
      <c r="R778" s="12">
        <v>603010406</v>
      </c>
      <c r="S778" s="6" t="str">
        <f>LEFT(Q778,1)</f>
        <v>2</v>
      </c>
      <c r="T778" s="6" t="str">
        <f>IF(S778="1","Homme",IF(S778="0","Inconnu","Femme"))</f>
        <v>Femme</v>
      </c>
      <c r="U778" s="6" t="str">
        <f>"19"&amp;MID(Q778, SEARCH("", Q778) + 1,2)</f>
        <v>1987</v>
      </c>
      <c r="V778" s="6" t="str">
        <f>FLOOR(U778,5) &amp; "-" &amp; FLOOR(U778,5) + 5</f>
        <v>1985-1990</v>
      </c>
      <c r="W778" s="24">
        <f>IFERROR(VLOOKUP(Data_Set[[#This Row],[Type Transport]],'[1]Taux émission CO2e'!$A$5:$B$16,2,0),0)</f>
        <v>0.3</v>
      </c>
      <c r="X778" s="28">
        <f>IFERROR(VLOOKUP(Data_Set[[#This Row],[Type Transport]],'[1]Taux émission CO2e'!$A$5:$D$16,4,0),0)</f>
        <v>0.16</v>
      </c>
      <c r="Y778" s="24">
        <f>IFERROR(VLOOKUP(Data_Set[[#This Row],[Type Transport]],'[1]Taux émission CO2e'!$A$20:$B$31,2,0),0)</f>
        <v>0.7</v>
      </c>
      <c r="Z778" s="6">
        <f>IFERROR(VLOOKUP(Data_Set[[#This Row],[Type Transport]],'[1]Taux émission CO2e'!$A$20:$D$31,4,0),0)</f>
        <v>6.7400000000000002E-2</v>
      </c>
      <c r="AA778" s="30">
        <f>Data_Set[[#This Row],[Repartition Segment 1]]*Data_Set[[#This Row],[Coefficient CO2 Segment 1]]*Data_Set[[#This Row],[Poids OT (T)]]*Data_Set[[#This Row],[Distance (KM)]]</f>
        <v>5.347142400000001</v>
      </c>
      <c r="AB778" s="30">
        <f>Data_Set[[#This Row],[Repartition Segment 2]]*Data_Set[[#This Row],[Coefficient CO2 Segment 2]]*Data_Set[[#This Row],[Poids OT (T)]]*Data_Set[[#This Row],[Distance (KM)]]</f>
        <v>5.2557953839999998</v>
      </c>
      <c r="AC778" s="30">
        <f>Data_Set[[#This Row],[Bilan CO2 Segment 1 (Kg CO2)]]+Data_Set[[#This Row],[Bilan CO2 Segment 2 (Kg CO2)]]</f>
        <v>10.602937784000002</v>
      </c>
      <c r="AD778" s="1"/>
    </row>
    <row r="779" spans="1:30" ht="12.5" x14ac:dyDescent="0.25">
      <c r="A779" s="7">
        <v>20220800118</v>
      </c>
      <c r="B779" s="18">
        <v>44792</v>
      </c>
      <c r="C779" s="18" t="str">
        <f>TEXT(B779, "mmmm")</f>
        <v>août</v>
      </c>
      <c r="D779" s="18" t="str">
        <f>TEXT(B779,"aaaa")</f>
        <v>2022</v>
      </c>
      <c r="E779" s="7">
        <v>1543060</v>
      </c>
      <c r="F779" s="17">
        <v>450</v>
      </c>
      <c r="G779" s="23">
        <f>Data_Set[[#This Row],[Poids OT (kg)]]/1000</f>
        <v>0.45</v>
      </c>
      <c r="H779" s="6" t="s">
        <v>0</v>
      </c>
      <c r="I779" s="7">
        <v>206</v>
      </c>
      <c r="J779" s="6">
        <v>62780</v>
      </c>
      <c r="K779" s="6" t="s">
        <v>31</v>
      </c>
      <c r="L779" s="6">
        <v>91100</v>
      </c>
      <c r="M779" s="6" t="s">
        <v>22</v>
      </c>
      <c r="N779" s="7">
        <v>278.49700000000001</v>
      </c>
      <c r="O779" s="6" t="s">
        <v>164</v>
      </c>
      <c r="P779" s="6" t="s">
        <v>165</v>
      </c>
      <c r="Q779" s="11">
        <v>2870462567457</v>
      </c>
      <c r="R779" s="12">
        <v>603010406</v>
      </c>
      <c r="S779" s="6" t="str">
        <f>LEFT(Q779,1)</f>
        <v>2</v>
      </c>
      <c r="T779" s="6" t="str">
        <f>IF(S779="1","Homme",IF(S779="0","Inconnu","Femme"))</f>
        <v>Femme</v>
      </c>
      <c r="U779" s="6" t="str">
        <f>"19"&amp;MID(Q779, SEARCH("", Q779) + 1,2)</f>
        <v>1987</v>
      </c>
      <c r="V779" s="6" t="str">
        <f>FLOOR(U779,5) &amp; "-" &amp; FLOOR(U779,5) + 5</f>
        <v>1985-1990</v>
      </c>
      <c r="W779" s="24">
        <f>IFERROR(VLOOKUP(Data_Set[[#This Row],[Type Transport]],'[1]Taux émission CO2e'!$A$5:$B$16,2,0),0)</f>
        <v>0.3</v>
      </c>
      <c r="X779" s="28">
        <f>IFERROR(VLOOKUP(Data_Set[[#This Row],[Type Transport]],'[1]Taux émission CO2e'!$A$5:$D$16,4,0),0)</f>
        <v>0.16</v>
      </c>
      <c r="Y779" s="24">
        <f>IFERROR(VLOOKUP(Data_Set[[#This Row],[Type Transport]],'[1]Taux émission CO2e'!$A$20:$B$31,2,0),0)</f>
        <v>0.7</v>
      </c>
      <c r="Z779" s="6">
        <f>IFERROR(VLOOKUP(Data_Set[[#This Row],[Type Transport]],'[1]Taux émission CO2e'!$A$20:$D$31,4,0),0)</f>
        <v>6.7400000000000002E-2</v>
      </c>
      <c r="AA779" s="30">
        <f>Data_Set[[#This Row],[Repartition Segment 1]]*Data_Set[[#This Row],[Coefficient CO2 Segment 1]]*Data_Set[[#This Row],[Poids OT (T)]]*Data_Set[[#This Row],[Distance (KM)]]</f>
        <v>6.0155352000000004</v>
      </c>
      <c r="AB779" s="30">
        <f>Data_Set[[#This Row],[Repartition Segment 2]]*Data_Set[[#This Row],[Coefficient CO2 Segment 2]]*Data_Set[[#This Row],[Poids OT (T)]]*Data_Set[[#This Row],[Distance (KM)]]</f>
        <v>5.9127698070000001</v>
      </c>
      <c r="AC779" s="30">
        <f>Data_Set[[#This Row],[Bilan CO2 Segment 1 (Kg CO2)]]+Data_Set[[#This Row],[Bilan CO2 Segment 2 (Kg CO2)]]</f>
        <v>11.928305007000001</v>
      </c>
      <c r="AD779" s="1"/>
    </row>
    <row r="780" spans="1:30" ht="12.5" x14ac:dyDescent="0.25">
      <c r="A780" s="7">
        <v>20220800118</v>
      </c>
      <c r="B780" s="18">
        <v>44799</v>
      </c>
      <c r="C780" s="18" t="str">
        <f>TEXT(B780, "mmmm")</f>
        <v>août</v>
      </c>
      <c r="D780" s="18" t="str">
        <f>TEXT(B780,"aaaa")</f>
        <v>2022</v>
      </c>
      <c r="E780" s="7">
        <v>1545115</v>
      </c>
      <c r="F780" s="17">
        <v>300</v>
      </c>
      <c r="G780" s="23">
        <f>Data_Set[[#This Row],[Poids OT (kg)]]/1000</f>
        <v>0.3</v>
      </c>
      <c r="H780" s="6" t="s">
        <v>1</v>
      </c>
      <c r="I780" s="7">
        <v>230</v>
      </c>
      <c r="J780" s="6">
        <v>62780</v>
      </c>
      <c r="K780" s="6" t="s">
        <v>31</v>
      </c>
      <c r="L780" s="6">
        <v>91100</v>
      </c>
      <c r="M780" s="6" t="s">
        <v>22</v>
      </c>
      <c r="N780" s="7">
        <v>278.49700000000001</v>
      </c>
      <c r="O780" s="6" t="s">
        <v>164</v>
      </c>
      <c r="P780" s="6" t="s">
        <v>165</v>
      </c>
      <c r="Q780" s="11">
        <v>2870462567457</v>
      </c>
      <c r="R780" s="12">
        <v>603010406</v>
      </c>
      <c r="S780" s="6" t="str">
        <f>LEFT(Q780,1)</f>
        <v>2</v>
      </c>
      <c r="T780" s="6" t="str">
        <f>IF(S780="1","Homme",IF(S780="0","Inconnu","Femme"))</f>
        <v>Femme</v>
      </c>
      <c r="U780" s="6" t="str">
        <f>"19"&amp;MID(Q780, SEARCH("", Q780) + 1,2)</f>
        <v>1987</v>
      </c>
      <c r="V780" s="6" t="str">
        <f>FLOOR(U780,5) &amp; "-" &amp; FLOOR(U780,5) + 5</f>
        <v>1985-1990</v>
      </c>
      <c r="W780" s="24">
        <f>IFERROR(VLOOKUP(Data_Set[[#This Row],[Type Transport]],'[1]Taux émission CO2e'!$A$5:$B$16,2,0),0)</f>
        <v>0.3</v>
      </c>
      <c r="X780" s="28">
        <f>IFERROR(VLOOKUP(Data_Set[[#This Row],[Type Transport]],'[1]Taux émission CO2e'!$A$5:$D$16,4,0),0)</f>
        <v>0.16</v>
      </c>
      <c r="Y780" s="24">
        <f>IFERROR(VLOOKUP(Data_Set[[#This Row],[Type Transport]],'[1]Taux émission CO2e'!$A$20:$B$31,2,0),0)</f>
        <v>0.7</v>
      </c>
      <c r="Z780" s="6">
        <f>IFERROR(VLOOKUP(Data_Set[[#This Row],[Type Transport]],'[1]Taux émission CO2e'!$A$20:$D$31,4,0),0)</f>
        <v>6.7400000000000002E-2</v>
      </c>
      <c r="AA780" s="30">
        <f>Data_Set[[#This Row],[Repartition Segment 1]]*Data_Set[[#This Row],[Coefficient CO2 Segment 1]]*Data_Set[[#This Row],[Poids OT (T)]]*Data_Set[[#This Row],[Distance (KM)]]</f>
        <v>4.0103568000000003</v>
      </c>
      <c r="AB780" s="30">
        <f>Data_Set[[#This Row],[Repartition Segment 2]]*Data_Set[[#This Row],[Coefficient CO2 Segment 2]]*Data_Set[[#This Row],[Poids OT (T)]]*Data_Set[[#This Row],[Distance (KM)]]</f>
        <v>3.9418465380000001</v>
      </c>
      <c r="AC780" s="30">
        <f>Data_Set[[#This Row],[Bilan CO2 Segment 1 (Kg CO2)]]+Data_Set[[#This Row],[Bilan CO2 Segment 2 (Kg CO2)]]</f>
        <v>7.9522033380000003</v>
      </c>
      <c r="AD780" s="1"/>
    </row>
    <row r="781" spans="1:30" ht="12.5" x14ac:dyDescent="0.25">
      <c r="A781" s="7">
        <v>20220800118</v>
      </c>
      <c r="B781" s="18">
        <v>44806</v>
      </c>
      <c r="C781" s="18" t="str">
        <f>TEXT(B781, "mmmm")</f>
        <v>septembre</v>
      </c>
      <c r="D781" s="18" t="str">
        <f>TEXT(B781,"aaaa")</f>
        <v>2022</v>
      </c>
      <c r="E781" s="7">
        <v>1547812</v>
      </c>
      <c r="F781" s="17">
        <v>400</v>
      </c>
      <c r="G781" s="23">
        <f>Data_Set[[#This Row],[Poids OT (kg)]]/1000</f>
        <v>0.4</v>
      </c>
      <c r="H781" s="6" t="s">
        <v>1</v>
      </c>
      <c r="I781" s="7">
        <v>230</v>
      </c>
      <c r="J781" s="6">
        <v>62780</v>
      </c>
      <c r="K781" s="6" t="s">
        <v>31</v>
      </c>
      <c r="L781" s="6">
        <v>91100</v>
      </c>
      <c r="M781" s="6" t="s">
        <v>22</v>
      </c>
      <c r="N781" s="7">
        <v>278.49700000000001</v>
      </c>
      <c r="O781" s="6" t="s">
        <v>164</v>
      </c>
      <c r="P781" s="6" t="s">
        <v>165</v>
      </c>
      <c r="Q781" s="11">
        <v>2870462567457</v>
      </c>
      <c r="R781" s="12">
        <v>603010406</v>
      </c>
      <c r="S781" s="6" t="str">
        <f>LEFT(Q781,1)</f>
        <v>2</v>
      </c>
      <c r="T781" s="6" t="str">
        <f>IF(S781="1","Homme",IF(S781="0","Inconnu","Femme"))</f>
        <v>Femme</v>
      </c>
      <c r="U781" s="6" t="str">
        <f>"19"&amp;MID(Q781, SEARCH("", Q781) + 1,2)</f>
        <v>1987</v>
      </c>
      <c r="V781" s="6" t="str">
        <f>FLOOR(U781,5) &amp; "-" &amp; FLOOR(U781,5) + 5</f>
        <v>1985-1990</v>
      </c>
      <c r="W781" s="24">
        <f>IFERROR(VLOOKUP(Data_Set[[#This Row],[Type Transport]],'[1]Taux émission CO2e'!$A$5:$B$16,2,0),0)</f>
        <v>0.3</v>
      </c>
      <c r="X781" s="28">
        <f>IFERROR(VLOOKUP(Data_Set[[#This Row],[Type Transport]],'[1]Taux émission CO2e'!$A$5:$D$16,4,0),0)</f>
        <v>0.16</v>
      </c>
      <c r="Y781" s="24">
        <f>IFERROR(VLOOKUP(Data_Set[[#This Row],[Type Transport]],'[1]Taux émission CO2e'!$A$20:$B$31,2,0),0)</f>
        <v>0.7</v>
      </c>
      <c r="Z781" s="6">
        <f>IFERROR(VLOOKUP(Data_Set[[#This Row],[Type Transport]],'[1]Taux émission CO2e'!$A$20:$D$31,4,0),0)</f>
        <v>6.7400000000000002E-2</v>
      </c>
      <c r="AA781" s="30">
        <f>Data_Set[[#This Row],[Repartition Segment 1]]*Data_Set[[#This Row],[Coefficient CO2 Segment 1]]*Data_Set[[#This Row],[Poids OT (T)]]*Data_Set[[#This Row],[Distance (KM)]]</f>
        <v>5.347142400000001</v>
      </c>
      <c r="AB781" s="30">
        <f>Data_Set[[#This Row],[Repartition Segment 2]]*Data_Set[[#This Row],[Coefficient CO2 Segment 2]]*Data_Set[[#This Row],[Poids OT (T)]]*Data_Set[[#This Row],[Distance (KM)]]</f>
        <v>5.2557953839999998</v>
      </c>
      <c r="AC781" s="30">
        <f>Data_Set[[#This Row],[Bilan CO2 Segment 1 (Kg CO2)]]+Data_Set[[#This Row],[Bilan CO2 Segment 2 (Kg CO2)]]</f>
        <v>10.602937784000002</v>
      </c>
      <c r="AD781" s="1"/>
    </row>
    <row r="782" spans="1:30" ht="12.5" x14ac:dyDescent="0.25">
      <c r="A782" s="7">
        <v>2022090069</v>
      </c>
      <c r="B782" s="18">
        <v>44813</v>
      </c>
      <c r="C782" s="18" t="str">
        <f>TEXT(B782, "mmmm")</f>
        <v>septembre</v>
      </c>
      <c r="D782" s="18" t="str">
        <f>TEXT(B782,"aaaa")</f>
        <v>2022</v>
      </c>
      <c r="E782" s="7">
        <v>1551331</v>
      </c>
      <c r="F782" s="17">
        <v>400</v>
      </c>
      <c r="G782" s="23">
        <f>Data_Set[[#This Row],[Poids OT (kg)]]/1000</f>
        <v>0.4</v>
      </c>
      <c r="H782" s="6" t="s">
        <v>1</v>
      </c>
      <c r="I782" s="7">
        <v>230</v>
      </c>
      <c r="J782" s="6">
        <v>62780</v>
      </c>
      <c r="K782" s="6" t="s">
        <v>31</v>
      </c>
      <c r="L782" s="6">
        <v>91100</v>
      </c>
      <c r="M782" s="6" t="s">
        <v>22</v>
      </c>
      <c r="N782" s="7">
        <v>278.49700000000001</v>
      </c>
      <c r="O782" s="6" t="s">
        <v>164</v>
      </c>
      <c r="P782" s="6" t="s">
        <v>165</v>
      </c>
      <c r="Q782" s="11">
        <v>2870462567457</v>
      </c>
      <c r="R782" s="12">
        <v>603010406</v>
      </c>
      <c r="S782" s="6" t="str">
        <f>LEFT(Q782,1)</f>
        <v>2</v>
      </c>
      <c r="T782" s="6" t="str">
        <f>IF(S782="1","Homme",IF(S782="0","Inconnu","Femme"))</f>
        <v>Femme</v>
      </c>
      <c r="U782" s="6" t="str">
        <f>"19"&amp;MID(Q782, SEARCH("", Q782) + 1,2)</f>
        <v>1987</v>
      </c>
      <c r="V782" s="6" t="str">
        <f>FLOOR(U782,5) &amp; "-" &amp; FLOOR(U782,5) + 5</f>
        <v>1985-1990</v>
      </c>
      <c r="W782" s="24">
        <f>IFERROR(VLOOKUP(Data_Set[[#This Row],[Type Transport]],'[1]Taux émission CO2e'!$A$5:$B$16,2,0),0)</f>
        <v>0.3</v>
      </c>
      <c r="X782" s="28">
        <f>IFERROR(VLOOKUP(Data_Set[[#This Row],[Type Transport]],'[1]Taux émission CO2e'!$A$5:$D$16,4,0),0)</f>
        <v>0.16</v>
      </c>
      <c r="Y782" s="24">
        <f>IFERROR(VLOOKUP(Data_Set[[#This Row],[Type Transport]],'[1]Taux émission CO2e'!$A$20:$B$31,2,0),0)</f>
        <v>0.7</v>
      </c>
      <c r="Z782" s="6">
        <f>IFERROR(VLOOKUP(Data_Set[[#This Row],[Type Transport]],'[1]Taux émission CO2e'!$A$20:$D$31,4,0),0)</f>
        <v>6.7400000000000002E-2</v>
      </c>
      <c r="AA782" s="30">
        <f>Data_Set[[#This Row],[Repartition Segment 1]]*Data_Set[[#This Row],[Coefficient CO2 Segment 1]]*Data_Set[[#This Row],[Poids OT (T)]]*Data_Set[[#This Row],[Distance (KM)]]</f>
        <v>5.347142400000001</v>
      </c>
      <c r="AB782" s="30">
        <f>Data_Set[[#This Row],[Repartition Segment 2]]*Data_Set[[#This Row],[Coefficient CO2 Segment 2]]*Data_Set[[#This Row],[Poids OT (T)]]*Data_Set[[#This Row],[Distance (KM)]]</f>
        <v>5.2557953839999998</v>
      </c>
      <c r="AC782" s="30">
        <f>Data_Set[[#This Row],[Bilan CO2 Segment 1 (Kg CO2)]]+Data_Set[[#This Row],[Bilan CO2 Segment 2 (Kg CO2)]]</f>
        <v>10.602937784000002</v>
      </c>
      <c r="AD782" s="1"/>
    </row>
    <row r="783" spans="1:30" ht="12.5" x14ac:dyDescent="0.25">
      <c r="A783" s="7">
        <v>2022090069</v>
      </c>
      <c r="B783" s="18">
        <v>44820</v>
      </c>
      <c r="C783" s="18" t="str">
        <f>TEXT(B783, "mmmm")</f>
        <v>septembre</v>
      </c>
      <c r="D783" s="18" t="str">
        <f>TEXT(B783,"aaaa")</f>
        <v>2022</v>
      </c>
      <c r="E783" s="7">
        <v>1554348</v>
      </c>
      <c r="F783" s="17">
        <v>300</v>
      </c>
      <c r="G783" s="23">
        <f>Data_Set[[#This Row],[Poids OT (kg)]]/1000</f>
        <v>0.3</v>
      </c>
      <c r="H783" s="6" t="s">
        <v>1</v>
      </c>
      <c r="I783" s="7">
        <v>230</v>
      </c>
      <c r="J783" s="6">
        <v>62780</v>
      </c>
      <c r="K783" s="6" t="s">
        <v>31</v>
      </c>
      <c r="L783" s="6">
        <v>91100</v>
      </c>
      <c r="M783" s="6" t="s">
        <v>22</v>
      </c>
      <c r="N783" s="7">
        <v>278.49700000000001</v>
      </c>
      <c r="O783" s="6" t="s">
        <v>164</v>
      </c>
      <c r="P783" s="6" t="s">
        <v>165</v>
      </c>
      <c r="Q783" s="11">
        <v>2870462567457</v>
      </c>
      <c r="R783" s="12">
        <v>603010406</v>
      </c>
      <c r="S783" s="6" t="str">
        <f>LEFT(Q783,1)</f>
        <v>2</v>
      </c>
      <c r="T783" s="6" t="str">
        <f>IF(S783="1","Homme",IF(S783="0","Inconnu","Femme"))</f>
        <v>Femme</v>
      </c>
      <c r="U783" s="6" t="str">
        <f>"19"&amp;MID(Q783, SEARCH("", Q783) + 1,2)</f>
        <v>1987</v>
      </c>
      <c r="V783" s="6" t="str">
        <f>FLOOR(U783,5) &amp; "-" &amp; FLOOR(U783,5) + 5</f>
        <v>1985-1990</v>
      </c>
      <c r="W783" s="24">
        <f>IFERROR(VLOOKUP(Data_Set[[#This Row],[Type Transport]],'[1]Taux émission CO2e'!$A$5:$B$16,2,0),0)</f>
        <v>0.3</v>
      </c>
      <c r="X783" s="28">
        <f>IFERROR(VLOOKUP(Data_Set[[#This Row],[Type Transport]],'[1]Taux émission CO2e'!$A$5:$D$16,4,0),0)</f>
        <v>0.16</v>
      </c>
      <c r="Y783" s="24">
        <f>IFERROR(VLOOKUP(Data_Set[[#This Row],[Type Transport]],'[1]Taux émission CO2e'!$A$20:$B$31,2,0),0)</f>
        <v>0.7</v>
      </c>
      <c r="Z783" s="6">
        <f>IFERROR(VLOOKUP(Data_Set[[#This Row],[Type Transport]],'[1]Taux émission CO2e'!$A$20:$D$31,4,0),0)</f>
        <v>6.7400000000000002E-2</v>
      </c>
      <c r="AA783" s="30">
        <f>Data_Set[[#This Row],[Repartition Segment 1]]*Data_Set[[#This Row],[Coefficient CO2 Segment 1]]*Data_Set[[#This Row],[Poids OT (T)]]*Data_Set[[#This Row],[Distance (KM)]]</f>
        <v>4.0103568000000003</v>
      </c>
      <c r="AB783" s="30">
        <f>Data_Set[[#This Row],[Repartition Segment 2]]*Data_Set[[#This Row],[Coefficient CO2 Segment 2]]*Data_Set[[#This Row],[Poids OT (T)]]*Data_Set[[#This Row],[Distance (KM)]]</f>
        <v>3.9418465380000001</v>
      </c>
      <c r="AC783" s="30">
        <f>Data_Set[[#This Row],[Bilan CO2 Segment 1 (Kg CO2)]]+Data_Set[[#This Row],[Bilan CO2 Segment 2 (Kg CO2)]]</f>
        <v>7.9522033380000003</v>
      </c>
      <c r="AD783" s="1"/>
    </row>
    <row r="784" spans="1:30" ht="12.5" x14ac:dyDescent="0.25">
      <c r="A784" s="7">
        <v>2022090069</v>
      </c>
      <c r="B784" s="18">
        <v>44827</v>
      </c>
      <c r="C784" s="18" t="str">
        <f>TEXT(B784, "mmmm")</f>
        <v>septembre</v>
      </c>
      <c r="D784" s="18" t="str">
        <f>TEXT(B784,"aaaa")</f>
        <v>2022</v>
      </c>
      <c r="E784" s="7">
        <v>1557340</v>
      </c>
      <c r="F784" s="17">
        <v>600</v>
      </c>
      <c r="G784" s="23">
        <f>Data_Set[[#This Row],[Poids OT (kg)]]/1000</f>
        <v>0.6</v>
      </c>
      <c r="H784" s="6" t="s">
        <v>1</v>
      </c>
      <c r="I784" s="7">
        <v>230</v>
      </c>
      <c r="J784" s="6">
        <v>62780</v>
      </c>
      <c r="K784" s="6" t="s">
        <v>31</v>
      </c>
      <c r="L784" s="6">
        <v>91100</v>
      </c>
      <c r="M784" s="6" t="s">
        <v>22</v>
      </c>
      <c r="N784" s="7">
        <v>278.49700000000001</v>
      </c>
      <c r="O784" s="6" t="s">
        <v>164</v>
      </c>
      <c r="P784" s="6" t="s">
        <v>165</v>
      </c>
      <c r="Q784" s="11">
        <v>2870462567457</v>
      </c>
      <c r="R784" s="12">
        <v>603010406</v>
      </c>
      <c r="S784" s="6" t="str">
        <f>LEFT(Q784,1)</f>
        <v>2</v>
      </c>
      <c r="T784" s="6" t="str">
        <f>IF(S784="1","Homme",IF(S784="0","Inconnu","Femme"))</f>
        <v>Femme</v>
      </c>
      <c r="U784" s="6" t="str">
        <f>"19"&amp;MID(Q784, SEARCH("", Q784) + 1,2)</f>
        <v>1987</v>
      </c>
      <c r="V784" s="6" t="str">
        <f>FLOOR(U784,5) &amp; "-" &amp; FLOOR(U784,5) + 5</f>
        <v>1985-1990</v>
      </c>
      <c r="W784" s="24">
        <f>IFERROR(VLOOKUP(Data_Set[[#This Row],[Type Transport]],'[1]Taux émission CO2e'!$A$5:$B$16,2,0),0)</f>
        <v>0.3</v>
      </c>
      <c r="X784" s="28">
        <f>IFERROR(VLOOKUP(Data_Set[[#This Row],[Type Transport]],'[1]Taux émission CO2e'!$A$5:$D$16,4,0),0)</f>
        <v>0.16</v>
      </c>
      <c r="Y784" s="24">
        <f>IFERROR(VLOOKUP(Data_Set[[#This Row],[Type Transport]],'[1]Taux émission CO2e'!$A$20:$B$31,2,0),0)</f>
        <v>0.7</v>
      </c>
      <c r="Z784" s="6">
        <f>IFERROR(VLOOKUP(Data_Set[[#This Row],[Type Transport]],'[1]Taux émission CO2e'!$A$20:$D$31,4,0),0)</f>
        <v>6.7400000000000002E-2</v>
      </c>
      <c r="AA784" s="30">
        <f>Data_Set[[#This Row],[Repartition Segment 1]]*Data_Set[[#This Row],[Coefficient CO2 Segment 1]]*Data_Set[[#This Row],[Poids OT (T)]]*Data_Set[[#This Row],[Distance (KM)]]</f>
        <v>8.0207136000000006</v>
      </c>
      <c r="AB784" s="30">
        <f>Data_Set[[#This Row],[Repartition Segment 2]]*Data_Set[[#This Row],[Coefficient CO2 Segment 2]]*Data_Set[[#This Row],[Poids OT (T)]]*Data_Set[[#This Row],[Distance (KM)]]</f>
        <v>7.8836930760000001</v>
      </c>
      <c r="AC784" s="30">
        <f>Data_Set[[#This Row],[Bilan CO2 Segment 1 (Kg CO2)]]+Data_Set[[#This Row],[Bilan CO2 Segment 2 (Kg CO2)]]</f>
        <v>15.904406676000001</v>
      </c>
      <c r="AD784" s="1"/>
    </row>
    <row r="785" spans="1:30" ht="12.5" x14ac:dyDescent="0.25">
      <c r="A785" s="7">
        <v>20220900129</v>
      </c>
      <c r="B785" s="18">
        <v>44834</v>
      </c>
      <c r="C785" s="18" t="str">
        <f>TEXT(B785, "mmmm")</f>
        <v>septembre</v>
      </c>
      <c r="D785" s="18" t="str">
        <f>TEXT(B785,"aaaa")</f>
        <v>2022</v>
      </c>
      <c r="E785" s="7">
        <v>1560437</v>
      </c>
      <c r="F785" s="17">
        <v>300</v>
      </c>
      <c r="G785" s="23">
        <f>Data_Set[[#This Row],[Poids OT (kg)]]/1000</f>
        <v>0.3</v>
      </c>
      <c r="H785" s="6" t="s">
        <v>1</v>
      </c>
      <c r="I785" s="7">
        <v>230</v>
      </c>
      <c r="J785" s="6">
        <v>62780</v>
      </c>
      <c r="K785" s="6" t="s">
        <v>31</v>
      </c>
      <c r="L785" s="6">
        <v>91100</v>
      </c>
      <c r="M785" s="6" t="s">
        <v>22</v>
      </c>
      <c r="N785" s="7">
        <v>278.49700000000001</v>
      </c>
      <c r="O785" s="6" t="s">
        <v>164</v>
      </c>
      <c r="P785" s="6" t="s">
        <v>165</v>
      </c>
      <c r="Q785" s="11">
        <v>2870462567457</v>
      </c>
      <c r="R785" s="12">
        <v>603010406</v>
      </c>
      <c r="S785" s="6" t="str">
        <f>LEFT(Q785,1)</f>
        <v>2</v>
      </c>
      <c r="T785" s="6" t="str">
        <f>IF(S785="1","Homme",IF(S785="0","Inconnu","Femme"))</f>
        <v>Femme</v>
      </c>
      <c r="U785" s="6" t="str">
        <f>"19"&amp;MID(Q785, SEARCH("", Q785) + 1,2)</f>
        <v>1987</v>
      </c>
      <c r="V785" s="6" t="str">
        <f>FLOOR(U785,5) &amp; "-" &amp; FLOOR(U785,5) + 5</f>
        <v>1985-1990</v>
      </c>
      <c r="W785" s="24">
        <f>IFERROR(VLOOKUP(Data_Set[[#This Row],[Type Transport]],'[1]Taux émission CO2e'!$A$5:$B$16,2,0),0)</f>
        <v>0.3</v>
      </c>
      <c r="X785" s="28">
        <f>IFERROR(VLOOKUP(Data_Set[[#This Row],[Type Transport]],'[1]Taux émission CO2e'!$A$5:$D$16,4,0),0)</f>
        <v>0.16</v>
      </c>
      <c r="Y785" s="24">
        <f>IFERROR(VLOOKUP(Data_Set[[#This Row],[Type Transport]],'[1]Taux émission CO2e'!$A$20:$B$31,2,0),0)</f>
        <v>0.7</v>
      </c>
      <c r="Z785" s="6">
        <f>IFERROR(VLOOKUP(Data_Set[[#This Row],[Type Transport]],'[1]Taux émission CO2e'!$A$20:$D$31,4,0),0)</f>
        <v>6.7400000000000002E-2</v>
      </c>
      <c r="AA785" s="30">
        <f>Data_Set[[#This Row],[Repartition Segment 1]]*Data_Set[[#This Row],[Coefficient CO2 Segment 1]]*Data_Set[[#This Row],[Poids OT (T)]]*Data_Set[[#This Row],[Distance (KM)]]</f>
        <v>4.0103568000000003</v>
      </c>
      <c r="AB785" s="30">
        <f>Data_Set[[#This Row],[Repartition Segment 2]]*Data_Set[[#This Row],[Coefficient CO2 Segment 2]]*Data_Set[[#This Row],[Poids OT (T)]]*Data_Set[[#This Row],[Distance (KM)]]</f>
        <v>3.9418465380000001</v>
      </c>
      <c r="AC785" s="30">
        <f>Data_Set[[#This Row],[Bilan CO2 Segment 1 (Kg CO2)]]+Data_Set[[#This Row],[Bilan CO2 Segment 2 (Kg CO2)]]</f>
        <v>7.9522033380000003</v>
      </c>
      <c r="AD785" s="1"/>
    </row>
    <row r="786" spans="1:30" ht="12.5" x14ac:dyDescent="0.25">
      <c r="A786" s="7">
        <v>20220800118</v>
      </c>
      <c r="B786" s="18">
        <v>44782</v>
      </c>
      <c r="C786" s="18" t="str">
        <f>TEXT(B786, "mmmm")</f>
        <v>août</v>
      </c>
      <c r="D786" s="18" t="str">
        <f>TEXT(B786,"aaaa")</f>
        <v>2022</v>
      </c>
      <c r="E786" s="7">
        <v>1538579</v>
      </c>
      <c r="F786" s="17">
        <v>150</v>
      </c>
      <c r="G786" s="23">
        <f>Data_Set[[#This Row],[Poids OT (kg)]]/1000</f>
        <v>0.15</v>
      </c>
      <c r="H786" s="6" t="s">
        <v>1</v>
      </c>
      <c r="I786" s="7">
        <v>180</v>
      </c>
      <c r="J786" s="6">
        <v>37220</v>
      </c>
      <c r="K786" s="6" t="s">
        <v>66</v>
      </c>
      <c r="L786" s="6">
        <v>91100</v>
      </c>
      <c r="M786" s="6" t="s">
        <v>22</v>
      </c>
      <c r="N786" s="7">
        <v>278.45800000000003</v>
      </c>
      <c r="O786" s="6" t="s">
        <v>235</v>
      </c>
      <c r="P786" s="6" t="s">
        <v>236</v>
      </c>
      <c r="Q786" s="11">
        <v>1870937876543</v>
      </c>
      <c r="R786" s="12">
        <v>512160965</v>
      </c>
      <c r="S786" s="6" t="str">
        <f>LEFT(Q786,1)</f>
        <v>1</v>
      </c>
      <c r="T786" s="6" t="str">
        <f>IF(S786="1","Homme",IF(S786="0","Inconnu","Femme"))</f>
        <v>Homme</v>
      </c>
      <c r="U786" s="6" t="str">
        <f>"19"&amp;MID(Q786, SEARCH("", Q786) + 1,2)</f>
        <v>1987</v>
      </c>
      <c r="V786" s="6" t="str">
        <f>FLOOR(U786,5) &amp; "-" &amp; FLOOR(U786,5) + 5</f>
        <v>1985-1990</v>
      </c>
      <c r="W786" s="24">
        <f>IFERROR(VLOOKUP(Data_Set[[#This Row],[Type Transport]],'[1]Taux émission CO2e'!$A$5:$B$16,2,0),0)</f>
        <v>0.3</v>
      </c>
      <c r="X786" s="28">
        <f>IFERROR(VLOOKUP(Data_Set[[#This Row],[Type Transport]],'[1]Taux émission CO2e'!$A$5:$D$16,4,0),0)</f>
        <v>0.16</v>
      </c>
      <c r="Y786" s="24">
        <f>IFERROR(VLOOKUP(Data_Set[[#This Row],[Type Transport]],'[1]Taux émission CO2e'!$A$20:$B$31,2,0),0)</f>
        <v>0.7</v>
      </c>
      <c r="Z786" s="6">
        <f>IFERROR(VLOOKUP(Data_Set[[#This Row],[Type Transport]],'[1]Taux émission CO2e'!$A$20:$D$31,4,0),0)</f>
        <v>6.7400000000000002E-2</v>
      </c>
      <c r="AA786" s="30">
        <f>Data_Set[[#This Row],[Repartition Segment 1]]*Data_Set[[#This Row],[Coefficient CO2 Segment 1]]*Data_Set[[#This Row],[Poids OT (T)]]*Data_Set[[#This Row],[Distance (KM)]]</f>
        <v>2.0048976000000001</v>
      </c>
      <c r="AB786" s="30">
        <f>Data_Set[[#This Row],[Repartition Segment 2]]*Data_Set[[#This Row],[Coefficient CO2 Segment 2]]*Data_Set[[#This Row],[Poids OT (T)]]*Data_Set[[#This Row],[Distance (KM)]]</f>
        <v>1.9706472660000003</v>
      </c>
      <c r="AC786" s="30">
        <f>Data_Set[[#This Row],[Bilan CO2 Segment 1 (Kg CO2)]]+Data_Set[[#This Row],[Bilan CO2 Segment 2 (Kg CO2)]]</f>
        <v>3.9755448660000003</v>
      </c>
      <c r="AD786" s="1"/>
    </row>
    <row r="787" spans="1:30" ht="12.5" x14ac:dyDescent="0.25">
      <c r="A787" s="7">
        <v>2022090069</v>
      </c>
      <c r="B787" s="18">
        <v>44805</v>
      </c>
      <c r="C787" s="18" t="str">
        <f>TEXT(B787, "mmmm")</f>
        <v>septembre</v>
      </c>
      <c r="D787" s="18" t="str">
        <f>TEXT(B787,"aaaa")</f>
        <v>2022</v>
      </c>
      <c r="E787" s="7">
        <v>1545967</v>
      </c>
      <c r="F787" s="17">
        <v>150</v>
      </c>
      <c r="G787" s="23">
        <f>Data_Set[[#This Row],[Poids OT (kg)]]/1000</f>
        <v>0.15</v>
      </c>
      <c r="H787" s="6" t="s">
        <v>1</v>
      </c>
      <c r="I787" s="7">
        <v>130</v>
      </c>
      <c r="J787" s="6">
        <v>37220</v>
      </c>
      <c r="K787" s="6" t="s">
        <v>66</v>
      </c>
      <c r="L787" s="6">
        <v>91100</v>
      </c>
      <c r="M787" s="6" t="s">
        <v>22</v>
      </c>
      <c r="N787" s="7">
        <v>278.45800000000003</v>
      </c>
      <c r="O787" s="6" t="s">
        <v>235</v>
      </c>
      <c r="P787" s="6" t="s">
        <v>236</v>
      </c>
      <c r="Q787" s="11">
        <v>1870937876543</v>
      </c>
      <c r="R787" s="12">
        <v>512160965</v>
      </c>
      <c r="S787" s="6" t="str">
        <f>LEFT(Q787,1)</f>
        <v>1</v>
      </c>
      <c r="T787" s="6" t="str">
        <f>IF(S787="1","Homme",IF(S787="0","Inconnu","Femme"))</f>
        <v>Homme</v>
      </c>
      <c r="U787" s="6" t="str">
        <f>"19"&amp;MID(Q787, SEARCH("", Q787) + 1,2)</f>
        <v>1987</v>
      </c>
      <c r="V787" s="6" t="str">
        <f>FLOOR(U787,5) &amp; "-" &amp; FLOOR(U787,5) + 5</f>
        <v>1985-1990</v>
      </c>
      <c r="W787" s="24">
        <f>IFERROR(VLOOKUP(Data_Set[[#This Row],[Type Transport]],'[1]Taux émission CO2e'!$A$5:$B$16,2,0),0)</f>
        <v>0.3</v>
      </c>
      <c r="X787" s="28">
        <f>IFERROR(VLOOKUP(Data_Set[[#This Row],[Type Transport]],'[1]Taux émission CO2e'!$A$5:$D$16,4,0),0)</f>
        <v>0.16</v>
      </c>
      <c r="Y787" s="24">
        <f>IFERROR(VLOOKUP(Data_Set[[#This Row],[Type Transport]],'[1]Taux émission CO2e'!$A$20:$B$31,2,0),0)</f>
        <v>0.7</v>
      </c>
      <c r="Z787" s="6">
        <f>IFERROR(VLOOKUP(Data_Set[[#This Row],[Type Transport]],'[1]Taux émission CO2e'!$A$20:$D$31,4,0),0)</f>
        <v>6.7400000000000002E-2</v>
      </c>
      <c r="AA787" s="30">
        <f>Data_Set[[#This Row],[Repartition Segment 1]]*Data_Set[[#This Row],[Coefficient CO2 Segment 1]]*Data_Set[[#This Row],[Poids OT (T)]]*Data_Set[[#This Row],[Distance (KM)]]</f>
        <v>2.0048976000000001</v>
      </c>
      <c r="AB787" s="30">
        <f>Data_Set[[#This Row],[Repartition Segment 2]]*Data_Set[[#This Row],[Coefficient CO2 Segment 2]]*Data_Set[[#This Row],[Poids OT (T)]]*Data_Set[[#This Row],[Distance (KM)]]</f>
        <v>1.9706472660000003</v>
      </c>
      <c r="AC787" s="30">
        <f>Data_Set[[#This Row],[Bilan CO2 Segment 1 (Kg CO2)]]+Data_Set[[#This Row],[Bilan CO2 Segment 2 (Kg CO2)]]</f>
        <v>3.9755448660000003</v>
      </c>
      <c r="AD787" s="1"/>
    </row>
    <row r="788" spans="1:30" ht="12.5" x14ac:dyDescent="0.25">
      <c r="A788" s="7">
        <v>20210900038</v>
      </c>
      <c r="B788" s="18">
        <v>44452</v>
      </c>
      <c r="C788" s="18" t="str">
        <f>TEXT(B788, "mmmm")</f>
        <v>septembre</v>
      </c>
      <c r="D788" s="18" t="str">
        <f>TEXT(B788,"aaaa")</f>
        <v>2021</v>
      </c>
      <c r="E788" s="7">
        <v>1405348</v>
      </c>
      <c r="F788" s="17">
        <v>185</v>
      </c>
      <c r="G788" s="23">
        <f>Data_Set[[#This Row],[Poids OT (kg)]]/1000</f>
        <v>0.185</v>
      </c>
      <c r="H788" s="6" t="s">
        <v>1</v>
      </c>
      <c r="I788" s="7">
        <v>105</v>
      </c>
      <c r="J788" s="6">
        <v>91100</v>
      </c>
      <c r="K788" s="6" t="s">
        <v>22</v>
      </c>
      <c r="L788" s="6">
        <v>37220</v>
      </c>
      <c r="M788" s="6" t="s">
        <v>105</v>
      </c>
      <c r="N788" s="7">
        <v>278.33600000000001</v>
      </c>
      <c r="O788" s="6" t="s">
        <v>145</v>
      </c>
      <c r="P788" s="6" t="s">
        <v>146</v>
      </c>
      <c r="Q788" s="11">
        <v>1690891543678</v>
      </c>
      <c r="R788" s="12">
        <v>154098765</v>
      </c>
      <c r="S788" s="6" t="str">
        <f>LEFT(Q788,1)</f>
        <v>1</v>
      </c>
      <c r="T788" s="6" t="str">
        <f>IF(S788="1","Homme",IF(S788="0","Inconnu","Femme"))</f>
        <v>Homme</v>
      </c>
      <c r="U788" s="6" t="str">
        <f>"19"&amp;MID(Q788, SEARCH("", Q788) + 1,2)</f>
        <v>1969</v>
      </c>
      <c r="V788" s="6" t="str">
        <f>FLOOR(U788,5) &amp; "-" &amp; FLOOR(U788,5) + 5</f>
        <v>1965-1970</v>
      </c>
      <c r="W788" s="24">
        <f>IFERROR(VLOOKUP(Data_Set[[#This Row],[Type Transport]],'[1]Taux émission CO2e'!$A$5:$B$16,2,0),0)</f>
        <v>0.3</v>
      </c>
      <c r="X788" s="28">
        <f>IFERROR(VLOOKUP(Data_Set[[#This Row],[Type Transport]],'[1]Taux émission CO2e'!$A$5:$D$16,4,0),0)</f>
        <v>0.16</v>
      </c>
      <c r="Y788" s="24">
        <f>IFERROR(VLOOKUP(Data_Set[[#This Row],[Type Transport]],'[1]Taux émission CO2e'!$A$20:$B$31,2,0),0)</f>
        <v>0.7</v>
      </c>
      <c r="Z788" s="6">
        <f>IFERROR(VLOOKUP(Data_Set[[#This Row],[Type Transport]],'[1]Taux émission CO2e'!$A$20:$D$31,4,0),0)</f>
        <v>6.7400000000000002E-2</v>
      </c>
      <c r="AA788" s="30">
        <f>Data_Set[[#This Row],[Repartition Segment 1]]*Data_Set[[#This Row],[Coefficient CO2 Segment 1]]*Data_Set[[#This Row],[Poids OT (T)]]*Data_Set[[#This Row],[Distance (KM)]]</f>
        <v>2.4716236800000004</v>
      </c>
      <c r="AB788" s="30">
        <f>Data_Set[[#This Row],[Repartition Segment 2]]*Data_Set[[#This Row],[Coefficient CO2 Segment 2]]*Data_Set[[#This Row],[Poids OT (T)]]*Data_Set[[#This Row],[Distance (KM)]]</f>
        <v>2.4294001087999999</v>
      </c>
      <c r="AC788" s="30">
        <f>Data_Set[[#This Row],[Bilan CO2 Segment 1 (Kg CO2)]]+Data_Set[[#This Row],[Bilan CO2 Segment 2 (Kg CO2)]]</f>
        <v>4.9010237887999999</v>
      </c>
      <c r="AD788" s="1"/>
    </row>
    <row r="789" spans="1:30" ht="12.5" x14ac:dyDescent="0.25">
      <c r="A789" s="7">
        <v>20220600077</v>
      </c>
      <c r="B789" s="18">
        <v>44713</v>
      </c>
      <c r="C789" s="18" t="str">
        <f>TEXT(B789, "mmmm")</f>
        <v>juin</v>
      </c>
      <c r="D789" s="18" t="str">
        <f>TEXT(B789,"aaaa")</f>
        <v>2022</v>
      </c>
      <c r="E789" s="7">
        <v>1513063</v>
      </c>
      <c r="F789" s="17">
        <v>106</v>
      </c>
      <c r="G789" s="23">
        <f>Data_Set[[#This Row],[Poids OT (kg)]]/1000</f>
        <v>0.106</v>
      </c>
      <c r="H789" s="6" t="s">
        <v>1</v>
      </c>
      <c r="I789" s="7">
        <v>100</v>
      </c>
      <c r="J789" s="6">
        <v>91100</v>
      </c>
      <c r="K789" s="6" t="s">
        <v>22</v>
      </c>
      <c r="L789" s="6">
        <v>37220</v>
      </c>
      <c r="M789" s="6" t="s">
        <v>105</v>
      </c>
      <c r="N789" s="7">
        <v>278.33600000000001</v>
      </c>
      <c r="O789" s="6" t="s">
        <v>145</v>
      </c>
      <c r="P789" s="6" t="s">
        <v>146</v>
      </c>
      <c r="Q789" s="11">
        <v>1690891543678</v>
      </c>
      <c r="R789" s="12">
        <v>154098765</v>
      </c>
      <c r="S789" s="6" t="str">
        <f>LEFT(Q789,1)</f>
        <v>1</v>
      </c>
      <c r="T789" s="6" t="str">
        <f>IF(S789="1","Homme",IF(S789="0","Inconnu","Femme"))</f>
        <v>Homme</v>
      </c>
      <c r="U789" s="6" t="str">
        <f>"19"&amp;MID(Q789, SEARCH("", Q789) + 1,2)</f>
        <v>1969</v>
      </c>
      <c r="V789" s="6" t="str">
        <f>FLOOR(U789,5) &amp; "-" &amp; FLOOR(U789,5) + 5</f>
        <v>1965-1970</v>
      </c>
      <c r="W789" s="24">
        <f>IFERROR(VLOOKUP(Data_Set[[#This Row],[Type Transport]],'[1]Taux émission CO2e'!$A$5:$B$16,2,0),0)</f>
        <v>0.3</v>
      </c>
      <c r="X789" s="28">
        <f>IFERROR(VLOOKUP(Data_Set[[#This Row],[Type Transport]],'[1]Taux émission CO2e'!$A$5:$D$16,4,0),0)</f>
        <v>0.16</v>
      </c>
      <c r="Y789" s="24">
        <f>IFERROR(VLOOKUP(Data_Set[[#This Row],[Type Transport]],'[1]Taux émission CO2e'!$A$20:$B$31,2,0),0)</f>
        <v>0.7</v>
      </c>
      <c r="Z789" s="6">
        <f>IFERROR(VLOOKUP(Data_Set[[#This Row],[Type Transport]],'[1]Taux émission CO2e'!$A$20:$D$31,4,0),0)</f>
        <v>6.7400000000000002E-2</v>
      </c>
      <c r="AA789" s="30">
        <f>Data_Set[[#This Row],[Repartition Segment 1]]*Data_Set[[#This Row],[Coefficient CO2 Segment 1]]*Data_Set[[#This Row],[Poids OT (T)]]*Data_Set[[#This Row],[Distance (KM)]]</f>
        <v>1.416173568</v>
      </c>
      <c r="AB789" s="30">
        <f>Data_Set[[#This Row],[Repartition Segment 2]]*Data_Set[[#This Row],[Coefficient CO2 Segment 2]]*Data_Set[[#This Row],[Poids OT (T)]]*Data_Set[[#This Row],[Distance (KM)]]</f>
        <v>1.3919806028799999</v>
      </c>
      <c r="AC789" s="30">
        <f>Data_Set[[#This Row],[Bilan CO2 Segment 1 (Kg CO2)]]+Data_Set[[#This Row],[Bilan CO2 Segment 2 (Kg CO2)]]</f>
        <v>2.80815417088</v>
      </c>
      <c r="AD789" s="1"/>
    </row>
    <row r="790" spans="1:30" ht="12.5" x14ac:dyDescent="0.25">
      <c r="A790" s="7">
        <v>20220600077</v>
      </c>
      <c r="B790" s="18">
        <v>44720</v>
      </c>
      <c r="C790" s="18" t="str">
        <f>TEXT(B790, "mmmm")</f>
        <v>juin</v>
      </c>
      <c r="D790" s="18" t="str">
        <f>TEXT(B790,"aaaa")</f>
        <v>2022</v>
      </c>
      <c r="E790" s="7">
        <v>1515714</v>
      </c>
      <c r="F790" s="17">
        <v>106</v>
      </c>
      <c r="G790" s="23">
        <f>Data_Set[[#This Row],[Poids OT (kg)]]/1000</f>
        <v>0.106</v>
      </c>
      <c r="H790" s="6" t="s">
        <v>1</v>
      </c>
      <c r="I790" s="7">
        <v>100</v>
      </c>
      <c r="J790" s="6">
        <v>91100</v>
      </c>
      <c r="K790" s="6" t="s">
        <v>22</v>
      </c>
      <c r="L790" s="6">
        <v>37220</v>
      </c>
      <c r="M790" s="6" t="s">
        <v>105</v>
      </c>
      <c r="N790" s="7">
        <v>278.33600000000001</v>
      </c>
      <c r="O790" s="6" t="s">
        <v>145</v>
      </c>
      <c r="P790" s="6" t="s">
        <v>146</v>
      </c>
      <c r="Q790" s="11">
        <v>1690891543678</v>
      </c>
      <c r="R790" s="12">
        <v>154098765</v>
      </c>
      <c r="S790" s="6" t="str">
        <f>LEFT(Q790,1)</f>
        <v>1</v>
      </c>
      <c r="T790" s="6" t="str">
        <f>IF(S790="1","Homme",IF(S790="0","Inconnu","Femme"))</f>
        <v>Homme</v>
      </c>
      <c r="U790" s="6" t="str">
        <f>"19"&amp;MID(Q790, SEARCH("", Q790) + 1,2)</f>
        <v>1969</v>
      </c>
      <c r="V790" s="6" t="str">
        <f>FLOOR(U790,5) &amp; "-" &amp; FLOOR(U790,5) + 5</f>
        <v>1965-1970</v>
      </c>
      <c r="W790" s="24">
        <f>IFERROR(VLOOKUP(Data_Set[[#This Row],[Type Transport]],'[1]Taux émission CO2e'!$A$5:$B$16,2,0),0)</f>
        <v>0.3</v>
      </c>
      <c r="X790" s="28">
        <f>IFERROR(VLOOKUP(Data_Set[[#This Row],[Type Transport]],'[1]Taux émission CO2e'!$A$5:$D$16,4,0),0)</f>
        <v>0.16</v>
      </c>
      <c r="Y790" s="24">
        <f>IFERROR(VLOOKUP(Data_Set[[#This Row],[Type Transport]],'[1]Taux émission CO2e'!$A$20:$B$31,2,0),0)</f>
        <v>0.7</v>
      </c>
      <c r="Z790" s="6">
        <f>IFERROR(VLOOKUP(Data_Set[[#This Row],[Type Transport]],'[1]Taux émission CO2e'!$A$20:$D$31,4,0),0)</f>
        <v>6.7400000000000002E-2</v>
      </c>
      <c r="AA790" s="30">
        <f>Data_Set[[#This Row],[Repartition Segment 1]]*Data_Set[[#This Row],[Coefficient CO2 Segment 1]]*Data_Set[[#This Row],[Poids OT (T)]]*Data_Set[[#This Row],[Distance (KM)]]</f>
        <v>1.416173568</v>
      </c>
      <c r="AB790" s="30">
        <f>Data_Set[[#This Row],[Repartition Segment 2]]*Data_Set[[#This Row],[Coefficient CO2 Segment 2]]*Data_Set[[#This Row],[Poids OT (T)]]*Data_Set[[#This Row],[Distance (KM)]]</f>
        <v>1.3919806028799999</v>
      </c>
      <c r="AC790" s="30">
        <f>Data_Set[[#This Row],[Bilan CO2 Segment 1 (Kg CO2)]]+Data_Set[[#This Row],[Bilan CO2 Segment 2 (Kg CO2)]]</f>
        <v>2.80815417088</v>
      </c>
      <c r="AD790" s="1"/>
    </row>
    <row r="791" spans="1:30" ht="12.5" x14ac:dyDescent="0.25">
      <c r="A791" s="7">
        <v>2022070063</v>
      </c>
      <c r="B791" s="18">
        <v>44743</v>
      </c>
      <c r="C791" s="18" t="str">
        <f>TEXT(B791, "mmmm")</f>
        <v>juillet</v>
      </c>
      <c r="D791" s="18" t="str">
        <f>TEXT(B791,"aaaa")</f>
        <v>2022</v>
      </c>
      <c r="E791" s="7">
        <v>1526638</v>
      </c>
      <c r="F791" s="17">
        <v>102</v>
      </c>
      <c r="G791" s="23">
        <f>Data_Set[[#This Row],[Poids OT (kg)]]/1000</f>
        <v>0.10199999999999999</v>
      </c>
      <c r="H791" s="6" t="s">
        <v>1</v>
      </c>
      <c r="I791" s="7">
        <v>100</v>
      </c>
      <c r="J791" s="6">
        <v>91100</v>
      </c>
      <c r="K791" s="6" t="s">
        <v>22</v>
      </c>
      <c r="L791" s="6">
        <v>37220</v>
      </c>
      <c r="M791" s="6" t="s">
        <v>105</v>
      </c>
      <c r="N791" s="7">
        <v>278.33600000000001</v>
      </c>
      <c r="O791" s="6" t="s">
        <v>145</v>
      </c>
      <c r="P791" s="6" t="s">
        <v>146</v>
      </c>
      <c r="Q791" s="11">
        <v>1690891543678</v>
      </c>
      <c r="R791" s="12">
        <v>154098765</v>
      </c>
      <c r="S791" s="6" t="str">
        <f>LEFT(Q791,1)</f>
        <v>1</v>
      </c>
      <c r="T791" s="6" t="str">
        <f>IF(S791="1","Homme",IF(S791="0","Inconnu","Femme"))</f>
        <v>Homme</v>
      </c>
      <c r="U791" s="6" t="str">
        <f>"19"&amp;MID(Q791, SEARCH("", Q791) + 1,2)</f>
        <v>1969</v>
      </c>
      <c r="V791" s="6" t="str">
        <f>FLOOR(U791,5) &amp; "-" &amp; FLOOR(U791,5) + 5</f>
        <v>1965-1970</v>
      </c>
      <c r="W791" s="24">
        <f>IFERROR(VLOOKUP(Data_Set[[#This Row],[Type Transport]],'[1]Taux émission CO2e'!$A$5:$B$16,2,0),0)</f>
        <v>0.3</v>
      </c>
      <c r="X791" s="28">
        <f>IFERROR(VLOOKUP(Data_Set[[#This Row],[Type Transport]],'[1]Taux émission CO2e'!$A$5:$D$16,4,0),0)</f>
        <v>0.16</v>
      </c>
      <c r="Y791" s="24">
        <f>IFERROR(VLOOKUP(Data_Set[[#This Row],[Type Transport]],'[1]Taux émission CO2e'!$A$20:$B$31,2,0),0)</f>
        <v>0.7</v>
      </c>
      <c r="Z791" s="6">
        <f>IFERROR(VLOOKUP(Data_Set[[#This Row],[Type Transport]],'[1]Taux émission CO2e'!$A$20:$D$31,4,0),0)</f>
        <v>6.7400000000000002E-2</v>
      </c>
      <c r="AA791" s="30">
        <f>Data_Set[[#This Row],[Repartition Segment 1]]*Data_Set[[#This Row],[Coefficient CO2 Segment 1]]*Data_Set[[#This Row],[Poids OT (T)]]*Data_Set[[#This Row],[Distance (KM)]]</f>
        <v>1.3627330560000002</v>
      </c>
      <c r="AB791" s="30">
        <f>Data_Set[[#This Row],[Repartition Segment 2]]*Data_Set[[#This Row],[Coefficient CO2 Segment 2]]*Data_Set[[#This Row],[Poids OT (T)]]*Data_Set[[#This Row],[Distance (KM)]]</f>
        <v>1.3394530329600001</v>
      </c>
      <c r="AC791" s="30">
        <f>Data_Set[[#This Row],[Bilan CO2 Segment 1 (Kg CO2)]]+Data_Set[[#This Row],[Bilan CO2 Segment 2 (Kg CO2)]]</f>
        <v>2.7021860889600005</v>
      </c>
      <c r="AD791" s="1"/>
    </row>
    <row r="792" spans="1:30" ht="12.5" x14ac:dyDescent="0.25">
      <c r="A792" s="7">
        <v>20210300043</v>
      </c>
      <c r="B792" s="18">
        <v>44258</v>
      </c>
      <c r="C792" s="18" t="str">
        <f>TEXT(B792, "mmmm")</f>
        <v>mars</v>
      </c>
      <c r="D792" s="18" t="str">
        <f>TEXT(B792,"aaaa")</f>
        <v>2021</v>
      </c>
      <c r="E792" s="7">
        <v>1327958</v>
      </c>
      <c r="F792" s="17">
        <v>250</v>
      </c>
      <c r="G792" s="23">
        <f>Data_Set[[#This Row],[Poids OT (kg)]]/1000</f>
        <v>0.25</v>
      </c>
      <c r="H792" s="6" t="s">
        <v>1</v>
      </c>
      <c r="I792" s="7">
        <v>90</v>
      </c>
      <c r="J792" s="6">
        <v>21300</v>
      </c>
      <c r="K792" s="6" t="s">
        <v>27</v>
      </c>
      <c r="L792" s="6">
        <v>91100</v>
      </c>
      <c r="M792" s="6" t="s">
        <v>22</v>
      </c>
      <c r="N792" s="7">
        <v>278.14499999999998</v>
      </c>
      <c r="O792" s="6" t="s">
        <v>156</v>
      </c>
      <c r="P792" s="6" t="s">
        <v>157</v>
      </c>
      <c r="Q792" s="11">
        <v>2950121987654</v>
      </c>
      <c r="R792" s="12">
        <v>398989710</v>
      </c>
      <c r="S792" s="6" t="str">
        <f>LEFT(Q792,1)</f>
        <v>2</v>
      </c>
      <c r="T792" s="6" t="str">
        <f>IF(S792="1","Homme",IF(S792="0","Inconnu","Femme"))</f>
        <v>Femme</v>
      </c>
      <c r="U792" s="6" t="str">
        <f>"19"&amp;MID(Q792, SEARCH("", Q792) + 1,2)</f>
        <v>1995</v>
      </c>
      <c r="V792" s="6" t="str">
        <f>FLOOR(U792,5) &amp; "-" &amp; FLOOR(U792,5) + 5</f>
        <v>1995-2000</v>
      </c>
      <c r="W792" s="24">
        <f>IFERROR(VLOOKUP(Data_Set[[#This Row],[Type Transport]],'[1]Taux émission CO2e'!$A$5:$B$16,2,0),0)</f>
        <v>0.3</v>
      </c>
      <c r="X792" s="28">
        <f>IFERROR(VLOOKUP(Data_Set[[#This Row],[Type Transport]],'[1]Taux émission CO2e'!$A$5:$D$16,4,0),0)</f>
        <v>0.16</v>
      </c>
      <c r="Y792" s="24">
        <f>IFERROR(VLOOKUP(Data_Set[[#This Row],[Type Transport]],'[1]Taux émission CO2e'!$A$20:$B$31,2,0),0)</f>
        <v>0.7</v>
      </c>
      <c r="Z792" s="6">
        <f>IFERROR(VLOOKUP(Data_Set[[#This Row],[Type Transport]],'[1]Taux émission CO2e'!$A$20:$D$31,4,0),0)</f>
        <v>6.7400000000000002E-2</v>
      </c>
      <c r="AA792" s="30">
        <f>Data_Set[[#This Row],[Repartition Segment 1]]*Data_Set[[#This Row],[Coefficient CO2 Segment 1]]*Data_Set[[#This Row],[Poids OT (T)]]*Data_Set[[#This Row],[Distance (KM)]]</f>
        <v>3.3377399999999997</v>
      </c>
      <c r="AB792" s="30">
        <f>Data_Set[[#This Row],[Repartition Segment 2]]*Data_Set[[#This Row],[Coefficient CO2 Segment 2]]*Data_Set[[#This Row],[Poids OT (T)]]*Data_Set[[#This Row],[Distance (KM)]]</f>
        <v>3.2807202749999997</v>
      </c>
      <c r="AC792" s="30">
        <f>Data_Set[[#This Row],[Bilan CO2 Segment 1 (Kg CO2)]]+Data_Set[[#This Row],[Bilan CO2 Segment 2 (Kg CO2)]]</f>
        <v>6.6184602749999994</v>
      </c>
      <c r="AD792" s="1"/>
    </row>
    <row r="793" spans="1:30" ht="12.5" x14ac:dyDescent="0.25">
      <c r="A793" s="7">
        <v>20210300043</v>
      </c>
      <c r="B793" s="18">
        <v>44267</v>
      </c>
      <c r="C793" s="18" t="str">
        <f>TEXT(B793, "mmmm")</f>
        <v>mars</v>
      </c>
      <c r="D793" s="18" t="str">
        <f>TEXT(B793,"aaaa")</f>
        <v>2021</v>
      </c>
      <c r="E793" s="7">
        <v>1336645</v>
      </c>
      <c r="F793" s="17">
        <v>200</v>
      </c>
      <c r="G793" s="23">
        <f>Data_Set[[#This Row],[Poids OT (kg)]]/1000</f>
        <v>0.2</v>
      </c>
      <c r="H793" s="6" t="s">
        <v>1</v>
      </c>
      <c r="I793" s="7">
        <v>90</v>
      </c>
      <c r="J793" s="6">
        <v>21300</v>
      </c>
      <c r="K793" s="6" t="s">
        <v>27</v>
      </c>
      <c r="L793" s="6">
        <v>91100</v>
      </c>
      <c r="M793" s="6" t="s">
        <v>22</v>
      </c>
      <c r="N793" s="7">
        <v>278.14499999999998</v>
      </c>
      <c r="O793" s="6" t="s">
        <v>156</v>
      </c>
      <c r="P793" s="6" t="s">
        <v>157</v>
      </c>
      <c r="Q793" s="11">
        <v>2950121987654</v>
      </c>
      <c r="R793" s="12">
        <v>398989710</v>
      </c>
      <c r="S793" s="6" t="str">
        <f>LEFT(Q793,1)</f>
        <v>2</v>
      </c>
      <c r="T793" s="6" t="str">
        <f>IF(S793="1","Homme",IF(S793="0","Inconnu","Femme"))</f>
        <v>Femme</v>
      </c>
      <c r="U793" s="6" t="str">
        <f>"19"&amp;MID(Q793, SEARCH("", Q793) + 1,2)</f>
        <v>1995</v>
      </c>
      <c r="V793" s="6" t="str">
        <f>FLOOR(U793,5) &amp; "-" &amp; FLOOR(U793,5) + 5</f>
        <v>1995-2000</v>
      </c>
      <c r="W793" s="24">
        <f>IFERROR(VLOOKUP(Data_Set[[#This Row],[Type Transport]],'[1]Taux émission CO2e'!$A$5:$B$16,2,0),0)</f>
        <v>0.3</v>
      </c>
      <c r="X793" s="28">
        <f>IFERROR(VLOOKUP(Data_Set[[#This Row],[Type Transport]],'[1]Taux émission CO2e'!$A$5:$D$16,4,0),0)</f>
        <v>0.16</v>
      </c>
      <c r="Y793" s="24">
        <f>IFERROR(VLOOKUP(Data_Set[[#This Row],[Type Transport]],'[1]Taux émission CO2e'!$A$20:$B$31,2,0),0)</f>
        <v>0.7</v>
      </c>
      <c r="Z793" s="6">
        <f>IFERROR(VLOOKUP(Data_Set[[#This Row],[Type Transport]],'[1]Taux émission CO2e'!$A$20:$D$31,4,0),0)</f>
        <v>6.7400000000000002E-2</v>
      </c>
      <c r="AA793" s="30">
        <f>Data_Set[[#This Row],[Repartition Segment 1]]*Data_Set[[#This Row],[Coefficient CO2 Segment 1]]*Data_Set[[#This Row],[Poids OT (T)]]*Data_Set[[#This Row],[Distance (KM)]]</f>
        <v>2.6701920000000001</v>
      </c>
      <c r="AB793" s="30">
        <f>Data_Set[[#This Row],[Repartition Segment 2]]*Data_Set[[#This Row],[Coefficient CO2 Segment 2]]*Data_Set[[#This Row],[Poids OT (T)]]*Data_Set[[#This Row],[Distance (KM)]]</f>
        <v>2.6245762199999998</v>
      </c>
      <c r="AC793" s="30">
        <f>Data_Set[[#This Row],[Bilan CO2 Segment 1 (Kg CO2)]]+Data_Set[[#This Row],[Bilan CO2 Segment 2 (Kg CO2)]]</f>
        <v>5.2947682199999999</v>
      </c>
      <c r="AD793" s="1"/>
    </row>
    <row r="794" spans="1:30" ht="12.5" x14ac:dyDescent="0.25">
      <c r="A794" s="7">
        <v>20210300043</v>
      </c>
      <c r="B794" s="18">
        <v>44278</v>
      </c>
      <c r="C794" s="18" t="str">
        <f>TEXT(B794, "mmmm")</f>
        <v>mars</v>
      </c>
      <c r="D794" s="18" t="str">
        <f>TEXT(B794,"aaaa")</f>
        <v>2021</v>
      </c>
      <c r="E794" s="7">
        <v>1339690</v>
      </c>
      <c r="F794" s="17">
        <v>200</v>
      </c>
      <c r="G794" s="23">
        <f>Data_Set[[#This Row],[Poids OT (kg)]]/1000</f>
        <v>0.2</v>
      </c>
      <c r="H794" s="6" t="s">
        <v>1</v>
      </c>
      <c r="I794" s="7">
        <v>90</v>
      </c>
      <c r="J794" s="6">
        <v>21300</v>
      </c>
      <c r="K794" s="6" t="s">
        <v>27</v>
      </c>
      <c r="L794" s="6">
        <v>91100</v>
      </c>
      <c r="M794" s="6" t="s">
        <v>22</v>
      </c>
      <c r="N794" s="7">
        <v>278.14499999999998</v>
      </c>
      <c r="O794" s="6" t="s">
        <v>156</v>
      </c>
      <c r="P794" s="6" t="s">
        <v>157</v>
      </c>
      <c r="Q794" s="11">
        <v>2950121987654</v>
      </c>
      <c r="R794" s="12">
        <v>398989710</v>
      </c>
      <c r="S794" s="6" t="str">
        <f>LEFT(Q794,1)</f>
        <v>2</v>
      </c>
      <c r="T794" s="6" t="str">
        <f>IF(S794="1","Homme",IF(S794="0","Inconnu","Femme"))</f>
        <v>Femme</v>
      </c>
      <c r="U794" s="6" t="str">
        <f>"19"&amp;MID(Q794, SEARCH("", Q794) + 1,2)</f>
        <v>1995</v>
      </c>
      <c r="V794" s="6" t="str">
        <f>FLOOR(U794,5) &amp; "-" &amp; FLOOR(U794,5) + 5</f>
        <v>1995-2000</v>
      </c>
      <c r="W794" s="24">
        <f>IFERROR(VLOOKUP(Data_Set[[#This Row],[Type Transport]],'[1]Taux émission CO2e'!$A$5:$B$16,2,0),0)</f>
        <v>0.3</v>
      </c>
      <c r="X794" s="28">
        <f>IFERROR(VLOOKUP(Data_Set[[#This Row],[Type Transport]],'[1]Taux émission CO2e'!$A$5:$D$16,4,0),0)</f>
        <v>0.16</v>
      </c>
      <c r="Y794" s="24">
        <f>IFERROR(VLOOKUP(Data_Set[[#This Row],[Type Transport]],'[1]Taux émission CO2e'!$A$20:$B$31,2,0),0)</f>
        <v>0.7</v>
      </c>
      <c r="Z794" s="6">
        <f>IFERROR(VLOOKUP(Data_Set[[#This Row],[Type Transport]],'[1]Taux émission CO2e'!$A$20:$D$31,4,0),0)</f>
        <v>6.7400000000000002E-2</v>
      </c>
      <c r="AA794" s="30">
        <f>Data_Set[[#This Row],[Repartition Segment 1]]*Data_Set[[#This Row],[Coefficient CO2 Segment 1]]*Data_Set[[#This Row],[Poids OT (T)]]*Data_Set[[#This Row],[Distance (KM)]]</f>
        <v>2.6701920000000001</v>
      </c>
      <c r="AB794" s="30">
        <f>Data_Set[[#This Row],[Repartition Segment 2]]*Data_Set[[#This Row],[Coefficient CO2 Segment 2]]*Data_Set[[#This Row],[Poids OT (T)]]*Data_Set[[#This Row],[Distance (KM)]]</f>
        <v>2.6245762199999998</v>
      </c>
      <c r="AC794" s="30">
        <f>Data_Set[[#This Row],[Bilan CO2 Segment 1 (Kg CO2)]]+Data_Set[[#This Row],[Bilan CO2 Segment 2 (Kg CO2)]]</f>
        <v>5.2947682199999999</v>
      </c>
      <c r="AD794" s="1"/>
    </row>
    <row r="795" spans="1:30" ht="12.5" x14ac:dyDescent="0.25">
      <c r="A795" s="7">
        <v>20210400025</v>
      </c>
      <c r="B795" s="18">
        <v>44294</v>
      </c>
      <c r="C795" s="18" t="str">
        <f>TEXT(B795, "mmmm")</f>
        <v>avril</v>
      </c>
      <c r="D795" s="18" t="str">
        <f>TEXT(B795,"aaaa")</f>
        <v>2021</v>
      </c>
      <c r="E795" s="7">
        <v>1345650</v>
      </c>
      <c r="F795" s="17">
        <v>200</v>
      </c>
      <c r="G795" s="23">
        <f>Data_Set[[#This Row],[Poids OT (kg)]]/1000</f>
        <v>0.2</v>
      </c>
      <c r="H795" s="6" t="s">
        <v>1</v>
      </c>
      <c r="I795" s="7">
        <v>90</v>
      </c>
      <c r="J795" s="6">
        <v>21300</v>
      </c>
      <c r="K795" s="6" t="s">
        <v>27</v>
      </c>
      <c r="L795" s="6">
        <v>91100</v>
      </c>
      <c r="M795" s="6" t="s">
        <v>22</v>
      </c>
      <c r="N795" s="7">
        <v>278.14499999999998</v>
      </c>
      <c r="O795" s="6" t="s">
        <v>156</v>
      </c>
      <c r="P795" s="6" t="s">
        <v>157</v>
      </c>
      <c r="Q795" s="11">
        <v>2950121987654</v>
      </c>
      <c r="R795" s="12">
        <v>398989710</v>
      </c>
      <c r="S795" s="6" t="str">
        <f>LEFT(Q795,1)</f>
        <v>2</v>
      </c>
      <c r="T795" s="6" t="str">
        <f>IF(S795="1","Homme",IF(S795="0","Inconnu","Femme"))</f>
        <v>Femme</v>
      </c>
      <c r="U795" s="6" t="str">
        <f>"19"&amp;MID(Q795, SEARCH("", Q795) + 1,2)</f>
        <v>1995</v>
      </c>
      <c r="V795" s="6" t="str">
        <f>FLOOR(U795,5) &amp; "-" &amp; FLOOR(U795,5) + 5</f>
        <v>1995-2000</v>
      </c>
      <c r="W795" s="24">
        <f>IFERROR(VLOOKUP(Data_Set[[#This Row],[Type Transport]],'[1]Taux émission CO2e'!$A$5:$B$16,2,0),0)</f>
        <v>0.3</v>
      </c>
      <c r="X795" s="28">
        <f>IFERROR(VLOOKUP(Data_Set[[#This Row],[Type Transport]],'[1]Taux émission CO2e'!$A$5:$D$16,4,0),0)</f>
        <v>0.16</v>
      </c>
      <c r="Y795" s="24">
        <f>IFERROR(VLOOKUP(Data_Set[[#This Row],[Type Transport]],'[1]Taux émission CO2e'!$A$20:$B$31,2,0),0)</f>
        <v>0.7</v>
      </c>
      <c r="Z795" s="6">
        <f>IFERROR(VLOOKUP(Data_Set[[#This Row],[Type Transport]],'[1]Taux émission CO2e'!$A$20:$D$31,4,0),0)</f>
        <v>6.7400000000000002E-2</v>
      </c>
      <c r="AA795" s="30">
        <f>Data_Set[[#This Row],[Repartition Segment 1]]*Data_Set[[#This Row],[Coefficient CO2 Segment 1]]*Data_Set[[#This Row],[Poids OT (T)]]*Data_Set[[#This Row],[Distance (KM)]]</f>
        <v>2.6701920000000001</v>
      </c>
      <c r="AB795" s="30">
        <f>Data_Set[[#This Row],[Repartition Segment 2]]*Data_Set[[#This Row],[Coefficient CO2 Segment 2]]*Data_Set[[#This Row],[Poids OT (T)]]*Data_Set[[#This Row],[Distance (KM)]]</f>
        <v>2.6245762199999998</v>
      </c>
      <c r="AC795" s="30">
        <f>Data_Set[[#This Row],[Bilan CO2 Segment 1 (Kg CO2)]]+Data_Set[[#This Row],[Bilan CO2 Segment 2 (Kg CO2)]]</f>
        <v>5.2947682199999999</v>
      </c>
      <c r="AD795" s="1"/>
    </row>
    <row r="796" spans="1:30" ht="12.5" x14ac:dyDescent="0.25">
      <c r="A796" s="7">
        <v>20210400029</v>
      </c>
      <c r="B796" s="18">
        <v>44302</v>
      </c>
      <c r="C796" s="18" t="str">
        <f>TEXT(B796, "mmmm")</f>
        <v>avril</v>
      </c>
      <c r="D796" s="18" t="str">
        <f>TEXT(B796,"aaaa")</f>
        <v>2021</v>
      </c>
      <c r="E796" s="7">
        <v>1348734</v>
      </c>
      <c r="F796" s="17">
        <v>200</v>
      </c>
      <c r="G796" s="23">
        <f>Data_Set[[#This Row],[Poids OT (kg)]]/1000</f>
        <v>0.2</v>
      </c>
      <c r="H796" s="6" t="s">
        <v>0</v>
      </c>
      <c r="I796" s="7">
        <v>158</v>
      </c>
      <c r="J796" s="6">
        <v>21300</v>
      </c>
      <c r="K796" s="6" t="s">
        <v>27</v>
      </c>
      <c r="L796" s="6">
        <v>91100</v>
      </c>
      <c r="M796" s="6" t="s">
        <v>22</v>
      </c>
      <c r="N796" s="7">
        <v>278.14499999999998</v>
      </c>
      <c r="O796" s="6" t="s">
        <v>156</v>
      </c>
      <c r="P796" s="6" t="s">
        <v>157</v>
      </c>
      <c r="Q796" s="11">
        <v>2950121987654</v>
      </c>
      <c r="R796" s="12">
        <v>398989710</v>
      </c>
      <c r="S796" s="6" t="str">
        <f>LEFT(Q796,1)</f>
        <v>2</v>
      </c>
      <c r="T796" s="6" t="str">
        <f>IF(S796="1","Homme",IF(S796="0","Inconnu","Femme"))</f>
        <v>Femme</v>
      </c>
      <c r="U796" s="6" t="str">
        <f>"19"&amp;MID(Q796, SEARCH("", Q796) + 1,2)</f>
        <v>1995</v>
      </c>
      <c r="V796" s="6" t="str">
        <f>FLOOR(U796,5) &amp; "-" &amp; FLOOR(U796,5) + 5</f>
        <v>1995-2000</v>
      </c>
      <c r="W796" s="24">
        <f>IFERROR(VLOOKUP(Data_Set[[#This Row],[Type Transport]],'[1]Taux émission CO2e'!$A$5:$B$16,2,0),0)</f>
        <v>0.3</v>
      </c>
      <c r="X796" s="28">
        <f>IFERROR(VLOOKUP(Data_Set[[#This Row],[Type Transport]],'[1]Taux émission CO2e'!$A$5:$D$16,4,0),0)</f>
        <v>0.16</v>
      </c>
      <c r="Y796" s="24">
        <f>IFERROR(VLOOKUP(Data_Set[[#This Row],[Type Transport]],'[1]Taux émission CO2e'!$A$20:$B$31,2,0),0)</f>
        <v>0.7</v>
      </c>
      <c r="Z796" s="6">
        <f>IFERROR(VLOOKUP(Data_Set[[#This Row],[Type Transport]],'[1]Taux émission CO2e'!$A$20:$D$31,4,0),0)</f>
        <v>6.7400000000000002E-2</v>
      </c>
      <c r="AA796" s="30">
        <f>Data_Set[[#This Row],[Repartition Segment 1]]*Data_Set[[#This Row],[Coefficient CO2 Segment 1]]*Data_Set[[#This Row],[Poids OT (T)]]*Data_Set[[#This Row],[Distance (KM)]]</f>
        <v>2.6701920000000001</v>
      </c>
      <c r="AB796" s="30">
        <f>Data_Set[[#This Row],[Repartition Segment 2]]*Data_Set[[#This Row],[Coefficient CO2 Segment 2]]*Data_Set[[#This Row],[Poids OT (T)]]*Data_Set[[#This Row],[Distance (KM)]]</f>
        <v>2.6245762199999998</v>
      </c>
      <c r="AC796" s="30">
        <f>Data_Set[[#This Row],[Bilan CO2 Segment 1 (Kg CO2)]]+Data_Set[[#This Row],[Bilan CO2 Segment 2 (Kg CO2)]]</f>
        <v>5.2947682199999999</v>
      </c>
      <c r="AD796" s="1"/>
    </row>
    <row r="797" spans="1:30" ht="12.5" x14ac:dyDescent="0.25">
      <c r="A797" s="7">
        <v>20210400066</v>
      </c>
      <c r="B797" s="18">
        <v>44314</v>
      </c>
      <c r="C797" s="18" t="str">
        <f>TEXT(B797, "mmmm")</f>
        <v>avril</v>
      </c>
      <c r="D797" s="18" t="str">
        <f>TEXT(B797,"aaaa")</f>
        <v>2021</v>
      </c>
      <c r="E797" s="7">
        <v>1352477</v>
      </c>
      <c r="F797" s="17">
        <v>200</v>
      </c>
      <c r="G797" s="23">
        <f>Data_Set[[#This Row],[Poids OT (kg)]]/1000</f>
        <v>0.2</v>
      </c>
      <c r="H797" s="6" t="s">
        <v>0</v>
      </c>
      <c r="I797" s="7">
        <v>158</v>
      </c>
      <c r="J797" s="6">
        <v>21300</v>
      </c>
      <c r="K797" s="6" t="s">
        <v>27</v>
      </c>
      <c r="L797" s="6">
        <v>91100</v>
      </c>
      <c r="M797" s="6" t="s">
        <v>22</v>
      </c>
      <c r="N797" s="7">
        <v>278.14499999999998</v>
      </c>
      <c r="O797" s="6" t="s">
        <v>156</v>
      </c>
      <c r="P797" s="6" t="s">
        <v>157</v>
      </c>
      <c r="Q797" s="11">
        <v>2950121987654</v>
      </c>
      <c r="R797" s="12">
        <v>398989710</v>
      </c>
      <c r="S797" s="6" t="str">
        <f>LEFT(Q797,1)</f>
        <v>2</v>
      </c>
      <c r="T797" s="6" t="str">
        <f>IF(S797="1","Homme",IF(S797="0","Inconnu","Femme"))</f>
        <v>Femme</v>
      </c>
      <c r="U797" s="6" t="str">
        <f>"19"&amp;MID(Q797, SEARCH("", Q797) + 1,2)</f>
        <v>1995</v>
      </c>
      <c r="V797" s="6" t="str">
        <f>FLOOR(U797,5) &amp; "-" &amp; FLOOR(U797,5) + 5</f>
        <v>1995-2000</v>
      </c>
      <c r="W797" s="24">
        <f>IFERROR(VLOOKUP(Data_Set[[#This Row],[Type Transport]],'[1]Taux émission CO2e'!$A$5:$B$16,2,0),0)</f>
        <v>0.3</v>
      </c>
      <c r="X797" s="28">
        <f>IFERROR(VLOOKUP(Data_Set[[#This Row],[Type Transport]],'[1]Taux émission CO2e'!$A$5:$D$16,4,0),0)</f>
        <v>0.16</v>
      </c>
      <c r="Y797" s="24">
        <f>IFERROR(VLOOKUP(Data_Set[[#This Row],[Type Transport]],'[1]Taux émission CO2e'!$A$20:$B$31,2,0),0)</f>
        <v>0.7</v>
      </c>
      <c r="Z797" s="6">
        <f>IFERROR(VLOOKUP(Data_Set[[#This Row],[Type Transport]],'[1]Taux émission CO2e'!$A$20:$D$31,4,0),0)</f>
        <v>6.7400000000000002E-2</v>
      </c>
      <c r="AA797" s="30">
        <f>Data_Set[[#This Row],[Repartition Segment 1]]*Data_Set[[#This Row],[Coefficient CO2 Segment 1]]*Data_Set[[#This Row],[Poids OT (T)]]*Data_Set[[#This Row],[Distance (KM)]]</f>
        <v>2.6701920000000001</v>
      </c>
      <c r="AB797" s="30">
        <f>Data_Set[[#This Row],[Repartition Segment 2]]*Data_Set[[#This Row],[Coefficient CO2 Segment 2]]*Data_Set[[#This Row],[Poids OT (T)]]*Data_Set[[#This Row],[Distance (KM)]]</f>
        <v>2.6245762199999998</v>
      </c>
      <c r="AC797" s="30">
        <f>Data_Set[[#This Row],[Bilan CO2 Segment 1 (Kg CO2)]]+Data_Set[[#This Row],[Bilan CO2 Segment 2 (Kg CO2)]]</f>
        <v>5.2947682199999999</v>
      </c>
      <c r="AD797" s="1"/>
    </row>
    <row r="798" spans="1:30" ht="12.5" x14ac:dyDescent="0.25">
      <c r="A798" s="7">
        <v>20210500029</v>
      </c>
      <c r="B798" s="18">
        <v>44322</v>
      </c>
      <c r="C798" s="18" t="str">
        <f>TEXT(B798, "mmmm")</f>
        <v>mai</v>
      </c>
      <c r="D798" s="18" t="str">
        <f>TEXT(B798,"aaaa")</f>
        <v>2021</v>
      </c>
      <c r="E798" s="7">
        <v>1361617</v>
      </c>
      <c r="F798" s="17">
        <v>200</v>
      </c>
      <c r="G798" s="23">
        <f>Data_Set[[#This Row],[Poids OT (kg)]]/1000</f>
        <v>0.2</v>
      </c>
      <c r="H798" s="6" t="s">
        <v>0</v>
      </c>
      <c r="I798" s="7">
        <v>158</v>
      </c>
      <c r="J798" s="6">
        <v>21300</v>
      </c>
      <c r="K798" s="6" t="s">
        <v>27</v>
      </c>
      <c r="L798" s="6">
        <v>91100</v>
      </c>
      <c r="M798" s="6" t="s">
        <v>22</v>
      </c>
      <c r="N798" s="7">
        <v>278.14499999999998</v>
      </c>
      <c r="O798" s="6" t="s">
        <v>156</v>
      </c>
      <c r="P798" s="6" t="s">
        <v>157</v>
      </c>
      <c r="Q798" s="11">
        <v>2950121987654</v>
      </c>
      <c r="R798" s="12">
        <v>398989710</v>
      </c>
      <c r="S798" s="6" t="str">
        <f>LEFT(Q798,1)</f>
        <v>2</v>
      </c>
      <c r="T798" s="6" t="str">
        <f>IF(S798="1","Homme",IF(S798="0","Inconnu","Femme"))</f>
        <v>Femme</v>
      </c>
      <c r="U798" s="6" t="str">
        <f>"19"&amp;MID(Q798, SEARCH("", Q798) + 1,2)</f>
        <v>1995</v>
      </c>
      <c r="V798" s="6" t="str">
        <f>FLOOR(U798,5) &amp; "-" &amp; FLOOR(U798,5) + 5</f>
        <v>1995-2000</v>
      </c>
      <c r="W798" s="24">
        <f>IFERROR(VLOOKUP(Data_Set[[#This Row],[Type Transport]],'[1]Taux émission CO2e'!$A$5:$B$16,2,0),0)</f>
        <v>0.3</v>
      </c>
      <c r="X798" s="28">
        <f>IFERROR(VLOOKUP(Data_Set[[#This Row],[Type Transport]],'[1]Taux émission CO2e'!$A$5:$D$16,4,0),0)</f>
        <v>0.16</v>
      </c>
      <c r="Y798" s="24">
        <f>IFERROR(VLOOKUP(Data_Set[[#This Row],[Type Transport]],'[1]Taux émission CO2e'!$A$20:$B$31,2,0),0)</f>
        <v>0.7</v>
      </c>
      <c r="Z798" s="6">
        <f>IFERROR(VLOOKUP(Data_Set[[#This Row],[Type Transport]],'[1]Taux émission CO2e'!$A$20:$D$31,4,0),0)</f>
        <v>6.7400000000000002E-2</v>
      </c>
      <c r="AA798" s="30">
        <f>Data_Set[[#This Row],[Repartition Segment 1]]*Data_Set[[#This Row],[Coefficient CO2 Segment 1]]*Data_Set[[#This Row],[Poids OT (T)]]*Data_Set[[#This Row],[Distance (KM)]]</f>
        <v>2.6701920000000001</v>
      </c>
      <c r="AB798" s="30">
        <f>Data_Set[[#This Row],[Repartition Segment 2]]*Data_Set[[#This Row],[Coefficient CO2 Segment 2]]*Data_Set[[#This Row],[Poids OT (T)]]*Data_Set[[#This Row],[Distance (KM)]]</f>
        <v>2.6245762199999998</v>
      </c>
      <c r="AC798" s="30">
        <f>Data_Set[[#This Row],[Bilan CO2 Segment 1 (Kg CO2)]]+Data_Set[[#This Row],[Bilan CO2 Segment 2 (Kg CO2)]]</f>
        <v>5.2947682199999999</v>
      </c>
      <c r="AD798" s="1"/>
    </row>
    <row r="799" spans="1:30" ht="12.5" x14ac:dyDescent="0.25">
      <c r="A799" s="7">
        <v>20210500070</v>
      </c>
      <c r="B799" s="18">
        <v>44334</v>
      </c>
      <c r="C799" s="18" t="str">
        <f>TEXT(B799, "mmmm")</f>
        <v>mai</v>
      </c>
      <c r="D799" s="18" t="str">
        <f>TEXT(B799,"aaaa")</f>
        <v>2021</v>
      </c>
      <c r="E799" s="7">
        <v>1365616</v>
      </c>
      <c r="F799" s="17">
        <v>200</v>
      </c>
      <c r="G799" s="23">
        <f>Data_Set[[#This Row],[Poids OT (kg)]]/1000</f>
        <v>0.2</v>
      </c>
      <c r="H799" s="6" t="s">
        <v>0</v>
      </c>
      <c r="I799" s="7">
        <v>158</v>
      </c>
      <c r="J799" s="6">
        <v>21300</v>
      </c>
      <c r="K799" s="6" t="s">
        <v>27</v>
      </c>
      <c r="L799" s="6">
        <v>91100</v>
      </c>
      <c r="M799" s="6" t="s">
        <v>22</v>
      </c>
      <c r="N799" s="7">
        <v>278.14499999999998</v>
      </c>
      <c r="O799" s="6" t="s">
        <v>156</v>
      </c>
      <c r="P799" s="6" t="s">
        <v>157</v>
      </c>
      <c r="Q799" s="11">
        <v>2950121987654</v>
      </c>
      <c r="R799" s="12">
        <v>398989710</v>
      </c>
      <c r="S799" s="6" t="str">
        <f>LEFT(Q799,1)</f>
        <v>2</v>
      </c>
      <c r="T799" s="6" t="str">
        <f>IF(S799="1","Homme",IF(S799="0","Inconnu","Femme"))</f>
        <v>Femme</v>
      </c>
      <c r="U799" s="6" t="str">
        <f>"19"&amp;MID(Q799, SEARCH("", Q799) + 1,2)</f>
        <v>1995</v>
      </c>
      <c r="V799" s="6" t="str">
        <f>FLOOR(U799,5) &amp; "-" &amp; FLOOR(U799,5) + 5</f>
        <v>1995-2000</v>
      </c>
      <c r="W799" s="24">
        <f>IFERROR(VLOOKUP(Data_Set[[#This Row],[Type Transport]],'[1]Taux émission CO2e'!$A$5:$B$16,2,0),0)</f>
        <v>0.3</v>
      </c>
      <c r="X799" s="28">
        <f>IFERROR(VLOOKUP(Data_Set[[#This Row],[Type Transport]],'[1]Taux émission CO2e'!$A$5:$D$16,4,0),0)</f>
        <v>0.16</v>
      </c>
      <c r="Y799" s="24">
        <f>IFERROR(VLOOKUP(Data_Set[[#This Row],[Type Transport]],'[1]Taux émission CO2e'!$A$20:$B$31,2,0),0)</f>
        <v>0.7</v>
      </c>
      <c r="Z799" s="6">
        <f>IFERROR(VLOOKUP(Data_Set[[#This Row],[Type Transport]],'[1]Taux émission CO2e'!$A$20:$D$31,4,0),0)</f>
        <v>6.7400000000000002E-2</v>
      </c>
      <c r="AA799" s="30">
        <f>Data_Set[[#This Row],[Repartition Segment 1]]*Data_Set[[#This Row],[Coefficient CO2 Segment 1]]*Data_Set[[#This Row],[Poids OT (T)]]*Data_Set[[#This Row],[Distance (KM)]]</f>
        <v>2.6701920000000001</v>
      </c>
      <c r="AB799" s="30">
        <f>Data_Set[[#This Row],[Repartition Segment 2]]*Data_Set[[#This Row],[Coefficient CO2 Segment 2]]*Data_Set[[#This Row],[Poids OT (T)]]*Data_Set[[#This Row],[Distance (KM)]]</f>
        <v>2.6245762199999998</v>
      </c>
      <c r="AC799" s="30">
        <f>Data_Set[[#This Row],[Bilan CO2 Segment 1 (Kg CO2)]]+Data_Set[[#This Row],[Bilan CO2 Segment 2 (Kg CO2)]]</f>
        <v>5.2947682199999999</v>
      </c>
      <c r="AD799" s="1"/>
    </row>
    <row r="800" spans="1:30" ht="12.5" x14ac:dyDescent="0.25">
      <c r="A800" s="7">
        <v>20210500070</v>
      </c>
      <c r="B800" s="18">
        <v>44342</v>
      </c>
      <c r="C800" s="18" t="str">
        <f>TEXT(B800, "mmmm")</f>
        <v>mai</v>
      </c>
      <c r="D800" s="18" t="str">
        <f>TEXT(B800,"aaaa")</f>
        <v>2021</v>
      </c>
      <c r="E800" s="7">
        <v>1367798</v>
      </c>
      <c r="F800" s="17">
        <v>200</v>
      </c>
      <c r="G800" s="23">
        <f>Data_Set[[#This Row],[Poids OT (kg)]]/1000</f>
        <v>0.2</v>
      </c>
      <c r="H800" s="6" t="s">
        <v>0</v>
      </c>
      <c r="I800" s="7">
        <v>158</v>
      </c>
      <c r="J800" s="6">
        <v>21300</v>
      </c>
      <c r="K800" s="6" t="s">
        <v>27</v>
      </c>
      <c r="L800" s="6">
        <v>91100</v>
      </c>
      <c r="M800" s="6" t="s">
        <v>22</v>
      </c>
      <c r="N800" s="7">
        <v>278.14499999999998</v>
      </c>
      <c r="O800" s="6" t="s">
        <v>156</v>
      </c>
      <c r="P800" s="6" t="s">
        <v>157</v>
      </c>
      <c r="Q800" s="11">
        <v>2950121987654</v>
      </c>
      <c r="R800" s="12">
        <v>398989710</v>
      </c>
      <c r="S800" s="6" t="str">
        <f>LEFT(Q800,1)</f>
        <v>2</v>
      </c>
      <c r="T800" s="6" t="str">
        <f>IF(S800="1","Homme",IF(S800="0","Inconnu","Femme"))</f>
        <v>Femme</v>
      </c>
      <c r="U800" s="6" t="str">
        <f>"19"&amp;MID(Q800, SEARCH("", Q800) + 1,2)</f>
        <v>1995</v>
      </c>
      <c r="V800" s="6" t="str">
        <f>FLOOR(U800,5) &amp; "-" &amp; FLOOR(U800,5) + 5</f>
        <v>1995-2000</v>
      </c>
      <c r="W800" s="24">
        <f>IFERROR(VLOOKUP(Data_Set[[#This Row],[Type Transport]],'[1]Taux émission CO2e'!$A$5:$B$16,2,0),0)</f>
        <v>0.3</v>
      </c>
      <c r="X800" s="28">
        <f>IFERROR(VLOOKUP(Data_Set[[#This Row],[Type Transport]],'[1]Taux émission CO2e'!$A$5:$D$16,4,0),0)</f>
        <v>0.16</v>
      </c>
      <c r="Y800" s="24">
        <f>IFERROR(VLOOKUP(Data_Set[[#This Row],[Type Transport]],'[1]Taux émission CO2e'!$A$20:$B$31,2,0),0)</f>
        <v>0.7</v>
      </c>
      <c r="Z800" s="6">
        <f>IFERROR(VLOOKUP(Data_Set[[#This Row],[Type Transport]],'[1]Taux émission CO2e'!$A$20:$D$31,4,0),0)</f>
        <v>6.7400000000000002E-2</v>
      </c>
      <c r="AA800" s="30">
        <f>Data_Set[[#This Row],[Repartition Segment 1]]*Data_Set[[#This Row],[Coefficient CO2 Segment 1]]*Data_Set[[#This Row],[Poids OT (T)]]*Data_Set[[#This Row],[Distance (KM)]]</f>
        <v>2.6701920000000001</v>
      </c>
      <c r="AB800" s="30">
        <f>Data_Set[[#This Row],[Repartition Segment 2]]*Data_Set[[#This Row],[Coefficient CO2 Segment 2]]*Data_Set[[#This Row],[Poids OT (T)]]*Data_Set[[#This Row],[Distance (KM)]]</f>
        <v>2.6245762199999998</v>
      </c>
      <c r="AC800" s="30">
        <f>Data_Set[[#This Row],[Bilan CO2 Segment 1 (Kg CO2)]]+Data_Set[[#This Row],[Bilan CO2 Segment 2 (Kg CO2)]]</f>
        <v>5.2947682199999999</v>
      </c>
      <c r="AD800" s="1"/>
    </row>
    <row r="801" spans="1:30" ht="12.5" x14ac:dyDescent="0.25">
      <c r="A801" s="7">
        <v>20210600050</v>
      </c>
      <c r="B801" s="18">
        <v>44348</v>
      </c>
      <c r="C801" s="18" t="str">
        <f>TEXT(B801, "mmmm")</f>
        <v>juin</v>
      </c>
      <c r="D801" s="18" t="str">
        <f>TEXT(B801,"aaaa")</f>
        <v>2021</v>
      </c>
      <c r="E801" s="7">
        <v>1369761</v>
      </c>
      <c r="F801" s="17">
        <v>200</v>
      </c>
      <c r="G801" s="23">
        <f>Data_Set[[#This Row],[Poids OT (kg)]]/1000</f>
        <v>0.2</v>
      </c>
      <c r="H801" s="6" t="s">
        <v>0</v>
      </c>
      <c r="I801" s="7">
        <v>158</v>
      </c>
      <c r="J801" s="6">
        <v>21300</v>
      </c>
      <c r="K801" s="6" t="s">
        <v>27</v>
      </c>
      <c r="L801" s="6">
        <v>91100</v>
      </c>
      <c r="M801" s="6" t="s">
        <v>22</v>
      </c>
      <c r="N801" s="7">
        <v>278.14499999999998</v>
      </c>
      <c r="O801" s="6" t="s">
        <v>156</v>
      </c>
      <c r="P801" s="6" t="s">
        <v>157</v>
      </c>
      <c r="Q801" s="11">
        <v>2950121987654</v>
      </c>
      <c r="R801" s="12">
        <v>398989710</v>
      </c>
      <c r="S801" s="6" t="str">
        <f>LEFT(Q801,1)</f>
        <v>2</v>
      </c>
      <c r="T801" s="6" t="str">
        <f>IF(S801="1","Homme",IF(S801="0","Inconnu","Femme"))</f>
        <v>Femme</v>
      </c>
      <c r="U801" s="6" t="str">
        <f>"19"&amp;MID(Q801, SEARCH("", Q801) + 1,2)</f>
        <v>1995</v>
      </c>
      <c r="V801" s="6" t="str">
        <f>FLOOR(U801,5) &amp; "-" &amp; FLOOR(U801,5) + 5</f>
        <v>1995-2000</v>
      </c>
      <c r="W801" s="24">
        <f>IFERROR(VLOOKUP(Data_Set[[#This Row],[Type Transport]],'[1]Taux émission CO2e'!$A$5:$B$16,2,0),0)</f>
        <v>0.3</v>
      </c>
      <c r="X801" s="28">
        <f>IFERROR(VLOOKUP(Data_Set[[#This Row],[Type Transport]],'[1]Taux émission CO2e'!$A$5:$D$16,4,0),0)</f>
        <v>0.16</v>
      </c>
      <c r="Y801" s="24">
        <f>IFERROR(VLOOKUP(Data_Set[[#This Row],[Type Transport]],'[1]Taux émission CO2e'!$A$20:$B$31,2,0),0)</f>
        <v>0.7</v>
      </c>
      <c r="Z801" s="6">
        <f>IFERROR(VLOOKUP(Data_Set[[#This Row],[Type Transport]],'[1]Taux émission CO2e'!$A$20:$D$31,4,0),0)</f>
        <v>6.7400000000000002E-2</v>
      </c>
      <c r="AA801" s="30">
        <f>Data_Set[[#This Row],[Repartition Segment 1]]*Data_Set[[#This Row],[Coefficient CO2 Segment 1]]*Data_Set[[#This Row],[Poids OT (T)]]*Data_Set[[#This Row],[Distance (KM)]]</f>
        <v>2.6701920000000001</v>
      </c>
      <c r="AB801" s="30">
        <f>Data_Set[[#This Row],[Repartition Segment 2]]*Data_Set[[#This Row],[Coefficient CO2 Segment 2]]*Data_Set[[#This Row],[Poids OT (T)]]*Data_Set[[#This Row],[Distance (KM)]]</f>
        <v>2.6245762199999998</v>
      </c>
      <c r="AC801" s="30">
        <f>Data_Set[[#This Row],[Bilan CO2 Segment 1 (Kg CO2)]]+Data_Set[[#This Row],[Bilan CO2 Segment 2 (Kg CO2)]]</f>
        <v>5.2947682199999999</v>
      </c>
      <c r="AD801" s="1"/>
    </row>
    <row r="802" spans="1:30" ht="12.5" x14ac:dyDescent="0.25">
      <c r="A802" s="7">
        <v>20210600050</v>
      </c>
      <c r="B802" s="18">
        <v>44355</v>
      </c>
      <c r="C802" s="18" t="str">
        <f>TEXT(B802, "mmmm")</f>
        <v>juin</v>
      </c>
      <c r="D802" s="18" t="str">
        <f>TEXT(B802,"aaaa")</f>
        <v>2021</v>
      </c>
      <c r="E802" s="7">
        <v>1372434</v>
      </c>
      <c r="F802" s="17">
        <v>200</v>
      </c>
      <c r="G802" s="23">
        <f>Data_Set[[#This Row],[Poids OT (kg)]]/1000</f>
        <v>0.2</v>
      </c>
      <c r="H802" s="6" t="s">
        <v>0</v>
      </c>
      <c r="I802" s="7">
        <v>158</v>
      </c>
      <c r="J802" s="6">
        <v>21300</v>
      </c>
      <c r="K802" s="6" t="s">
        <v>27</v>
      </c>
      <c r="L802" s="6">
        <v>91100</v>
      </c>
      <c r="M802" s="6" t="s">
        <v>22</v>
      </c>
      <c r="N802" s="7">
        <v>278.14499999999998</v>
      </c>
      <c r="O802" s="6" t="s">
        <v>156</v>
      </c>
      <c r="P802" s="6" t="s">
        <v>157</v>
      </c>
      <c r="Q802" s="11">
        <v>2950121987654</v>
      </c>
      <c r="R802" s="12">
        <v>398989710</v>
      </c>
      <c r="S802" s="6" t="str">
        <f>LEFT(Q802,1)</f>
        <v>2</v>
      </c>
      <c r="T802" s="6" t="str">
        <f>IF(S802="1","Homme",IF(S802="0","Inconnu","Femme"))</f>
        <v>Femme</v>
      </c>
      <c r="U802" s="6" t="str">
        <f>"19"&amp;MID(Q802, SEARCH("", Q802) + 1,2)</f>
        <v>1995</v>
      </c>
      <c r="V802" s="6" t="str">
        <f>FLOOR(U802,5) &amp; "-" &amp; FLOOR(U802,5) + 5</f>
        <v>1995-2000</v>
      </c>
      <c r="W802" s="24">
        <f>IFERROR(VLOOKUP(Data_Set[[#This Row],[Type Transport]],'[1]Taux émission CO2e'!$A$5:$B$16,2,0),0)</f>
        <v>0.3</v>
      </c>
      <c r="X802" s="28">
        <f>IFERROR(VLOOKUP(Data_Set[[#This Row],[Type Transport]],'[1]Taux émission CO2e'!$A$5:$D$16,4,0),0)</f>
        <v>0.16</v>
      </c>
      <c r="Y802" s="24">
        <f>IFERROR(VLOOKUP(Data_Set[[#This Row],[Type Transport]],'[1]Taux émission CO2e'!$A$20:$B$31,2,0),0)</f>
        <v>0.7</v>
      </c>
      <c r="Z802" s="6">
        <f>IFERROR(VLOOKUP(Data_Set[[#This Row],[Type Transport]],'[1]Taux émission CO2e'!$A$20:$D$31,4,0),0)</f>
        <v>6.7400000000000002E-2</v>
      </c>
      <c r="AA802" s="30">
        <f>Data_Set[[#This Row],[Repartition Segment 1]]*Data_Set[[#This Row],[Coefficient CO2 Segment 1]]*Data_Set[[#This Row],[Poids OT (T)]]*Data_Set[[#This Row],[Distance (KM)]]</f>
        <v>2.6701920000000001</v>
      </c>
      <c r="AB802" s="30">
        <f>Data_Set[[#This Row],[Repartition Segment 2]]*Data_Set[[#This Row],[Coefficient CO2 Segment 2]]*Data_Set[[#This Row],[Poids OT (T)]]*Data_Set[[#This Row],[Distance (KM)]]</f>
        <v>2.6245762199999998</v>
      </c>
      <c r="AC802" s="30">
        <f>Data_Set[[#This Row],[Bilan CO2 Segment 1 (Kg CO2)]]+Data_Set[[#This Row],[Bilan CO2 Segment 2 (Kg CO2)]]</f>
        <v>5.2947682199999999</v>
      </c>
      <c r="AD802" s="1"/>
    </row>
    <row r="803" spans="1:30" ht="12.5" x14ac:dyDescent="0.25">
      <c r="A803" s="7">
        <v>20210600050</v>
      </c>
      <c r="B803" s="18">
        <v>44362</v>
      </c>
      <c r="C803" s="18" t="str">
        <f>TEXT(B803, "mmmm")</f>
        <v>juin</v>
      </c>
      <c r="D803" s="18" t="str">
        <f>TEXT(B803,"aaaa")</f>
        <v>2021</v>
      </c>
      <c r="E803" s="7">
        <v>1375107</v>
      </c>
      <c r="F803" s="17">
        <v>300</v>
      </c>
      <c r="G803" s="23">
        <f>Data_Set[[#This Row],[Poids OT (kg)]]/1000</f>
        <v>0.3</v>
      </c>
      <c r="H803" s="6" t="s">
        <v>0</v>
      </c>
      <c r="I803" s="7">
        <v>158</v>
      </c>
      <c r="J803" s="6">
        <v>21300</v>
      </c>
      <c r="K803" s="6" t="s">
        <v>27</v>
      </c>
      <c r="L803" s="6">
        <v>91100</v>
      </c>
      <c r="M803" s="6" t="s">
        <v>22</v>
      </c>
      <c r="N803" s="7">
        <v>278.14499999999998</v>
      </c>
      <c r="O803" s="6" t="s">
        <v>156</v>
      </c>
      <c r="P803" s="6" t="s">
        <v>157</v>
      </c>
      <c r="Q803" s="11">
        <v>2950121987654</v>
      </c>
      <c r="R803" s="12">
        <v>398989710</v>
      </c>
      <c r="S803" s="6" t="str">
        <f>LEFT(Q803,1)</f>
        <v>2</v>
      </c>
      <c r="T803" s="6" t="str">
        <f>IF(S803="1","Homme",IF(S803="0","Inconnu","Femme"))</f>
        <v>Femme</v>
      </c>
      <c r="U803" s="6" t="str">
        <f>"19"&amp;MID(Q803, SEARCH("", Q803) + 1,2)</f>
        <v>1995</v>
      </c>
      <c r="V803" s="6" t="str">
        <f>FLOOR(U803,5) &amp; "-" &amp; FLOOR(U803,5) + 5</f>
        <v>1995-2000</v>
      </c>
      <c r="W803" s="24">
        <f>IFERROR(VLOOKUP(Data_Set[[#This Row],[Type Transport]],'[1]Taux émission CO2e'!$A$5:$B$16,2,0),0)</f>
        <v>0.3</v>
      </c>
      <c r="X803" s="28">
        <f>IFERROR(VLOOKUP(Data_Set[[#This Row],[Type Transport]],'[1]Taux émission CO2e'!$A$5:$D$16,4,0),0)</f>
        <v>0.16</v>
      </c>
      <c r="Y803" s="24">
        <f>IFERROR(VLOOKUP(Data_Set[[#This Row],[Type Transport]],'[1]Taux émission CO2e'!$A$20:$B$31,2,0),0)</f>
        <v>0.7</v>
      </c>
      <c r="Z803" s="6">
        <f>IFERROR(VLOOKUP(Data_Set[[#This Row],[Type Transport]],'[1]Taux émission CO2e'!$A$20:$D$31,4,0),0)</f>
        <v>6.7400000000000002E-2</v>
      </c>
      <c r="AA803" s="30">
        <f>Data_Set[[#This Row],[Repartition Segment 1]]*Data_Set[[#This Row],[Coefficient CO2 Segment 1]]*Data_Set[[#This Row],[Poids OT (T)]]*Data_Set[[#This Row],[Distance (KM)]]</f>
        <v>4.0052879999999993</v>
      </c>
      <c r="AB803" s="30">
        <f>Data_Set[[#This Row],[Repartition Segment 2]]*Data_Set[[#This Row],[Coefficient CO2 Segment 2]]*Data_Set[[#This Row],[Poids OT (T)]]*Data_Set[[#This Row],[Distance (KM)]]</f>
        <v>3.9368643299999997</v>
      </c>
      <c r="AC803" s="30">
        <f>Data_Set[[#This Row],[Bilan CO2 Segment 1 (Kg CO2)]]+Data_Set[[#This Row],[Bilan CO2 Segment 2 (Kg CO2)]]</f>
        <v>7.942152329999999</v>
      </c>
      <c r="AD803" s="1"/>
    </row>
    <row r="804" spans="1:30" ht="12.5" x14ac:dyDescent="0.25">
      <c r="A804" s="7">
        <v>20210600050</v>
      </c>
      <c r="B804" s="18">
        <v>44369</v>
      </c>
      <c r="C804" s="18" t="str">
        <f>TEXT(B804, "mmmm")</f>
        <v>juin</v>
      </c>
      <c r="D804" s="18" t="str">
        <f>TEXT(B804,"aaaa")</f>
        <v>2021</v>
      </c>
      <c r="E804" s="7">
        <v>1377817</v>
      </c>
      <c r="F804" s="17">
        <v>300</v>
      </c>
      <c r="G804" s="23">
        <f>Data_Set[[#This Row],[Poids OT (kg)]]/1000</f>
        <v>0.3</v>
      </c>
      <c r="H804" s="6" t="s">
        <v>0</v>
      </c>
      <c r="I804" s="7">
        <v>158</v>
      </c>
      <c r="J804" s="6">
        <v>21300</v>
      </c>
      <c r="K804" s="6" t="s">
        <v>27</v>
      </c>
      <c r="L804" s="6">
        <v>91100</v>
      </c>
      <c r="M804" s="6" t="s">
        <v>22</v>
      </c>
      <c r="N804" s="7">
        <v>278.14499999999998</v>
      </c>
      <c r="O804" s="6" t="s">
        <v>156</v>
      </c>
      <c r="P804" s="6" t="s">
        <v>157</v>
      </c>
      <c r="Q804" s="11">
        <v>2950121987654</v>
      </c>
      <c r="R804" s="12">
        <v>398989710</v>
      </c>
      <c r="S804" s="6" t="str">
        <f>LEFT(Q804,1)</f>
        <v>2</v>
      </c>
      <c r="T804" s="6" t="str">
        <f>IF(S804="1","Homme",IF(S804="0","Inconnu","Femme"))</f>
        <v>Femme</v>
      </c>
      <c r="U804" s="6" t="str">
        <f>"19"&amp;MID(Q804, SEARCH("", Q804) + 1,2)</f>
        <v>1995</v>
      </c>
      <c r="V804" s="6" t="str">
        <f>FLOOR(U804,5) &amp; "-" &amp; FLOOR(U804,5) + 5</f>
        <v>1995-2000</v>
      </c>
      <c r="W804" s="24">
        <f>IFERROR(VLOOKUP(Data_Set[[#This Row],[Type Transport]],'[1]Taux émission CO2e'!$A$5:$B$16,2,0),0)</f>
        <v>0.3</v>
      </c>
      <c r="X804" s="28">
        <f>IFERROR(VLOOKUP(Data_Set[[#This Row],[Type Transport]],'[1]Taux émission CO2e'!$A$5:$D$16,4,0),0)</f>
        <v>0.16</v>
      </c>
      <c r="Y804" s="24">
        <f>IFERROR(VLOOKUP(Data_Set[[#This Row],[Type Transport]],'[1]Taux émission CO2e'!$A$20:$B$31,2,0),0)</f>
        <v>0.7</v>
      </c>
      <c r="Z804" s="6">
        <f>IFERROR(VLOOKUP(Data_Set[[#This Row],[Type Transport]],'[1]Taux émission CO2e'!$A$20:$D$31,4,0),0)</f>
        <v>6.7400000000000002E-2</v>
      </c>
      <c r="AA804" s="30">
        <f>Data_Set[[#This Row],[Repartition Segment 1]]*Data_Set[[#This Row],[Coefficient CO2 Segment 1]]*Data_Set[[#This Row],[Poids OT (T)]]*Data_Set[[#This Row],[Distance (KM)]]</f>
        <v>4.0052879999999993</v>
      </c>
      <c r="AB804" s="30">
        <f>Data_Set[[#This Row],[Repartition Segment 2]]*Data_Set[[#This Row],[Coefficient CO2 Segment 2]]*Data_Set[[#This Row],[Poids OT (T)]]*Data_Set[[#This Row],[Distance (KM)]]</f>
        <v>3.9368643299999997</v>
      </c>
      <c r="AC804" s="30">
        <f>Data_Set[[#This Row],[Bilan CO2 Segment 1 (Kg CO2)]]+Data_Set[[#This Row],[Bilan CO2 Segment 2 (Kg CO2)]]</f>
        <v>7.942152329999999</v>
      </c>
      <c r="AD804" s="1"/>
    </row>
    <row r="805" spans="1:30" ht="12.5" x14ac:dyDescent="0.25">
      <c r="A805" s="7">
        <v>20210600077</v>
      </c>
      <c r="B805" s="18">
        <v>44376</v>
      </c>
      <c r="C805" s="18" t="str">
        <f>TEXT(B805, "mmmm")</f>
        <v>juin</v>
      </c>
      <c r="D805" s="18" t="str">
        <f>TEXT(B805,"aaaa")</f>
        <v>2021</v>
      </c>
      <c r="E805" s="7">
        <v>1380615</v>
      </c>
      <c r="F805" s="17">
        <v>300</v>
      </c>
      <c r="G805" s="23">
        <f>Data_Set[[#This Row],[Poids OT (kg)]]/1000</f>
        <v>0.3</v>
      </c>
      <c r="H805" s="6" t="s">
        <v>0</v>
      </c>
      <c r="I805" s="7">
        <v>158</v>
      </c>
      <c r="J805" s="6">
        <v>21300</v>
      </c>
      <c r="K805" s="6" t="s">
        <v>27</v>
      </c>
      <c r="L805" s="6">
        <v>91100</v>
      </c>
      <c r="M805" s="6" t="s">
        <v>22</v>
      </c>
      <c r="N805" s="7">
        <v>278.14499999999998</v>
      </c>
      <c r="O805" s="6" t="s">
        <v>156</v>
      </c>
      <c r="P805" s="6" t="s">
        <v>157</v>
      </c>
      <c r="Q805" s="11">
        <v>2950121987654</v>
      </c>
      <c r="R805" s="12">
        <v>398989710</v>
      </c>
      <c r="S805" s="6" t="str">
        <f>LEFT(Q805,1)</f>
        <v>2</v>
      </c>
      <c r="T805" s="6" t="str">
        <f>IF(S805="1","Homme",IF(S805="0","Inconnu","Femme"))</f>
        <v>Femme</v>
      </c>
      <c r="U805" s="6" t="str">
        <f>"19"&amp;MID(Q805, SEARCH("", Q805) + 1,2)</f>
        <v>1995</v>
      </c>
      <c r="V805" s="6" t="str">
        <f>FLOOR(U805,5) &amp; "-" &amp; FLOOR(U805,5) + 5</f>
        <v>1995-2000</v>
      </c>
      <c r="W805" s="24">
        <f>IFERROR(VLOOKUP(Data_Set[[#This Row],[Type Transport]],'[1]Taux émission CO2e'!$A$5:$B$16,2,0),0)</f>
        <v>0.3</v>
      </c>
      <c r="X805" s="28">
        <f>IFERROR(VLOOKUP(Data_Set[[#This Row],[Type Transport]],'[1]Taux émission CO2e'!$A$5:$D$16,4,0),0)</f>
        <v>0.16</v>
      </c>
      <c r="Y805" s="24">
        <f>IFERROR(VLOOKUP(Data_Set[[#This Row],[Type Transport]],'[1]Taux émission CO2e'!$A$20:$B$31,2,0),0)</f>
        <v>0.7</v>
      </c>
      <c r="Z805" s="6">
        <f>IFERROR(VLOOKUP(Data_Set[[#This Row],[Type Transport]],'[1]Taux émission CO2e'!$A$20:$D$31,4,0),0)</f>
        <v>6.7400000000000002E-2</v>
      </c>
      <c r="AA805" s="30">
        <f>Data_Set[[#This Row],[Repartition Segment 1]]*Data_Set[[#This Row],[Coefficient CO2 Segment 1]]*Data_Set[[#This Row],[Poids OT (T)]]*Data_Set[[#This Row],[Distance (KM)]]</f>
        <v>4.0052879999999993</v>
      </c>
      <c r="AB805" s="30">
        <f>Data_Set[[#This Row],[Repartition Segment 2]]*Data_Set[[#This Row],[Coefficient CO2 Segment 2]]*Data_Set[[#This Row],[Poids OT (T)]]*Data_Set[[#This Row],[Distance (KM)]]</f>
        <v>3.9368643299999997</v>
      </c>
      <c r="AC805" s="30">
        <f>Data_Set[[#This Row],[Bilan CO2 Segment 1 (Kg CO2)]]+Data_Set[[#This Row],[Bilan CO2 Segment 2 (Kg CO2)]]</f>
        <v>7.942152329999999</v>
      </c>
      <c r="AD805" s="1"/>
    </row>
    <row r="806" spans="1:30" ht="12.5" x14ac:dyDescent="0.25">
      <c r="A806" s="7">
        <v>20210700031</v>
      </c>
      <c r="B806" s="18">
        <v>44383</v>
      </c>
      <c r="C806" s="18" t="str">
        <f>TEXT(B806, "mmmm")</f>
        <v>juillet</v>
      </c>
      <c r="D806" s="18" t="str">
        <f>TEXT(B806,"aaaa")</f>
        <v>2021</v>
      </c>
      <c r="E806" s="7">
        <v>1383359</v>
      </c>
      <c r="F806" s="17">
        <v>300</v>
      </c>
      <c r="G806" s="23">
        <f>Data_Set[[#This Row],[Poids OT (kg)]]/1000</f>
        <v>0.3</v>
      </c>
      <c r="H806" s="6" t="s">
        <v>0</v>
      </c>
      <c r="I806" s="7">
        <v>158</v>
      </c>
      <c r="J806" s="6">
        <v>21300</v>
      </c>
      <c r="K806" s="6" t="s">
        <v>27</v>
      </c>
      <c r="L806" s="6">
        <v>91100</v>
      </c>
      <c r="M806" s="6" t="s">
        <v>22</v>
      </c>
      <c r="N806" s="7">
        <v>278.14499999999998</v>
      </c>
      <c r="O806" s="6" t="s">
        <v>156</v>
      </c>
      <c r="P806" s="6" t="s">
        <v>157</v>
      </c>
      <c r="Q806" s="11">
        <v>2950121987654</v>
      </c>
      <c r="R806" s="12">
        <v>398989710</v>
      </c>
      <c r="S806" s="6" t="str">
        <f>LEFT(Q806,1)</f>
        <v>2</v>
      </c>
      <c r="T806" s="6" t="str">
        <f>IF(S806="1","Homme",IF(S806="0","Inconnu","Femme"))</f>
        <v>Femme</v>
      </c>
      <c r="U806" s="6" t="str">
        <f>"19"&amp;MID(Q806, SEARCH("", Q806) + 1,2)</f>
        <v>1995</v>
      </c>
      <c r="V806" s="6" t="str">
        <f>FLOOR(U806,5) &amp; "-" &amp; FLOOR(U806,5) + 5</f>
        <v>1995-2000</v>
      </c>
      <c r="W806" s="24">
        <f>IFERROR(VLOOKUP(Data_Set[[#This Row],[Type Transport]],'[1]Taux émission CO2e'!$A$5:$B$16,2,0),0)</f>
        <v>0.3</v>
      </c>
      <c r="X806" s="28">
        <f>IFERROR(VLOOKUP(Data_Set[[#This Row],[Type Transport]],'[1]Taux émission CO2e'!$A$5:$D$16,4,0),0)</f>
        <v>0.16</v>
      </c>
      <c r="Y806" s="24">
        <f>IFERROR(VLOOKUP(Data_Set[[#This Row],[Type Transport]],'[1]Taux émission CO2e'!$A$20:$B$31,2,0),0)</f>
        <v>0.7</v>
      </c>
      <c r="Z806" s="6">
        <f>IFERROR(VLOOKUP(Data_Set[[#This Row],[Type Transport]],'[1]Taux émission CO2e'!$A$20:$D$31,4,0),0)</f>
        <v>6.7400000000000002E-2</v>
      </c>
      <c r="AA806" s="30">
        <f>Data_Set[[#This Row],[Repartition Segment 1]]*Data_Set[[#This Row],[Coefficient CO2 Segment 1]]*Data_Set[[#This Row],[Poids OT (T)]]*Data_Set[[#This Row],[Distance (KM)]]</f>
        <v>4.0052879999999993</v>
      </c>
      <c r="AB806" s="30">
        <f>Data_Set[[#This Row],[Repartition Segment 2]]*Data_Set[[#This Row],[Coefficient CO2 Segment 2]]*Data_Set[[#This Row],[Poids OT (T)]]*Data_Set[[#This Row],[Distance (KM)]]</f>
        <v>3.9368643299999997</v>
      </c>
      <c r="AC806" s="30">
        <f>Data_Set[[#This Row],[Bilan CO2 Segment 1 (Kg CO2)]]+Data_Set[[#This Row],[Bilan CO2 Segment 2 (Kg CO2)]]</f>
        <v>7.942152329999999</v>
      </c>
      <c r="AD806" s="1"/>
    </row>
    <row r="807" spans="1:30" ht="12.5" x14ac:dyDescent="0.25">
      <c r="A807" s="7">
        <v>20210700031</v>
      </c>
      <c r="B807" s="18">
        <v>44390</v>
      </c>
      <c r="C807" s="18" t="str">
        <f>TEXT(B807, "mmmm")</f>
        <v>juillet</v>
      </c>
      <c r="D807" s="18" t="str">
        <f>TEXT(B807,"aaaa")</f>
        <v>2021</v>
      </c>
      <c r="E807" s="7">
        <v>1386107</v>
      </c>
      <c r="F807" s="17">
        <v>300</v>
      </c>
      <c r="G807" s="23">
        <f>Data_Set[[#This Row],[Poids OT (kg)]]/1000</f>
        <v>0.3</v>
      </c>
      <c r="H807" s="6" t="s">
        <v>0</v>
      </c>
      <c r="I807" s="7">
        <v>158</v>
      </c>
      <c r="J807" s="6">
        <v>21300</v>
      </c>
      <c r="K807" s="6" t="s">
        <v>27</v>
      </c>
      <c r="L807" s="6">
        <v>91100</v>
      </c>
      <c r="M807" s="6" t="s">
        <v>22</v>
      </c>
      <c r="N807" s="7">
        <v>278.14499999999998</v>
      </c>
      <c r="O807" s="6" t="s">
        <v>156</v>
      </c>
      <c r="P807" s="6" t="s">
        <v>157</v>
      </c>
      <c r="Q807" s="11">
        <v>2950121987654</v>
      </c>
      <c r="R807" s="12">
        <v>398989710</v>
      </c>
      <c r="S807" s="6" t="str">
        <f>LEFT(Q807,1)</f>
        <v>2</v>
      </c>
      <c r="T807" s="6" t="str">
        <f>IF(S807="1","Homme",IF(S807="0","Inconnu","Femme"))</f>
        <v>Femme</v>
      </c>
      <c r="U807" s="6" t="str">
        <f>"19"&amp;MID(Q807, SEARCH("", Q807) + 1,2)</f>
        <v>1995</v>
      </c>
      <c r="V807" s="6" t="str">
        <f>FLOOR(U807,5) &amp; "-" &amp; FLOOR(U807,5) + 5</f>
        <v>1995-2000</v>
      </c>
      <c r="W807" s="24">
        <f>IFERROR(VLOOKUP(Data_Set[[#This Row],[Type Transport]],'[1]Taux émission CO2e'!$A$5:$B$16,2,0),0)</f>
        <v>0.3</v>
      </c>
      <c r="X807" s="28">
        <f>IFERROR(VLOOKUP(Data_Set[[#This Row],[Type Transport]],'[1]Taux émission CO2e'!$A$5:$D$16,4,0),0)</f>
        <v>0.16</v>
      </c>
      <c r="Y807" s="24">
        <f>IFERROR(VLOOKUP(Data_Set[[#This Row],[Type Transport]],'[1]Taux émission CO2e'!$A$20:$B$31,2,0),0)</f>
        <v>0.7</v>
      </c>
      <c r="Z807" s="6">
        <f>IFERROR(VLOOKUP(Data_Set[[#This Row],[Type Transport]],'[1]Taux émission CO2e'!$A$20:$D$31,4,0),0)</f>
        <v>6.7400000000000002E-2</v>
      </c>
      <c r="AA807" s="30">
        <f>Data_Set[[#This Row],[Repartition Segment 1]]*Data_Set[[#This Row],[Coefficient CO2 Segment 1]]*Data_Set[[#This Row],[Poids OT (T)]]*Data_Set[[#This Row],[Distance (KM)]]</f>
        <v>4.0052879999999993</v>
      </c>
      <c r="AB807" s="30">
        <f>Data_Set[[#This Row],[Repartition Segment 2]]*Data_Set[[#This Row],[Coefficient CO2 Segment 2]]*Data_Set[[#This Row],[Poids OT (T)]]*Data_Set[[#This Row],[Distance (KM)]]</f>
        <v>3.9368643299999997</v>
      </c>
      <c r="AC807" s="30">
        <f>Data_Set[[#This Row],[Bilan CO2 Segment 1 (Kg CO2)]]+Data_Set[[#This Row],[Bilan CO2 Segment 2 (Kg CO2)]]</f>
        <v>7.942152329999999</v>
      </c>
      <c r="AD807" s="1"/>
    </row>
    <row r="808" spans="1:30" ht="12.5" x14ac:dyDescent="0.25">
      <c r="A808" s="7">
        <v>20210700031</v>
      </c>
      <c r="B808" s="18">
        <v>44397</v>
      </c>
      <c r="C808" s="18" t="str">
        <f>TEXT(B808, "mmmm")</f>
        <v>juillet</v>
      </c>
      <c r="D808" s="18" t="str">
        <f>TEXT(B808,"aaaa")</f>
        <v>2021</v>
      </c>
      <c r="E808" s="7">
        <v>1388074</v>
      </c>
      <c r="F808" s="17">
        <v>300</v>
      </c>
      <c r="G808" s="23">
        <f>Data_Set[[#This Row],[Poids OT (kg)]]/1000</f>
        <v>0.3</v>
      </c>
      <c r="H808" s="6" t="s">
        <v>0</v>
      </c>
      <c r="I808" s="7">
        <v>158</v>
      </c>
      <c r="J808" s="6">
        <v>21300</v>
      </c>
      <c r="K808" s="6" t="s">
        <v>27</v>
      </c>
      <c r="L808" s="6">
        <v>91100</v>
      </c>
      <c r="M808" s="6" t="s">
        <v>22</v>
      </c>
      <c r="N808" s="7">
        <v>278.14499999999998</v>
      </c>
      <c r="O808" s="6" t="s">
        <v>156</v>
      </c>
      <c r="P808" s="6" t="s">
        <v>157</v>
      </c>
      <c r="Q808" s="11">
        <v>2950121987654</v>
      </c>
      <c r="R808" s="12">
        <v>398989710</v>
      </c>
      <c r="S808" s="6" t="str">
        <f>LEFT(Q808,1)</f>
        <v>2</v>
      </c>
      <c r="T808" s="6" t="str">
        <f>IF(S808="1","Homme",IF(S808="0","Inconnu","Femme"))</f>
        <v>Femme</v>
      </c>
      <c r="U808" s="6" t="str">
        <f>"19"&amp;MID(Q808, SEARCH("", Q808) + 1,2)</f>
        <v>1995</v>
      </c>
      <c r="V808" s="6" t="str">
        <f>FLOOR(U808,5) &amp; "-" &amp; FLOOR(U808,5) + 5</f>
        <v>1995-2000</v>
      </c>
      <c r="W808" s="24">
        <f>IFERROR(VLOOKUP(Data_Set[[#This Row],[Type Transport]],'[1]Taux émission CO2e'!$A$5:$B$16,2,0),0)</f>
        <v>0.3</v>
      </c>
      <c r="X808" s="28">
        <f>IFERROR(VLOOKUP(Data_Set[[#This Row],[Type Transport]],'[1]Taux émission CO2e'!$A$5:$D$16,4,0),0)</f>
        <v>0.16</v>
      </c>
      <c r="Y808" s="24">
        <f>IFERROR(VLOOKUP(Data_Set[[#This Row],[Type Transport]],'[1]Taux émission CO2e'!$A$20:$B$31,2,0),0)</f>
        <v>0.7</v>
      </c>
      <c r="Z808" s="6">
        <f>IFERROR(VLOOKUP(Data_Set[[#This Row],[Type Transport]],'[1]Taux émission CO2e'!$A$20:$D$31,4,0),0)</f>
        <v>6.7400000000000002E-2</v>
      </c>
      <c r="AA808" s="30">
        <f>Data_Set[[#This Row],[Repartition Segment 1]]*Data_Set[[#This Row],[Coefficient CO2 Segment 1]]*Data_Set[[#This Row],[Poids OT (T)]]*Data_Set[[#This Row],[Distance (KM)]]</f>
        <v>4.0052879999999993</v>
      </c>
      <c r="AB808" s="30">
        <f>Data_Set[[#This Row],[Repartition Segment 2]]*Data_Set[[#This Row],[Coefficient CO2 Segment 2]]*Data_Set[[#This Row],[Poids OT (T)]]*Data_Set[[#This Row],[Distance (KM)]]</f>
        <v>3.9368643299999997</v>
      </c>
      <c r="AC808" s="30">
        <f>Data_Set[[#This Row],[Bilan CO2 Segment 1 (Kg CO2)]]+Data_Set[[#This Row],[Bilan CO2 Segment 2 (Kg CO2)]]</f>
        <v>7.942152329999999</v>
      </c>
      <c r="AD808" s="1"/>
    </row>
    <row r="809" spans="1:30" ht="12.5" x14ac:dyDescent="0.25">
      <c r="A809" s="7">
        <v>20210800045</v>
      </c>
      <c r="B809" s="18">
        <v>44404</v>
      </c>
      <c r="C809" s="18" t="str">
        <f>TEXT(B809, "mmmm")</f>
        <v>juillet</v>
      </c>
      <c r="D809" s="18" t="str">
        <f>TEXT(B809,"aaaa")</f>
        <v>2021</v>
      </c>
      <c r="E809" s="7">
        <v>1390541</v>
      </c>
      <c r="F809" s="17">
        <v>300</v>
      </c>
      <c r="G809" s="23">
        <f>Data_Set[[#This Row],[Poids OT (kg)]]/1000</f>
        <v>0.3</v>
      </c>
      <c r="H809" s="6" t="s">
        <v>0</v>
      </c>
      <c r="I809" s="7">
        <v>158</v>
      </c>
      <c r="J809" s="6">
        <v>21300</v>
      </c>
      <c r="K809" s="6" t="s">
        <v>27</v>
      </c>
      <c r="L809" s="6">
        <v>91100</v>
      </c>
      <c r="M809" s="6" t="s">
        <v>22</v>
      </c>
      <c r="N809" s="7">
        <v>278.14499999999998</v>
      </c>
      <c r="O809" s="6" t="s">
        <v>156</v>
      </c>
      <c r="P809" s="6" t="s">
        <v>157</v>
      </c>
      <c r="Q809" s="11">
        <v>2950121987654</v>
      </c>
      <c r="R809" s="12">
        <v>398989710</v>
      </c>
      <c r="S809" s="6" t="str">
        <f>LEFT(Q809,1)</f>
        <v>2</v>
      </c>
      <c r="T809" s="6" t="str">
        <f>IF(S809="1","Homme",IF(S809="0","Inconnu","Femme"))</f>
        <v>Femme</v>
      </c>
      <c r="U809" s="6" t="str">
        <f>"19"&amp;MID(Q809, SEARCH("", Q809) + 1,2)</f>
        <v>1995</v>
      </c>
      <c r="V809" s="6" t="str">
        <f>FLOOR(U809,5) &amp; "-" &amp; FLOOR(U809,5) + 5</f>
        <v>1995-2000</v>
      </c>
      <c r="W809" s="24">
        <f>IFERROR(VLOOKUP(Data_Set[[#This Row],[Type Transport]],'[1]Taux émission CO2e'!$A$5:$B$16,2,0),0)</f>
        <v>0.3</v>
      </c>
      <c r="X809" s="28">
        <f>IFERROR(VLOOKUP(Data_Set[[#This Row],[Type Transport]],'[1]Taux émission CO2e'!$A$5:$D$16,4,0),0)</f>
        <v>0.16</v>
      </c>
      <c r="Y809" s="24">
        <f>IFERROR(VLOOKUP(Data_Set[[#This Row],[Type Transport]],'[1]Taux émission CO2e'!$A$20:$B$31,2,0),0)</f>
        <v>0.7</v>
      </c>
      <c r="Z809" s="6">
        <f>IFERROR(VLOOKUP(Data_Set[[#This Row],[Type Transport]],'[1]Taux émission CO2e'!$A$20:$D$31,4,0),0)</f>
        <v>6.7400000000000002E-2</v>
      </c>
      <c r="AA809" s="30">
        <f>Data_Set[[#This Row],[Repartition Segment 1]]*Data_Set[[#This Row],[Coefficient CO2 Segment 1]]*Data_Set[[#This Row],[Poids OT (T)]]*Data_Set[[#This Row],[Distance (KM)]]</f>
        <v>4.0052879999999993</v>
      </c>
      <c r="AB809" s="30">
        <f>Data_Set[[#This Row],[Repartition Segment 2]]*Data_Set[[#This Row],[Coefficient CO2 Segment 2]]*Data_Set[[#This Row],[Poids OT (T)]]*Data_Set[[#This Row],[Distance (KM)]]</f>
        <v>3.9368643299999997</v>
      </c>
      <c r="AC809" s="30">
        <f>Data_Set[[#This Row],[Bilan CO2 Segment 1 (Kg CO2)]]+Data_Set[[#This Row],[Bilan CO2 Segment 2 (Kg CO2)]]</f>
        <v>7.942152329999999</v>
      </c>
      <c r="AD809" s="1"/>
    </row>
    <row r="810" spans="1:30" ht="12.5" x14ac:dyDescent="0.25">
      <c r="A810" s="7">
        <v>20210800045</v>
      </c>
      <c r="B810" s="18">
        <v>44426</v>
      </c>
      <c r="C810" s="18" t="str">
        <f>TEXT(B810, "mmmm")</f>
        <v>août</v>
      </c>
      <c r="D810" s="18" t="str">
        <f>TEXT(B810,"aaaa")</f>
        <v>2021</v>
      </c>
      <c r="E810" s="7">
        <v>1396369</v>
      </c>
      <c r="F810" s="17">
        <v>300</v>
      </c>
      <c r="G810" s="23">
        <f>Data_Set[[#This Row],[Poids OT (kg)]]/1000</f>
        <v>0.3</v>
      </c>
      <c r="H810" s="6" t="s">
        <v>0</v>
      </c>
      <c r="I810" s="7">
        <v>158</v>
      </c>
      <c r="J810" s="6">
        <v>21300</v>
      </c>
      <c r="K810" s="6" t="s">
        <v>27</v>
      </c>
      <c r="L810" s="6">
        <v>91100</v>
      </c>
      <c r="M810" s="6" t="s">
        <v>22</v>
      </c>
      <c r="N810" s="7">
        <v>278.14499999999998</v>
      </c>
      <c r="O810" s="6" t="s">
        <v>156</v>
      </c>
      <c r="P810" s="6" t="s">
        <v>157</v>
      </c>
      <c r="Q810" s="11">
        <v>2950121987654</v>
      </c>
      <c r="R810" s="12">
        <v>398989710</v>
      </c>
      <c r="S810" s="6" t="str">
        <f>LEFT(Q810,1)</f>
        <v>2</v>
      </c>
      <c r="T810" s="6" t="str">
        <f>IF(S810="1","Homme",IF(S810="0","Inconnu","Femme"))</f>
        <v>Femme</v>
      </c>
      <c r="U810" s="6" t="str">
        <f>"19"&amp;MID(Q810, SEARCH("", Q810) + 1,2)</f>
        <v>1995</v>
      </c>
      <c r="V810" s="6" t="str">
        <f>FLOOR(U810,5) &amp; "-" &amp; FLOOR(U810,5) + 5</f>
        <v>1995-2000</v>
      </c>
      <c r="W810" s="24">
        <f>IFERROR(VLOOKUP(Data_Set[[#This Row],[Type Transport]],'[1]Taux émission CO2e'!$A$5:$B$16,2,0),0)</f>
        <v>0.3</v>
      </c>
      <c r="X810" s="28">
        <f>IFERROR(VLOOKUP(Data_Set[[#This Row],[Type Transport]],'[1]Taux émission CO2e'!$A$5:$D$16,4,0),0)</f>
        <v>0.16</v>
      </c>
      <c r="Y810" s="24">
        <f>IFERROR(VLOOKUP(Data_Set[[#This Row],[Type Transport]],'[1]Taux émission CO2e'!$A$20:$B$31,2,0),0)</f>
        <v>0.7</v>
      </c>
      <c r="Z810" s="6">
        <f>IFERROR(VLOOKUP(Data_Set[[#This Row],[Type Transport]],'[1]Taux émission CO2e'!$A$20:$D$31,4,0),0)</f>
        <v>6.7400000000000002E-2</v>
      </c>
      <c r="AA810" s="30">
        <f>Data_Set[[#This Row],[Repartition Segment 1]]*Data_Set[[#This Row],[Coefficient CO2 Segment 1]]*Data_Set[[#This Row],[Poids OT (T)]]*Data_Set[[#This Row],[Distance (KM)]]</f>
        <v>4.0052879999999993</v>
      </c>
      <c r="AB810" s="30">
        <f>Data_Set[[#This Row],[Repartition Segment 2]]*Data_Set[[#This Row],[Coefficient CO2 Segment 2]]*Data_Set[[#This Row],[Poids OT (T)]]*Data_Set[[#This Row],[Distance (KM)]]</f>
        <v>3.9368643299999997</v>
      </c>
      <c r="AC810" s="30">
        <f>Data_Set[[#This Row],[Bilan CO2 Segment 1 (Kg CO2)]]+Data_Set[[#This Row],[Bilan CO2 Segment 2 (Kg CO2)]]</f>
        <v>7.942152329999999</v>
      </c>
      <c r="AD810" s="1"/>
    </row>
    <row r="811" spans="1:30" ht="12.5" x14ac:dyDescent="0.25">
      <c r="A811" s="7">
        <v>20210800045</v>
      </c>
      <c r="B811" s="18">
        <v>44432</v>
      </c>
      <c r="C811" s="18" t="str">
        <f>TEXT(B811, "mmmm")</f>
        <v>août</v>
      </c>
      <c r="D811" s="18" t="str">
        <f>TEXT(B811,"aaaa")</f>
        <v>2021</v>
      </c>
      <c r="E811" s="7">
        <v>1397988</v>
      </c>
      <c r="F811" s="17">
        <v>300</v>
      </c>
      <c r="G811" s="23">
        <f>Data_Set[[#This Row],[Poids OT (kg)]]/1000</f>
        <v>0.3</v>
      </c>
      <c r="H811" s="6" t="s">
        <v>0</v>
      </c>
      <c r="I811" s="7">
        <v>158</v>
      </c>
      <c r="J811" s="6">
        <v>21300</v>
      </c>
      <c r="K811" s="6" t="s">
        <v>27</v>
      </c>
      <c r="L811" s="6">
        <v>91100</v>
      </c>
      <c r="M811" s="6" t="s">
        <v>22</v>
      </c>
      <c r="N811" s="7">
        <v>278.14499999999998</v>
      </c>
      <c r="O811" s="6" t="s">
        <v>156</v>
      </c>
      <c r="P811" s="6" t="s">
        <v>157</v>
      </c>
      <c r="Q811" s="11">
        <v>2950121987654</v>
      </c>
      <c r="R811" s="12">
        <v>398989710</v>
      </c>
      <c r="S811" s="6" t="str">
        <f>LEFT(Q811,1)</f>
        <v>2</v>
      </c>
      <c r="T811" s="6" t="str">
        <f>IF(S811="1","Homme",IF(S811="0","Inconnu","Femme"))</f>
        <v>Femme</v>
      </c>
      <c r="U811" s="6" t="str">
        <f>"19"&amp;MID(Q811, SEARCH("", Q811) + 1,2)</f>
        <v>1995</v>
      </c>
      <c r="V811" s="6" t="str">
        <f>FLOOR(U811,5) &amp; "-" &amp; FLOOR(U811,5) + 5</f>
        <v>1995-2000</v>
      </c>
      <c r="W811" s="24">
        <f>IFERROR(VLOOKUP(Data_Set[[#This Row],[Type Transport]],'[1]Taux émission CO2e'!$A$5:$B$16,2,0),0)</f>
        <v>0.3</v>
      </c>
      <c r="X811" s="28">
        <f>IFERROR(VLOOKUP(Data_Set[[#This Row],[Type Transport]],'[1]Taux émission CO2e'!$A$5:$D$16,4,0),0)</f>
        <v>0.16</v>
      </c>
      <c r="Y811" s="24">
        <f>IFERROR(VLOOKUP(Data_Set[[#This Row],[Type Transport]],'[1]Taux émission CO2e'!$A$20:$B$31,2,0),0)</f>
        <v>0.7</v>
      </c>
      <c r="Z811" s="6">
        <f>IFERROR(VLOOKUP(Data_Set[[#This Row],[Type Transport]],'[1]Taux émission CO2e'!$A$20:$D$31,4,0),0)</f>
        <v>6.7400000000000002E-2</v>
      </c>
      <c r="AA811" s="30">
        <f>Data_Set[[#This Row],[Repartition Segment 1]]*Data_Set[[#This Row],[Coefficient CO2 Segment 1]]*Data_Set[[#This Row],[Poids OT (T)]]*Data_Set[[#This Row],[Distance (KM)]]</f>
        <v>4.0052879999999993</v>
      </c>
      <c r="AB811" s="30">
        <f>Data_Set[[#This Row],[Repartition Segment 2]]*Data_Set[[#This Row],[Coefficient CO2 Segment 2]]*Data_Set[[#This Row],[Poids OT (T)]]*Data_Set[[#This Row],[Distance (KM)]]</f>
        <v>3.9368643299999997</v>
      </c>
      <c r="AC811" s="30">
        <f>Data_Set[[#This Row],[Bilan CO2 Segment 1 (Kg CO2)]]+Data_Set[[#This Row],[Bilan CO2 Segment 2 (Kg CO2)]]</f>
        <v>7.942152329999999</v>
      </c>
      <c r="AD811" s="1"/>
    </row>
    <row r="812" spans="1:30" ht="12.5" x14ac:dyDescent="0.25">
      <c r="A812" s="7">
        <v>20210900038</v>
      </c>
      <c r="B812" s="18">
        <v>44440</v>
      </c>
      <c r="C812" s="18" t="str">
        <f>TEXT(B812, "mmmm")</f>
        <v>septembre</v>
      </c>
      <c r="D812" s="18" t="str">
        <f>TEXT(B812,"aaaa")</f>
        <v>2021</v>
      </c>
      <c r="E812" s="7">
        <v>1400108</v>
      </c>
      <c r="F812" s="17">
        <v>300</v>
      </c>
      <c r="G812" s="23">
        <f>Data_Set[[#This Row],[Poids OT (kg)]]/1000</f>
        <v>0.3</v>
      </c>
      <c r="H812" s="6" t="s">
        <v>0</v>
      </c>
      <c r="I812" s="7">
        <v>158</v>
      </c>
      <c r="J812" s="6">
        <v>21300</v>
      </c>
      <c r="K812" s="6" t="s">
        <v>27</v>
      </c>
      <c r="L812" s="6">
        <v>91100</v>
      </c>
      <c r="M812" s="6" t="s">
        <v>22</v>
      </c>
      <c r="N812" s="7">
        <v>278.14499999999998</v>
      </c>
      <c r="O812" s="6" t="s">
        <v>156</v>
      </c>
      <c r="P812" s="6" t="s">
        <v>157</v>
      </c>
      <c r="Q812" s="11">
        <v>2950121987654</v>
      </c>
      <c r="R812" s="12">
        <v>398989710</v>
      </c>
      <c r="S812" s="6" t="str">
        <f>LEFT(Q812,1)</f>
        <v>2</v>
      </c>
      <c r="T812" s="6" t="str">
        <f>IF(S812="1","Homme",IF(S812="0","Inconnu","Femme"))</f>
        <v>Femme</v>
      </c>
      <c r="U812" s="6" t="str">
        <f>"19"&amp;MID(Q812, SEARCH("", Q812) + 1,2)</f>
        <v>1995</v>
      </c>
      <c r="V812" s="6" t="str">
        <f>FLOOR(U812,5) &amp; "-" &amp; FLOOR(U812,5) + 5</f>
        <v>1995-2000</v>
      </c>
      <c r="W812" s="24">
        <f>IFERROR(VLOOKUP(Data_Set[[#This Row],[Type Transport]],'[1]Taux émission CO2e'!$A$5:$B$16,2,0),0)</f>
        <v>0.3</v>
      </c>
      <c r="X812" s="28">
        <f>IFERROR(VLOOKUP(Data_Set[[#This Row],[Type Transport]],'[1]Taux émission CO2e'!$A$5:$D$16,4,0),0)</f>
        <v>0.16</v>
      </c>
      <c r="Y812" s="24">
        <f>IFERROR(VLOOKUP(Data_Set[[#This Row],[Type Transport]],'[1]Taux émission CO2e'!$A$20:$B$31,2,0),0)</f>
        <v>0.7</v>
      </c>
      <c r="Z812" s="6">
        <f>IFERROR(VLOOKUP(Data_Set[[#This Row],[Type Transport]],'[1]Taux émission CO2e'!$A$20:$D$31,4,0),0)</f>
        <v>6.7400000000000002E-2</v>
      </c>
      <c r="AA812" s="30">
        <f>Data_Set[[#This Row],[Repartition Segment 1]]*Data_Set[[#This Row],[Coefficient CO2 Segment 1]]*Data_Set[[#This Row],[Poids OT (T)]]*Data_Set[[#This Row],[Distance (KM)]]</f>
        <v>4.0052879999999993</v>
      </c>
      <c r="AB812" s="30">
        <f>Data_Set[[#This Row],[Repartition Segment 2]]*Data_Set[[#This Row],[Coefficient CO2 Segment 2]]*Data_Set[[#This Row],[Poids OT (T)]]*Data_Set[[#This Row],[Distance (KM)]]</f>
        <v>3.9368643299999997</v>
      </c>
      <c r="AC812" s="30">
        <f>Data_Set[[#This Row],[Bilan CO2 Segment 1 (Kg CO2)]]+Data_Set[[#This Row],[Bilan CO2 Segment 2 (Kg CO2)]]</f>
        <v>7.942152329999999</v>
      </c>
      <c r="AD812" s="1"/>
    </row>
    <row r="813" spans="1:30" ht="12.5" x14ac:dyDescent="0.25">
      <c r="A813" s="7">
        <v>20210900038</v>
      </c>
      <c r="B813" s="18">
        <v>44446</v>
      </c>
      <c r="C813" s="18" t="str">
        <f>TEXT(B813, "mmmm")</f>
        <v>septembre</v>
      </c>
      <c r="D813" s="18" t="str">
        <f>TEXT(B813,"aaaa")</f>
        <v>2021</v>
      </c>
      <c r="E813" s="7">
        <v>1402476</v>
      </c>
      <c r="F813" s="17">
        <v>300</v>
      </c>
      <c r="G813" s="23">
        <f>Data_Set[[#This Row],[Poids OT (kg)]]/1000</f>
        <v>0.3</v>
      </c>
      <c r="H813" s="6" t="s">
        <v>0</v>
      </c>
      <c r="I813" s="7">
        <v>158</v>
      </c>
      <c r="J813" s="6">
        <v>21300</v>
      </c>
      <c r="K813" s="6" t="s">
        <v>27</v>
      </c>
      <c r="L813" s="6">
        <v>91100</v>
      </c>
      <c r="M813" s="6" t="s">
        <v>22</v>
      </c>
      <c r="N813" s="7">
        <v>278.14499999999998</v>
      </c>
      <c r="O813" s="6" t="s">
        <v>156</v>
      </c>
      <c r="P813" s="6" t="s">
        <v>157</v>
      </c>
      <c r="Q813" s="11">
        <v>2950121987654</v>
      </c>
      <c r="R813" s="12">
        <v>398989710</v>
      </c>
      <c r="S813" s="6" t="str">
        <f>LEFT(Q813,1)</f>
        <v>2</v>
      </c>
      <c r="T813" s="6" t="str">
        <f>IF(S813="1","Homme",IF(S813="0","Inconnu","Femme"))</f>
        <v>Femme</v>
      </c>
      <c r="U813" s="6" t="str">
        <f>"19"&amp;MID(Q813, SEARCH("", Q813) + 1,2)</f>
        <v>1995</v>
      </c>
      <c r="V813" s="6" t="str">
        <f>FLOOR(U813,5) &amp; "-" &amp; FLOOR(U813,5) + 5</f>
        <v>1995-2000</v>
      </c>
      <c r="W813" s="24">
        <f>IFERROR(VLOOKUP(Data_Set[[#This Row],[Type Transport]],'[1]Taux émission CO2e'!$A$5:$B$16,2,0),0)</f>
        <v>0.3</v>
      </c>
      <c r="X813" s="28">
        <f>IFERROR(VLOOKUP(Data_Set[[#This Row],[Type Transport]],'[1]Taux émission CO2e'!$A$5:$D$16,4,0),0)</f>
        <v>0.16</v>
      </c>
      <c r="Y813" s="24">
        <f>IFERROR(VLOOKUP(Data_Set[[#This Row],[Type Transport]],'[1]Taux émission CO2e'!$A$20:$B$31,2,0),0)</f>
        <v>0.7</v>
      </c>
      <c r="Z813" s="6">
        <f>IFERROR(VLOOKUP(Data_Set[[#This Row],[Type Transport]],'[1]Taux émission CO2e'!$A$20:$D$31,4,0),0)</f>
        <v>6.7400000000000002E-2</v>
      </c>
      <c r="AA813" s="30">
        <f>Data_Set[[#This Row],[Repartition Segment 1]]*Data_Set[[#This Row],[Coefficient CO2 Segment 1]]*Data_Set[[#This Row],[Poids OT (T)]]*Data_Set[[#This Row],[Distance (KM)]]</f>
        <v>4.0052879999999993</v>
      </c>
      <c r="AB813" s="30">
        <f>Data_Set[[#This Row],[Repartition Segment 2]]*Data_Set[[#This Row],[Coefficient CO2 Segment 2]]*Data_Set[[#This Row],[Poids OT (T)]]*Data_Set[[#This Row],[Distance (KM)]]</f>
        <v>3.9368643299999997</v>
      </c>
      <c r="AC813" s="30">
        <f>Data_Set[[#This Row],[Bilan CO2 Segment 1 (Kg CO2)]]+Data_Set[[#This Row],[Bilan CO2 Segment 2 (Kg CO2)]]</f>
        <v>7.942152329999999</v>
      </c>
      <c r="AD813" s="1"/>
    </row>
    <row r="814" spans="1:30" ht="12.5" x14ac:dyDescent="0.25">
      <c r="A814" s="7">
        <v>20210900038</v>
      </c>
      <c r="B814" s="18">
        <v>44453</v>
      </c>
      <c r="C814" s="18" t="str">
        <f>TEXT(B814, "mmmm")</f>
        <v>septembre</v>
      </c>
      <c r="D814" s="18" t="str">
        <f>TEXT(B814,"aaaa")</f>
        <v>2021</v>
      </c>
      <c r="E814" s="7">
        <v>1405321</v>
      </c>
      <c r="F814" s="17">
        <v>300</v>
      </c>
      <c r="G814" s="23">
        <f>Data_Set[[#This Row],[Poids OT (kg)]]/1000</f>
        <v>0.3</v>
      </c>
      <c r="H814" s="6" t="s">
        <v>0</v>
      </c>
      <c r="I814" s="7">
        <v>158</v>
      </c>
      <c r="J814" s="6">
        <v>21300</v>
      </c>
      <c r="K814" s="6" t="s">
        <v>27</v>
      </c>
      <c r="L814" s="6">
        <v>91100</v>
      </c>
      <c r="M814" s="6" t="s">
        <v>22</v>
      </c>
      <c r="N814" s="7">
        <v>278.14499999999998</v>
      </c>
      <c r="O814" s="6" t="s">
        <v>156</v>
      </c>
      <c r="P814" s="6" t="s">
        <v>157</v>
      </c>
      <c r="Q814" s="11">
        <v>2950121987654</v>
      </c>
      <c r="R814" s="12">
        <v>398989710</v>
      </c>
      <c r="S814" s="6" t="str">
        <f>LEFT(Q814,1)</f>
        <v>2</v>
      </c>
      <c r="T814" s="6" t="str">
        <f>IF(S814="1","Homme",IF(S814="0","Inconnu","Femme"))</f>
        <v>Femme</v>
      </c>
      <c r="U814" s="6" t="str">
        <f>"19"&amp;MID(Q814, SEARCH("", Q814) + 1,2)</f>
        <v>1995</v>
      </c>
      <c r="V814" s="6" t="str">
        <f>FLOOR(U814,5) &amp; "-" &amp; FLOOR(U814,5) + 5</f>
        <v>1995-2000</v>
      </c>
      <c r="W814" s="24">
        <f>IFERROR(VLOOKUP(Data_Set[[#This Row],[Type Transport]],'[1]Taux émission CO2e'!$A$5:$B$16,2,0),0)</f>
        <v>0.3</v>
      </c>
      <c r="X814" s="28">
        <f>IFERROR(VLOOKUP(Data_Set[[#This Row],[Type Transport]],'[1]Taux émission CO2e'!$A$5:$D$16,4,0),0)</f>
        <v>0.16</v>
      </c>
      <c r="Y814" s="24">
        <f>IFERROR(VLOOKUP(Data_Set[[#This Row],[Type Transport]],'[1]Taux émission CO2e'!$A$20:$B$31,2,0),0)</f>
        <v>0.7</v>
      </c>
      <c r="Z814" s="6">
        <f>IFERROR(VLOOKUP(Data_Set[[#This Row],[Type Transport]],'[1]Taux émission CO2e'!$A$20:$D$31,4,0),0)</f>
        <v>6.7400000000000002E-2</v>
      </c>
      <c r="AA814" s="30">
        <f>Data_Set[[#This Row],[Repartition Segment 1]]*Data_Set[[#This Row],[Coefficient CO2 Segment 1]]*Data_Set[[#This Row],[Poids OT (T)]]*Data_Set[[#This Row],[Distance (KM)]]</f>
        <v>4.0052879999999993</v>
      </c>
      <c r="AB814" s="30">
        <f>Data_Set[[#This Row],[Repartition Segment 2]]*Data_Set[[#This Row],[Coefficient CO2 Segment 2]]*Data_Set[[#This Row],[Poids OT (T)]]*Data_Set[[#This Row],[Distance (KM)]]</f>
        <v>3.9368643299999997</v>
      </c>
      <c r="AC814" s="30">
        <f>Data_Set[[#This Row],[Bilan CO2 Segment 1 (Kg CO2)]]+Data_Set[[#This Row],[Bilan CO2 Segment 2 (Kg CO2)]]</f>
        <v>7.942152329999999</v>
      </c>
      <c r="AD814" s="1"/>
    </row>
    <row r="815" spans="1:30" ht="12.5" x14ac:dyDescent="0.25">
      <c r="A815" s="7">
        <v>20210900038</v>
      </c>
      <c r="B815" s="18">
        <v>44460</v>
      </c>
      <c r="C815" s="18" t="str">
        <f>TEXT(B815, "mmmm")</f>
        <v>septembre</v>
      </c>
      <c r="D815" s="18" t="str">
        <f>TEXT(B815,"aaaa")</f>
        <v>2021</v>
      </c>
      <c r="E815" s="7">
        <v>1407972</v>
      </c>
      <c r="F815" s="17">
        <v>300</v>
      </c>
      <c r="G815" s="23">
        <f>Data_Set[[#This Row],[Poids OT (kg)]]/1000</f>
        <v>0.3</v>
      </c>
      <c r="H815" s="6" t="s">
        <v>0</v>
      </c>
      <c r="I815" s="7">
        <v>158</v>
      </c>
      <c r="J815" s="6">
        <v>21300</v>
      </c>
      <c r="K815" s="6" t="s">
        <v>27</v>
      </c>
      <c r="L815" s="6">
        <v>91100</v>
      </c>
      <c r="M815" s="6" t="s">
        <v>22</v>
      </c>
      <c r="N815" s="7">
        <v>278.14499999999998</v>
      </c>
      <c r="O815" s="6" t="s">
        <v>156</v>
      </c>
      <c r="P815" s="6" t="s">
        <v>157</v>
      </c>
      <c r="Q815" s="11">
        <v>2950121987654</v>
      </c>
      <c r="R815" s="12">
        <v>398989710</v>
      </c>
      <c r="S815" s="6" t="str">
        <f>LEFT(Q815,1)</f>
        <v>2</v>
      </c>
      <c r="T815" s="6" t="str">
        <f>IF(S815="1","Homme",IF(S815="0","Inconnu","Femme"))</f>
        <v>Femme</v>
      </c>
      <c r="U815" s="6" t="str">
        <f>"19"&amp;MID(Q815, SEARCH("", Q815) + 1,2)</f>
        <v>1995</v>
      </c>
      <c r="V815" s="6" t="str">
        <f>FLOOR(U815,5) &amp; "-" &amp; FLOOR(U815,5) + 5</f>
        <v>1995-2000</v>
      </c>
      <c r="W815" s="24">
        <f>IFERROR(VLOOKUP(Data_Set[[#This Row],[Type Transport]],'[1]Taux émission CO2e'!$A$5:$B$16,2,0),0)</f>
        <v>0.3</v>
      </c>
      <c r="X815" s="28">
        <f>IFERROR(VLOOKUP(Data_Set[[#This Row],[Type Transport]],'[1]Taux émission CO2e'!$A$5:$D$16,4,0),0)</f>
        <v>0.16</v>
      </c>
      <c r="Y815" s="24">
        <f>IFERROR(VLOOKUP(Data_Set[[#This Row],[Type Transport]],'[1]Taux émission CO2e'!$A$20:$B$31,2,0),0)</f>
        <v>0.7</v>
      </c>
      <c r="Z815" s="6">
        <f>IFERROR(VLOOKUP(Data_Set[[#This Row],[Type Transport]],'[1]Taux émission CO2e'!$A$20:$D$31,4,0),0)</f>
        <v>6.7400000000000002E-2</v>
      </c>
      <c r="AA815" s="30">
        <f>Data_Set[[#This Row],[Repartition Segment 1]]*Data_Set[[#This Row],[Coefficient CO2 Segment 1]]*Data_Set[[#This Row],[Poids OT (T)]]*Data_Set[[#This Row],[Distance (KM)]]</f>
        <v>4.0052879999999993</v>
      </c>
      <c r="AB815" s="30">
        <f>Data_Set[[#This Row],[Repartition Segment 2]]*Data_Set[[#This Row],[Coefficient CO2 Segment 2]]*Data_Set[[#This Row],[Poids OT (T)]]*Data_Set[[#This Row],[Distance (KM)]]</f>
        <v>3.9368643299999997</v>
      </c>
      <c r="AC815" s="30">
        <f>Data_Set[[#This Row],[Bilan CO2 Segment 1 (Kg CO2)]]+Data_Set[[#This Row],[Bilan CO2 Segment 2 (Kg CO2)]]</f>
        <v>7.942152329999999</v>
      </c>
      <c r="AD815" s="1"/>
    </row>
    <row r="816" spans="1:30" ht="12.5" x14ac:dyDescent="0.25">
      <c r="A816" s="7">
        <v>20211000042</v>
      </c>
      <c r="B816" s="18">
        <v>44483</v>
      </c>
      <c r="C816" s="18" t="str">
        <f>TEXT(B816, "mmmm")</f>
        <v>octobre</v>
      </c>
      <c r="D816" s="18" t="str">
        <f>TEXT(B816,"aaaa")</f>
        <v>2021</v>
      </c>
      <c r="E816" s="7">
        <v>1419584</v>
      </c>
      <c r="F816" s="17">
        <v>600</v>
      </c>
      <c r="G816" s="23">
        <f>Data_Set[[#This Row],[Poids OT (kg)]]/1000</f>
        <v>0.6</v>
      </c>
      <c r="H816" s="6" t="s">
        <v>0</v>
      </c>
      <c r="I816" s="7">
        <v>189</v>
      </c>
      <c r="J816" s="6">
        <v>21300</v>
      </c>
      <c r="K816" s="6" t="s">
        <v>27</v>
      </c>
      <c r="L816" s="6">
        <v>91100</v>
      </c>
      <c r="M816" s="6" t="s">
        <v>22</v>
      </c>
      <c r="N816" s="7">
        <v>278.14499999999998</v>
      </c>
      <c r="O816" s="6" t="s">
        <v>156</v>
      </c>
      <c r="P816" s="6" t="s">
        <v>157</v>
      </c>
      <c r="Q816" s="11">
        <v>2950121987654</v>
      </c>
      <c r="R816" s="12">
        <v>398989710</v>
      </c>
      <c r="S816" s="6" t="str">
        <f>LEFT(Q816,1)</f>
        <v>2</v>
      </c>
      <c r="T816" s="6" t="str">
        <f>IF(S816="1","Homme",IF(S816="0","Inconnu","Femme"))</f>
        <v>Femme</v>
      </c>
      <c r="U816" s="6" t="str">
        <f>"19"&amp;MID(Q816, SEARCH("", Q816) + 1,2)</f>
        <v>1995</v>
      </c>
      <c r="V816" s="6" t="str">
        <f>FLOOR(U816,5) &amp; "-" &amp; FLOOR(U816,5) + 5</f>
        <v>1995-2000</v>
      </c>
      <c r="W816" s="24">
        <f>IFERROR(VLOOKUP(Data_Set[[#This Row],[Type Transport]],'[1]Taux émission CO2e'!$A$5:$B$16,2,0),0)</f>
        <v>0.3</v>
      </c>
      <c r="X816" s="28">
        <f>IFERROR(VLOOKUP(Data_Set[[#This Row],[Type Transport]],'[1]Taux émission CO2e'!$A$5:$D$16,4,0),0)</f>
        <v>0.16</v>
      </c>
      <c r="Y816" s="24">
        <f>IFERROR(VLOOKUP(Data_Set[[#This Row],[Type Transport]],'[1]Taux émission CO2e'!$A$20:$B$31,2,0),0)</f>
        <v>0.7</v>
      </c>
      <c r="Z816" s="6">
        <f>IFERROR(VLOOKUP(Data_Set[[#This Row],[Type Transport]],'[1]Taux émission CO2e'!$A$20:$D$31,4,0),0)</f>
        <v>6.7400000000000002E-2</v>
      </c>
      <c r="AA816" s="30">
        <f>Data_Set[[#This Row],[Repartition Segment 1]]*Data_Set[[#This Row],[Coefficient CO2 Segment 1]]*Data_Set[[#This Row],[Poids OT (T)]]*Data_Set[[#This Row],[Distance (KM)]]</f>
        <v>8.0105759999999986</v>
      </c>
      <c r="AB816" s="30">
        <f>Data_Set[[#This Row],[Repartition Segment 2]]*Data_Set[[#This Row],[Coefficient CO2 Segment 2]]*Data_Set[[#This Row],[Poids OT (T)]]*Data_Set[[#This Row],[Distance (KM)]]</f>
        <v>7.8737286599999994</v>
      </c>
      <c r="AC816" s="30">
        <f>Data_Set[[#This Row],[Bilan CO2 Segment 1 (Kg CO2)]]+Data_Set[[#This Row],[Bilan CO2 Segment 2 (Kg CO2)]]</f>
        <v>15.884304659999998</v>
      </c>
      <c r="AD816" s="1"/>
    </row>
    <row r="817" spans="1:30" ht="12.5" x14ac:dyDescent="0.25">
      <c r="A817" s="7">
        <v>20211000042</v>
      </c>
      <c r="B817" s="16">
        <v>44489</v>
      </c>
      <c r="C817" s="16" t="str">
        <f>TEXT(B817, "mmmm")</f>
        <v>octobre</v>
      </c>
      <c r="D817" s="16" t="str">
        <f>TEXT(B817,"aaaa")</f>
        <v>2021</v>
      </c>
      <c r="E817" s="7">
        <v>1422131</v>
      </c>
      <c r="F817" s="17">
        <v>300</v>
      </c>
      <c r="G817" s="23">
        <f>Data_Set[[#This Row],[Poids OT (kg)]]/1000</f>
        <v>0.3</v>
      </c>
      <c r="H817" s="6" t="s">
        <v>0</v>
      </c>
      <c r="I817" s="7">
        <v>158</v>
      </c>
      <c r="J817" s="6">
        <v>21300</v>
      </c>
      <c r="K817" s="6" t="s">
        <v>27</v>
      </c>
      <c r="L817" s="6">
        <v>91100</v>
      </c>
      <c r="M817" s="6" t="s">
        <v>22</v>
      </c>
      <c r="N817" s="7">
        <v>278.14499999999998</v>
      </c>
      <c r="O817" s="6" t="s">
        <v>156</v>
      </c>
      <c r="P817" s="6" t="s">
        <v>157</v>
      </c>
      <c r="Q817" s="11">
        <v>2950121987654</v>
      </c>
      <c r="R817" s="12">
        <v>398989710</v>
      </c>
      <c r="S817" s="6" t="str">
        <f>LEFT(Q817,1)</f>
        <v>2</v>
      </c>
      <c r="T817" s="6" t="str">
        <f>IF(S817="1","Homme",IF(S817="0","Inconnu","Femme"))</f>
        <v>Femme</v>
      </c>
      <c r="U817" s="6" t="str">
        <f>"19"&amp;MID(Q817, SEARCH("", Q817) + 1,2)</f>
        <v>1995</v>
      </c>
      <c r="V817" s="6" t="str">
        <f>FLOOR(U817,5) &amp; "-" &amp; FLOOR(U817,5) + 5</f>
        <v>1995-2000</v>
      </c>
      <c r="W817" s="24">
        <f>IFERROR(VLOOKUP(Data_Set[[#This Row],[Type Transport]],'[1]Taux émission CO2e'!$A$5:$B$16,2,0),0)</f>
        <v>0.3</v>
      </c>
      <c r="X817" s="28">
        <f>IFERROR(VLOOKUP(Data_Set[[#This Row],[Type Transport]],'[1]Taux émission CO2e'!$A$5:$D$16,4,0),0)</f>
        <v>0.16</v>
      </c>
      <c r="Y817" s="24">
        <f>IFERROR(VLOOKUP(Data_Set[[#This Row],[Type Transport]],'[1]Taux émission CO2e'!$A$20:$B$31,2,0),0)</f>
        <v>0.7</v>
      </c>
      <c r="Z817" s="6">
        <f>IFERROR(VLOOKUP(Data_Set[[#This Row],[Type Transport]],'[1]Taux émission CO2e'!$A$20:$D$31,4,0),0)</f>
        <v>6.7400000000000002E-2</v>
      </c>
      <c r="AA817" s="30">
        <f>Data_Set[[#This Row],[Repartition Segment 1]]*Data_Set[[#This Row],[Coefficient CO2 Segment 1]]*Data_Set[[#This Row],[Poids OT (T)]]*Data_Set[[#This Row],[Distance (KM)]]</f>
        <v>4.0052879999999993</v>
      </c>
      <c r="AB817" s="30">
        <f>Data_Set[[#This Row],[Repartition Segment 2]]*Data_Set[[#This Row],[Coefficient CO2 Segment 2]]*Data_Set[[#This Row],[Poids OT (T)]]*Data_Set[[#This Row],[Distance (KM)]]</f>
        <v>3.9368643299999997</v>
      </c>
      <c r="AC817" s="30">
        <f>Data_Set[[#This Row],[Bilan CO2 Segment 1 (Kg CO2)]]+Data_Set[[#This Row],[Bilan CO2 Segment 2 (Kg CO2)]]</f>
        <v>7.942152329999999</v>
      </c>
      <c r="AD817" s="1"/>
    </row>
    <row r="818" spans="1:30" ht="12.5" x14ac:dyDescent="0.25">
      <c r="A818" s="7">
        <v>20211100039</v>
      </c>
      <c r="B818" s="18">
        <v>44496</v>
      </c>
      <c r="C818" s="18" t="str">
        <f>TEXT(B818, "mmmm")</f>
        <v>octobre</v>
      </c>
      <c r="D818" s="18" t="str">
        <f>TEXT(B818,"aaaa")</f>
        <v>2021</v>
      </c>
      <c r="E818" s="7">
        <v>1425490</v>
      </c>
      <c r="F818" s="17">
        <v>300</v>
      </c>
      <c r="G818" s="23">
        <f>Data_Set[[#This Row],[Poids OT (kg)]]/1000</f>
        <v>0.3</v>
      </c>
      <c r="H818" s="6" t="s">
        <v>0</v>
      </c>
      <c r="I818" s="7">
        <v>158</v>
      </c>
      <c r="J818" s="6">
        <v>21300</v>
      </c>
      <c r="K818" s="6" t="s">
        <v>27</v>
      </c>
      <c r="L818" s="6">
        <v>91100</v>
      </c>
      <c r="M818" s="6" t="s">
        <v>22</v>
      </c>
      <c r="N818" s="7">
        <v>278.14499999999998</v>
      </c>
      <c r="O818" s="6" t="s">
        <v>156</v>
      </c>
      <c r="P818" s="6" t="s">
        <v>157</v>
      </c>
      <c r="Q818" s="11">
        <v>2950121987654</v>
      </c>
      <c r="R818" s="12">
        <v>398989710</v>
      </c>
      <c r="S818" s="6" t="str">
        <f>LEFT(Q818,1)</f>
        <v>2</v>
      </c>
      <c r="T818" s="6" t="str">
        <f>IF(S818="1","Homme",IF(S818="0","Inconnu","Femme"))</f>
        <v>Femme</v>
      </c>
      <c r="U818" s="6" t="str">
        <f>"19"&amp;MID(Q818, SEARCH("", Q818) + 1,2)</f>
        <v>1995</v>
      </c>
      <c r="V818" s="6" t="str">
        <f>FLOOR(U818,5) &amp; "-" &amp; FLOOR(U818,5) + 5</f>
        <v>1995-2000</v>
      </c>
      <c r="W818" s="24">
        <f>IFERROR(VLOOKUP(Data_Set[[#This Row],[Type Transport]],'[1]Taux émission CO2e'!$A$5:$B$16,2,0),0)</f>
        <v>0.3</v>
      </c>
      <c r="X818" s="28">
        <f>IFERROR(VLOOKUP(Data_Set[[#This Row],[Type Transport]],'[1]Taux émission CO2e'!$A$5:$D$16,4,0),0)</f>
        <v>0.16</v>
      </c>
      <c r="Y818" s="24">
        <f>IFERROR(VLOOKUP(Data_Set[[#This Row],[Type Transport]],'[1]Taux émission CO2e'!$A$20:$B$31,2,0),0)</f>
        <v>0.7</v>
      </c>
      <c r="Z818" s="6">
        <f>IFERROR(VLOOKUP(Data_Set[[#This Row],[Type Transport]],'[1]Taux émission CO2e'!$A$20:$D$31,4,0),0)</f>
        <v>6.7400000000000002E-2</v>
      </c>
      <c r="AA818" s="30">
        <f>Data_Set[[#This Row],[Repartition Segment 1]]*Data_Set[[#This Row],[Coefficient CO2 Segment 1]]*Data_Set[[#This Row],[Poids OT (T)]]*Data_Set[[#This Row],[Distance (KM)]]</f>
        <v>4.0052879999999993</v>
      </c>
      <c r="AB818" s="30">
        <f>Data_Set[[#This Row],[Repartition Segment 2]]*Data_Set[[#This Row],[Coefficient CO2 Segment 2]]*Data_Set[[#This Row],[Poids OT (T)]]*Data_Set[[#This Row],[Distance (KM)]]</f>
        <v>3.9368643299999997</v>
      </c>
      <c r="AC818" s="30">
        <f>Data_Set[[#This Row],[Bilan CO2 Segment 1 (Kg CO2)]]+Data_Set[[#This Row],[Bilan CO2 Segment 2 (Kg CO2)]]</f>
        <v>7.942152329999999</v>
      </c>
      <c r="AD818" s="1"/>
    </row>
    <row r="819" spans="1:30" ht="12.5" x14ac:dyDescent="0.25">
      <c r="A819" s="7">
        <v>20211100039</v>
      </c>
      <c r="B819" s="18">
        <v>44515</v>
      </c>
      <c r="C819" s="18" t="str">
        <f>TEXT(B819, "mmmm")</f>
        <v>novembre</v>
      </c>
      <c r="D819" s="18" t="str">
        <f>TEXT(B819,"aaaa")</f>
        <v>2021</v>
      </c>
      <c r="E819" s="7">
        <v>1430557</v>
      </c>
      <c r="F819" s="17">
        <v>300</v>
      </c>
      <c r="G819" s="23">
        <f>Data_Set[[#This Row],[Poids OT (kg)]]/1000</f>
        <v>0.3</v>
      </c>
      <c r="H819" s="6" t="s">
        <v>0</v>
      </c>
      <c r="I819" s="7">
        <v>158</v>
      </c>
      <c r="J819" s="6">
        <v>21300</v>
      </c>
      <c r="K819" s="6" t="s">
        <v>27</v>
      </c>
      <c r="L819" s="6">
        <v>91100</v>
      </c>
      <c r="M819" s="6" t="s">
        <v>22</v>
      </c>
      <c r="N819" s="7">
        <v>278.14499999999998</v>
      </c>
      <c r="O819" s="6" t="s">
        <v>156</v>
      </c>
      <c r="P819" s="6" t="s">
        <v>157</v>
      </c>
      <c r="Q819" s="11">
        <v>2950121987654</v>
      </c>
      <c r="R819" s="12">
        <v>398989710</v>
      </c>
      <c r="S819" s="6" t="str">
        <f>LEFT(Q819,1)</f>
        <v>2</v>
      </c>
      <c r="T819" s="6" t="str">
        <f>IF(S819="1","Homme",IF(S819="0","Inconnu","Femme"))</f>
        <v>Femme</v>
      </c>
      <c r="U819" s="6" t="str">
        <f>"19"&amp;MID(Q819, SEARCH("", Q819) + 1,2)</f>
        <v>1995</v>
      </c>
      <c r="V819" s="6" t="str">
        <f>FLOOR(U819,5) &amp; "-" &amp; FLOOR(U819,5) + 5</f>
        <v>1995-2000</v>
      </c>
      <c r="W819" s="24">
        <f>IFERROR(VLOOKUP(Data_Set[[#This Row],[Type Transport]],'[1]Taux émission CO2e'!$A$5:$B$16,2,0),0)</f>
        <v>0.3</v>
      </c>
      <c r="X819" s="28">
        <f>IFERROR(VLOOKUP(Data_Set[[#This Row],[Type Transport]],'[1]Taux émission CO2e'!$A$5:$D$16,4,0),0)</f>
        <v>0.16</v>
      </c>
      <c r="Y819" s="24">
        <f>IFERROR(VLOOKUP(Data_Set[[#This Row],[Type Transport]],'[1]Taux émission CO2e'!$A$20:$B$31,2,0),0)</f>
        <v>0.7</v>
      </c>
      <c r="Z819" s="6">
        <f>IFERROR(VLOOKUP(Data_Set[[#This Row],[Type Transport]],'[1]Taux émission CO2e'!$A$20:$D$31,4,0),0)</f>
        <v>6.7400000000000002E-2</v>
      </c>
      <c r="AA819" s="30">
        <f>Data_Set[[#This Row],[Repartition Segment 1]]*Data_Set[[#This Row],[Coefficient CO2 Segment 1]]*Data_Set[[#This Row],[Poids OT (T)]]*Data_Set[[#This Row],[Distance (KM)]]</f>
        <v>4.0052879999999993</v>
      </c>
      <c r="AB819" s="30">
        <f>Data_Set[[#This Row],[Repartition Segment 2]]*Data_Set[[#This Row],[Coefficient CO2 Segment 2]]*Data_Set[[#This Row],[Poids OT (T)]]*Data_Set[[#This Row],[Distance (KM)]]</f>
        <v>3.9368643299999997</v>
      </c>
      <c r="AC819" s="30">
        <f>Data_Set[[#This Row],[Bilan CO2 Segment 1 (Kg CO2)]]+Data_Set[[#This Row],[Bilan CO2 Segment 2 (Kg CO2)]]</f>
        <v>7.942152329999999</v>
      </c>
      <c r="AD819" s="1"/>
    </row>
    <row r="820" spans="1:30" ht="12.5" x14ac:dyDescent="0.25">
      <c r="A820" s="7">
        <v>20211100039</v>
      </c>
      <c r="B820" s="18">
        <v>44525</v>
      </c>
      <c r="C820" s="18" t="str">
        <f>TEXT(B820, "mmmm")</f>
        <v>novembre</v>
      </c>
      <c r="D820" s="18" t="str">
        <f>TEXT(B820,"aaaa")</f>
        <v>2021</v>
      </c>
      <c r="E820" s="7">
        <v>1435628</v>
      </c>
      <c r="F820" s="17">
        <v>150</v>
      </c>
      <c r="G820" s="23">
        <f>Data_Set[[#This Row],[Poids OT (kg)]]/1000</f>
        <v>0.15</v>
      </c>
      <c r="H820" s="6" t="s">
        <v>0</v>
      </c>
      <c r="I820" s="7">
        <v>158</v>
      </c>
      <c r="J820" s="6">
        <v>21300</v>
      </c>
      <c r="K820" s="6" t="s">
        <v>27</v>
      </c>
      <c r="L820" s="6">
        <v>91100</v>
      </c>
      <c r="M820" s="6" t="s">
        <v>22</v>
      </c>
      <c r="N820" s="7">
        <v>278.14499999999998</v>
      </c>
      <c r="O820" s="6" t="s">
        <v>156</v>
      </c>
      <c r="P820" s="6" t="s">
        <v>157</v>
      </c>
      <c r="Q820" s="11">
        <v>2950121987654</v>
      </c>
      <c r="R820" s="12">
        <v>398989710</v>
      </c>
      <c r="S820" s="6" t="str">
        <f>LEFT(Q820,1)</f>
        <v>2</v>
      </c>
      <c r="T820" s="6" t="str">
        <f>IF(S820="1","Homme",IF(S820="0","Inconnu","Femme"))</f>
        <v>Femme</v>
      </c>
      <c r="U820" s="6" t="str">
        <f>"19"&amp;MID(Q820, SEARCH("", Q820) + 1,2)</f>
        <v>1995</v>
      </c>
      <c r="V820" s="6" t="str">
        <f>FLOOR(U820,5) &amp; "-" &amp; FLOOR(U820,5) + 5</f>
        <v>1995-2000</v>
      </c>
      <c r="W820" s="24">
        <f>IFERROR(VLOOKUP(Data_Set[[#This Row],[Type Transport]],'[1]Taux émission CO2e'!$A$5:$B$16,2,0),0)</f>
        <v>0.3</v>
      </c>
      <c r="X820" s="28">
        <f>IFERROR(VLOOKUP(Data_Set[[#This Row],[Type Transport]],'[1]Taux émission CO2e'!$A$5:$D$16,4,0),0)</f>
        <v>0.16</v>
      </c>
      <c r="Y820" s="24">
        <f>IFERROR(VLOOKUP(Data_Set[[#This Row],[Type Transport]],'[1]Taux émission CO2e'!$A$20:$B$31,2,0),0)</f>
        <v>0.7</v>
      </c>
      <c r="Z820" s="6">
        <f>IFERROR(VLOOKUP(Data_Set[[#This Row],[Type Transport]],'[1]Taux émission CO2e'!$A$20:$D$31,4,0),0)</f>
        <v>6.7400000000000002E-2</v>
      </c>
      <c r="AA820" s="30">
        <f>Data_Set[[#This Row],[Repartition Segment 1]]*Data_Set[[#This Row],[Coefficient CO2 Segment 1]]*Data_Set[[#This Row],[Poids OT (T)]]*Data_Set[[#This Row],[Distance (KM)]]</f>
        <v>2.0026439999999996</v>
      </c>
      <c r="AB820" s="30">
        <f>Data_Set[[#This Row],[Repartition Segment 2]]*Data_Set[[#This Row],[Coefficient CO2 Segment 2]]*Data_Set[[#This Row],[Poids OT (T)]]*Data_Set[[#This Row],[Distance (KM)]]</f>
        <v>1.9684321649999998</v>
      </c>
      <c r="AC820" s="30">
        <f>Data_Set[[#This Row],[Bilan CO2 Segment 1 (Kg CO2)]]+Data_Set[[#This Row],[Bilan CO2 Segment 2 (Kg CO2)]]</f>
        <v>3.9710761649999995</v>
      </c>
      <c r="AD820" s="1"/>
    </row>
    <row r="821" spans="1:30" ht="12.5" x14ac:dyDescent="0.25">
      <c r="A821" s="7">
        <v>20220100037</v>
      </c>
      <c r="B821" s="18">
        <v>44581</v>
      </c>
      <c r="C821" s="18" t="str">
        <f>TEXT(B821, "mmmm")</f>
        <v>janvier</v>
      </c>
      <c r="D821" s="18" t="str">
        <f>TEXT(B821,"aaaa")</f>
        <v>2022</v>
      </c>
      <c r="E821" s="7">
        <v>1457783</v>
      </c>
      <c r="F821" s="17">
        <v>300</v>
      </c>
      <c r="G821" s="23">
        <f>Data_Set[[#This Row],[Poids OT (kg)]]/1000</f>
        <v>0.3</v>
      </c>
      <c r="H821" s="6" t="s">
        <v>0</v>
      </c>
      <c r="I821" s="7">
        <v>166</v>
      </c>
      <c r="J821" s="6">
        <v>21300</v>
      </c>
      <c r="K821" s="6" t="s">
        <v>27</v>
      </c>
      <c r="L821" s="6">
        <v>91100</v>
      </c>
      <c r="M821" s="6" t="s">
        <v>22</v>
      </c>
      <c r="N821" s="7">
        <v>278.14499999999998</v>
      </c>
      <c r="O821" s="6" t="s">
        <v>156</v>
      </c>
      <c r="P821" s="6" t="s">
        <v>157</v>
      </c>
      <c r="Q821" s="11">
        <v>2950121987654</v>
      </c>
      <c r="R821" s="12">
        <v>398989710</v>
      </c>
      <c r="S821" s="6" t="str">
        <f>LEFT(Q821,1)</f>
        <v>2</v>
      </c>
      <c r="T821" s="6" t="str">
        <f>IF(S821="1","Homme",IF(S821="0","Inconnu","Femme"))</f>
        <v>Femme</v>
      </c>
      <c r="U821" s="6" t="str">
        <f>"19"&amp;MID(Q821, SEARCH("", Q821) + 1,2)</f>
        <v>1995</v>
      </c>
      <c r="V821" s="6" t="str">
        <f>FLOOR(U821,5) &amp; "-" &amp; FLOOR(U821,5) + 5</f>
        <v>1995-2000</v>
      </c>
      <c r="W821" s="24">
        <f>IFERROR(VLOOKUP(Data_Set[[#This Row],[Type Transport]],'[1]Taux émission CO2e'!$A$5:$B$16,2,0),0)</f>
        <v>0.3</v>
      </c>
      <c r="X821" s="28">
        <f>IFERROR(VLOOKUP(Data_Set[[#This Row],[Type Transport]],'[1]Taux émission CO2e'!$A$5:$D$16,4,0),0)</f>
        <v>0.16</v>
      </c>
      <c r="Y821" s="24">
        <f>IFERROR(VLOOKUP(Data_Set[[#This Row],[Type Transport]],'[1]Taux émission CO2e'!$A$20:$B$31,2,0),0)</f>
        <v>0.7</v>
      </c>
      <c r="Z821" s="6">
        <f>IFERROR(VLOOKUP(Data_Set[[#This Row],[Type Transport]],'[1]Taux émission CO2e'!$A$20:$D$31,4,0),0)</f>
        <v>6.7400000000000002E-2</v>
      </c>
      <c r="AA821" s="30">
        <f>Data_Set[[#This Row],[Repartition Segment 1]]*Data_Set[[#This Row],[Coefficient CO2 Segment 1]]*Data_Set[[#This Row],[Poids OT (T)]]*Data_Set[[#This Row],[Distance (KM)]]</f>
        <v>4.0052879999999993</v>
      </c>
      <c r="AB821" s="30">
        <f>Data_Set[[#This Row],[Repartition Segment 2]]*Data_Set[[#This Row],[Coefficient CO2 Segment 2]]*Data_Set[[#This Row],[Poids OT (T)]]*Data_Set[[#This Row],[Distance (KM)]]</f>
        <v>3.9368643299999997</v>
      </c>
      <c r="AC821" s="30">
        <f>Data_Set[[#This Row],[Bilan CO2 Segment 1 (Kg CO2)]]+Data_Set[[#This Row],[Bilan CO2 Segment 2 (Kg CO2)]]</f>
        <v>7.942152329999999</v>
      </c>
      <c r="AD821" s="1"/>
    </row>
    <row r="822" spans="1:30" ht="12.5" x14ac:dyDescent="0.25">
      <c r="A822" s="7">
        <v>20220200006</v>
      </c>
      <c r="B822" s="18">
        <v>44601</v>
      </c>
      <c r="C822" s="18" t="str">
        <f>TEXT(B822, "mmmm")</f>
        <v>février</v>
      </c>
      <c r="D822" s="18" t="str">
        <f>TEXT(B822,"aaaa")</f>
        <v>2022</v>
      </c>
      <c r="E822" s="7">
        <v>1464586</v>
      </c>
      <c r="F822" s="17">
        <v>200</v>
      </c>
      <c r="G822" s="23">
        <f>Data_Set[[#This Row],[Poids OT (kg)]]/1000</f>
        <v>0.2</v>
      </c>
      <c r="H822" s="6" t="s">
        <v>0</v>
      </c>
      <c r="I822" s="7">
        <v>158</v>
      </c>
      <c r="J822" s="6">
        <v>21300</v>
      </c>
      <c r="K822" s="6" t="s">
        <v>27</v>
      </c>
      <c r="L822" s="6">
        <v>91100</v>
      </c>
      <c r="M822" s="6" t="s">
        <v>22</v>
      </c>
      <c r="N822" s="7">
        <v>278.14499999999998</v>
      </c>
      <c r="O822" s="6" t="s">
        <v>156</v>
      </c>
      <c r="P822" s="6" t="s">
        <v>157</v>
      </c>
      <c r="Q822" s="11">
        <v>2950121987654</v>
      </c>
      <c r="R822" s="12">
        <v>398989710</v>
      </c>
      <c r="S822" s="6" t="str">
        <f>LEFT(Q822,1)</f>
        <v>2</v>
      </c>
      <c r="T822" s="6" t="str">
        <f>IF(S822="1","Homme",IF(S822="0","Inconnu","Femme"))</f>
        <v>Femme</v>
      </c>
      <c r="U822" s="6" t="str">
        <f>"19"&amp;MID(Q822, SEARCH("", Q822) + 1,2)</f>
        <v>1995</v>
      </c>
      <c r="V822" s="6" t="str">
        <f>FLOOR(U822,5) &amp; "-" &amp; FLOOR(U822,5) + 5</f>
        <v>1995-2000</v>
      </c>
      <c r="W822" s="24">
        <f>IFERROR(VLOOKUP(Data_Set[[#This Row],[Type Transport]],'[1]Taux émission CO2e'!$A$5:$B$16,2,0),0)</f>
        <v>0.3</v>
      </c>
      <c r="X822" s="28">
        <f>IFERROR(VLOOKUP(Data_Set[[#This Row],[Type Transport]],'[1]Taux émission CO2e'!$A$5:$D$16,4,0),0)</f>
        <v>0.16</v>
      </c>
      <c r="Y822" s="24">
        <f>IFERROR(VLOOKUP(Data_Set[[#This Row],[Type Transport]],'[1]Taux émission CO2e'!$A$20:$B$31,2,0),0)</f>
        <v>0.7</v>
      </c>
      <c r="Z822" s="6">
        <f>IFERROR(VLOOKUP(Data_Set[[#This Row],[Type Transport]],'[1]Taux émission CO2e'!$A$20:$D$31,4,0),0)</f>
        <v>6.7400000000000002E-2</v>
      </c>
      <c r="AA822" s="30">
        <f>Data_Set[[#This Row],[Repartition Segment 1]]*Data_Set[[#This Row],[Coefficient CO2 Segment 1]]*Data_Set[[#This Row],[Poids OT (T)]]*Data_Set[[#This Row],[Distance (KM)]]</f>
        <v>2.6701920000000001</v>
      </c>
      <c r="AB822" s="30">
        <f>Data_Set[[#This Row],[Repartition Segment 2]]*Data_Set[[#This Row],[Coefficient CO2 Segment 2]]*Data_Set[[#This Row],[Poids OT (T)]]*Data_Set[[#This Row],[Distance (KM)]]</f>
        <v>2.6245762199999998</v>
      </c>
      <c r="AC822" s="30">
        <f>Data_Set[[#This Row],[Bilan CO2 Segment 1 (Kg CO2)]]+Data_Set[[#This Row],[Bilan CO2 Segment 2 (Kg CO2)]]</f>
        <v>5.2947682199999999</v>
      </c>
      <c r="AD822" s="1"/>
    </row>
    <row r="823" spans="1:30" ht="12.5" x14ac:dyDescent="0.25">
      <c r="A823" s="7">
        <v>20220300036</v>
      </c>
      <c r="B823" s="18">
        <v>44608</v>
      </c>
      <c r="C823" s="18" t="str">
        <f>TEXT(B823, "mmmm")</f>
        <v>février</v>
      </c>
      <c r="D823" s="18" t="str">
        <f>TEXT(B823,"aaaa")</f>
        <v>2022</v>
      </c>
      <c r="E823" s="7">
        <v>1467408</v>
      </c>
      <c r="F823" s="17">
        <v>200</v>
      </c>
      <c r="G823" s="23">
        <f>Data_Set[[#This Row],[Poids OT (kg)]]/1000</f>
        <v>0.2</v>
      </c>
      <c r="H823" s="6" t="s">
        <v>0</v>
      </c>
      <c r="I823" s="7">
        <v>158</v>
      </c>
      <c r="J823" s="6">
        <v>21300</v>
      </c>
      <c r="K823" s="6" t="s">
        <v>27</v>
      </c>
      <c r="L823" s="6">
        <v>91100</v>
      </c>
      <c r="M823" s="6" t="s">
        <v>22</v>
      </c>
      <c r="N823" s="7">
        <v>278.14499999999998</v>
      </c>
      <c r="O823" s="6" t="s">
        <v>156</v>
      </c>
      <c r="P823" s="6" t="s">
        <v>157</v>
      </c>
      <c r="Q823" s="11">
        <v>2950121987654</v>
      </c>
      <c r="R823" s="12">
        <v>398989710</v>
      </c>
      <c r="S823" s="6" t="str">
        <f>LEFT(Q823,1)</f>
        <v>2</v>
      </c>
      <c r="T823" s="6" t="str">
        <f>IF(S823="1","Homme",IF(S823="0","Inconnu","Femme"))</f>
        <v>Femme</v>
      </c>
      <c r="U823" s="6" t="str">
        <f>"19"&amp;MID(Q823, SEARCH("", Q823) + 1,2)</f>
        <v>1995</v>
      </c>
      <c r="V823" s="6" t="str">
        <f>FLOOR(U823,5) &amp; "-" &amp; FLOOR(U823,5) + 5</f>
        <v>1995-2000</v>
      </c>
      <c r="W823" s="24">
        <f>IFERROR(VLOOKUP(Data_Set[[#This Row],[Type Transport]],'[1]Taux émission CO2e'!$A$5:$B$16,2,0),0)</f>
        <v>0.3</v>
      </c>
      <c r="X823" s="28">
        <f>IFERROR(VLOOKUP(Data_Set[[#This Row],[Type Transport]],'[1]Taux émission CO2e'!$A$5:$D$16,4,0),0)</f>
        <v>0.16</v>
      </c>
      <c r="Y823" s="24">
        <f>IFERROR(VLOOKUP(Data_Set[[#This Row],[Type Transport]],'[1]Taux émission CO2e'!$A$20:$B$31,2,0),0)</f>
        <v>0.7</v>
      </c>
      <c r="Z823" s="6">
        <f>IFERROR(VLOOKUP(Data_Set[[#This Row],[Type Transport]],'[1]Taux émission CO2e'!$A$20:$D$31,4,0),0)</f>
        <v>6.7400000000000002E-2</v>
      </c>
      <c r="AA823" s="30">
        <f>Data_Set[[#This Row],[Repartition Segment 1]]*Data_Set[[#This Row],[Coefficient CO2 Segment 1]]*Data_Set[[#This Row],[Poids OT (T)]]*Data_Set[[#This Row],[Distance (KM)]]</f>
        <v>2.6701920000000001</v>
      </c>
      <c r="AB823" s="30">
        <f>Data_Set[[#This Row],[Repartition Segment 2]]*Data_Set[[#This Row],[Coefficient CO2 Segment 2]]*Data_Set[[#This Row],[Poids OT (T)]]*Data_Set[[#This Row],[Distance (KM)]]</f>
        <v>2.6245762199999998</v>
      </c>
      <c r="AC823" s="30">
        <f>Data_Set[[#This Row],[Bilan CO2 Segment 1 (Kg CO2)]]+Data_Set[[#This Row],[Bilan CO2 Segment 2 (Kg CO2)]]</f>
        <v>5.2947682199999999</v>
      </c>
      <c r="AD823" s="1"/>
    </row>
    <row r="824" spans="1:30" ht="12.5" x14ac:dyDescent="0.25">
      <c r="A824" s="7">
        <v>20220300036</v>
      </c>
      <c r="B824" s="18">
        <v>44615</v>
      </c>
      <c r="C824" s="18" t="str">
        <f>TEXT(B824, "mmmm")</f>
        <v>février</v>
      </c>
      <c r="D824" s="18" t="str">
        <f>TEXT(B824,"aaaa")</f>
        <v>2022</v>
      </c>
      <c r="E824" s="7">
        <v>1471644</v>
      </c>
      <c r="F824" s="17">
        <v>150</v>
      </c>
      <c r="G824" s="23">
        <f>Data_Set[[#This Row],[Poids OT (kg)]]/1000</f>
        <v>0.15</v>
      </c>
      <c r="H824" s="6" t="s">
        <v>0</v>
      </c>
      <c r="I824" s="7">
        <v>158</v>
      </c>
      <c r="J824" s="6">
        <v>21300</v>
      </c>
      <c r="K824" s="6" t="s">
        <v>27</v>
      </c>
      <c r="L824" s="6">
        <v>91100</v>
      </c>
      <c r="M824" s="6" t="s">
        <v>22</v>
      </c>
      <c r="N824" s="7">
        <v>278.14499999999998</v>
      </c>
      <c r="O824" s="6" t="s">
        <v>156</v>
      </c>
      <c r="P824" s="6" t="s">
        <v>157</v>
      </c>
      <c r="Q824" s="11">
        <v>2950121987654</v>
      </c>
      <c r="R824" s="12">
        <v>398989710</v>
      </c>
      <c r="S824" s="6" t="str">
        <f>LEFT(Q824,1)</f>
        <v>2</v>
      </c>
      <c r="T824" s="6" t="str">
        <f>IF(S824="1","Homme",IF(S824="0","Inconnu","Femme"))</f>
        <v>Femme</v>
      </c>
      <c r="U824" s="6" t="str">
        <f>"19"&amp;MID(Q824, SEARCH("", Q824) + 1,2)</f>
        <v>1995</v>
      </c>
      <c r="V824" s="6" t="str">
        <f>FLOOR(U824,5) &amp; "-" &amp; FLOOR(U824,5) + 5</f>
        <v>1995-2000</v>
      </c>
      <c r="W824" s="24">
        <f>IFERROR(VLOOKUP(Data_Set[[#This Row],[Type Transport]],'[1]Taux émission CO2e'!$A$5:$B$16,2,0),0)</f>
        <v>0.3</v>
      </c>
      <c r="X824" s="28">
        <f>IFERROR(VLOOKUP(Data_Set[[#This Row],[Type Transport]],'[1]Taux émission CO2e'!$A$5:$D$16,4,0),0)</f>
        <v>0.16</v>
      </c>
      <c r="Y824" s="24">
        <f>IFERROR(VLOOKUP(Data_Set[[#This Row],[Type Transport]],'[1]Taux émission CO2e'!$A$20:$B$31,2,0),0)</f>
        <v>0.7</v>
      </c>
      <c r="Z824" s="6">
        <f>IFERROR(VLOOKUP(Data_Set[[#This Row],[Type Transport]],'[1]Taux émission CO2e'!$A$20:$D$31,4,0),0)</f>
        <v>6.7400000000000002E-2</v>
      </c>
      <c r="AA824" s="30">
        <f>Data_Set[[#This Row],[Repartition Segment 1]]*Data_Set[[#This Row],[Coefficient CO2 Segment 1]]*Data_Set[[#This Row],[Poids OT (T)]]*Data_Set[[#This Row],[Distance (KM)]]</f>
        <v>2.0026439999999996</v>
      </c>
      <c r="AB824" s="30">
        <f>Data_Set[[#This Row],[Repartition Segment 2]]*Data_Set[[#This Row],[Coefficient CO2 Segment 2]]*Data_Set[[#This Row],[Poids OT (T)]]*Data_Set[[#This Row],[Distance (KM)]]</f>
        <v>1.9684321649999998</v>
      </c>
      <c r="AC824" s="30">
        <f>Data_Set[[#This Row],[Bilan CO2 Segment 1 (Kg CO2)]]+Data_Set[[#This Row],[Bilan CO2 Segment 2 (Kg CO2)]]</f>
        <v>3.9710761649999995</v>
      </c>
      <c r="AD824" s="1"/>
    </row>
    <row r="825" spans="1:30" ht="12.5" x14ac:dyDescent="0.25">
      <c r="A825" s="7">
        <v>20220300099</v>
      </c>
      <c r="B825" s="18">
        <v>44622</v>
      </c>
      <c r="C825" s="18" t="str">
        <f>TEXT(B825, "mmmm")</f>
        <v>mars</v>
      </c>
      <c r="D825" s="18" t="str">
        <f>TEXT(B825,"aaaa")</f>
        <v>2022</v>
      </c>
      <c r="E825" s="7">
        <v>1473649</v>
      </c>
      <c r="F825" s="17">
        <v>150</v>
      </c>
      <c r="G825" s="23">
        <f>Data_Set[[#This Row],[Poids OT (kg)]]/1000</f>
        <v>0.15</v>
      </c>
      <c r="H825" s="6" t="s">
        <v>0</v>
      </c>
      <c r="I825" s="7">
        <v>158</v>
      </c>
      <c r="J825" s="6">
        <v>21300</v>
      </c>
      <c r="K825" s="6" t="s">
        <v>27</v>
      </c>
      <c r="L825" s="6">
        <v>91100</v>
      </c>
      <c r="M825" s="6" t="s">
        <v>22</v>
      </c>
      <c r="N825" s="7">
        <v>278.14499999999998</v>
      </c>
      <c r="O825" s="6" t="s">
        <v>156</v>
      </c>
      <c r="P825" s="6" t="s">
        <v>157</v>
      </c>
      <c r="Q825" s="11">
        <v>2950121987654</v>
      </c>
      <c r="R825" s="12">
        <v>398989710</v>
      </c>
      <c r="S825" s="6" t="str">
        <f>LEFT(Q825,1)</f>
        <v>2</v>
      </c>
      <c r="T825" s="6" t="str">
        <f>IF(S825="1","Homme",IF(S825="0","Inconnu","Femme"))</f>
        <v>Femme</v>
      </c>
      <c r="U825" s="6" t="str">
        <f>"19"&amp;MID(Q825, SEARCH("", Q825) + 1,2)</f>
        <v>1995</v>
      </c>
      <c r="V825" s="6" t="str">
        <f>FLOOR(U825,5) &amp; "-" &amp; FLOOR(U825,5) + 5</f>
        <v>1995-2000</v>
      </c>
      <c r="W825" s="24">
        <f>IFERROR(VLOOKUP(Data_Set[[#This Row],[Type Transport]],'[1]Taux émission CO2e'!$A$5:$B$16,2,0),0)</f>
        <v>0.3</v>
      </c>
      <c r="X825" s="28">
        <f>IFERROR(VLOOKUP(Data_Set[[#This Row],[Type Transport]],'[1]Taux émission CO2e'!$A$5:$D$16,4,0),0)</f>
        <v>0.16</v>
      </c>
      <c r="Y825" s="24">
        <f>IFERROR(VLOOKUP(Data_Set[[#This Row],[Type Transport]],'[1]Taux émission CO2e'!$A$20:$B$31,2,0),0)</f>
        <v>0.7</v>
      </c>
      <c r="Z825" s="6">
        <f>IFERROR(VLOOKUP(Data_Set[[#This Row],[Type Transport]],'[1]Taux émission CO2e'!$A$20:$D$31,4,0),0)</f>
        <v>6.7400000000000002E-2</v>
      </c>
      <c r="AA825" s="30">
        <f>Data_Set[[#This Row],[Repartition Segment 1]]*Data_Set[[#This Row],[Coefficient CO2 Segment 1]]*Data_Set[[#This Row],[Poids OT (T)]]*Data_Set[[#This Row],[Distance (KM)]]</f>
        <v>2.0026439999999996</v>
      </c>
      <c r="AB825" s="30">
        <f>Data_Set[[#This Row],[Repartition Segment 2]]*Data_Set[[#This Row],[Coefficient CO2 Segment 2]]*Data_Set[[#This Row],[Poids OT (T)]]*Data_Set[[#This Row],[Distance (KM)]]</f>
        <v>1.9684321649999998</v>
      </c>
      <c r="AC825" s="30">
        <f>Data_Set[[#This Row],[Bilan CO2 Segment 1 (Kg CO2)]]+Data_Set[[#This Row],[Bilan CO2 Segment 2 (Kg CO2)]]</f>
        <v>3.9710761649999995</v>
      </c>
      <c r="AD825" s="1"/>
    </row>
    <row r="826" spans="1:30" ht="12.5" x14ac:dyDescent="0.25">
      <c r="A826" s="7">
        <v>20220300099</v>
      </c>
      <c r="B826" s="18">
        <v>44628</v>
      </c>
      <c r="C826" s="18" t="str">
        <f>TEXT(B826, "mmmm")</f>
        <v>mars</v>
      </c>
      <c r="D826" s="18" t="str">
        <f>TEXT(B826,"aaaa")</f>
        <v>2022</v>
      </c>
      <c r="E826" s="7">
        <v>1476557</v>
      </c>
      <c r="F826" s="17">
        <v>150</v>
      </c>
      <c r="G826" s="23">
        <f>Data_Set[[#This Row],[Poids OT (kg)]]/1000</f>
        <v>0.15</v>
      </c>
      <c r="H826" s="6" t="s">
        <v>0</v>
      </c>
      <c r="I826" s="7">
        <v>158</v>
      </c>
      <c r="J826" s="6">
        <v>21300</v>
      </c>
      <c r="K826" s="6" t="s">
        <v>27</v>
      </c>
      <c r="L826" s="6">
        <v>91100</v>
      </c>
      <c r="M826" s="6" t="s">
        <v>22</v>
      </c>
      <c r="N826" s="7">
        <v>278.14499999999998</v>
      </c>
      <c r="O826" s="6" t="s">
        <v>156</v>
      </c>
      <c r="P826" s="6" t="s">
        <v>157</v>
      </c>
      <c r="Q826" s="11">
        <v>2950121987654</v>
      </c>
      <c r="R826" s="12">
        <v>398989710</v>
      </c>
      <c r="S826" s="6" t="str">
        <f>LEFT(Q826,1)</f>
        <v>2</v>
      </c>
      <c r="T826" s="6" t="str">
        <f>IF(S826="1","Homme",IF(S826="0","Inconnu","Femme"))</f>
        <v>Femme</v>
      </c>
      <c r="U826" s="6" t="str">
        <f>"19"&amp;MID(Q826, SEARCH("", Q826) + 1,2)</f>
        <v>1995</v>
      </c>
      <c r="V826" s="6" t="str">
        <f>FLOOR(U826,5) &amp; "-" &amp; FLOOR(U826,5) + 5</f>
        <v>1995-2000</v>
      </c>
      <c r="W826" s="24">
        <f>IFERROR(VLOOKUP(Data_Set[[#This Row],[Type Transport]],'[1]Taux émission CO2e'!$A$5:$B$16,2,0),0)</f>
        <v>0.3</v>
      </c>
      <c r="X826" s="28">
        <f>IFERROR(VLOOKUP(Data_Set[[#This Row],[Type Transport]],'[1]Taux émission CO2e'!$A$5:$D$16,4,0),0)</f>
        <v>0.16</v>
      </c>
      <c r="Y826" s="24">
        <f>IFERROR(VLOOKUP(Data_Set[[#This Row],[Type Transport]],'[1]Taux émission CO2e'!$A$20:$B$31,2,0),0)</f>
        <v>0.7</v>
      </c>
      <c r="Z826" s="6">
        <f>IFERROR(VLOOKUP(Data_Set[[#This Row],[Type Transport]],'[1]Taux émission CO2e'!$A$20:$D$31,4,0),0)</f>
        <v>6.7400000000000002E-2</v>
      </c>
      <c r="AA826" s="30">
        <f>Data_Set[[#This Row],[Repartition Segment 1]]*Data_Set[[#This Row],[Coefficient CO2 Segment 1]]*Data_Set[[#This Row],[Poids OT (T)]]*Data_Set[[#This Row],[Distance (KM)]]</f>
        <v>2.0026439999999996</v>
      </c>
      <c r="AB826" s="30">
        <f>Data_Set[[#This Row],[Repartition Segment 2]]*Data_Set[[#This Row],[Coefficient CO2 Segment 2]]*Data_Set[[#This Row],[Poids OT (T)]]*Data_Set[[#This Row],[Distance (KM)]]</f>
        <v>1.9684321649999998</v>
      </c>
      <c r="AC826" s="30">
        <f>Data_Set[[#This Row],[Bilan CO2 Segment 1 (Kg CO2)]]+Data_Set[[#This Row],[Bilan CO2 Segment 2 (Kg CO2)]]</f>
        <v>3.9710761649999995</v>
      </c>
      <c r="AD826" s="1"/>
    </row>
    <row r="827" spans="1:30" ht="12.5" x14ac:dyDescent="0.25">
      <c r="A827" s="7">
        <v>202203000165</v>
      </c>
      <c r="B827" s="18">
        <v>44635</v>
      </c>
      <c r="C827" s="18" t="str">
        <f>TEXT(B827, "mmmm")</f>
        <v>mars</v>
      </c>
      <c r="D827" s="18" t="str">
        <f>TEXT(B827,"aaaa")</f>
        <v>2022</v>
      </c>
      <c r="E827" s="7">
        <v>1479776</v>
      </c>
      <c r="F827" s="17">
        <v>150</v>
      </c>
      <c r="G827" s="23">
        <f>Data_Set[[#This Row],[Poids OT (kg)]]/1000</f>
        <v>0.15</v>
      </c>
      <c r="H827" s="6" t="s">
        <v>0</v>
      </c>
      <c r="I827" s="7">
        <v>158</v>
      </c>
      <c r="J827" s="6">
        <v>21300</v>
      </c>
      <c r="K827" s="6" t="s">
        <v>27</v>
      </c>
      <c r="L827" s="6">
        <v>91100</v>
      </c>
      <c r="M827" s="6" t="s">
        <v>22</v>
      </c>
      <c r="N827" s="7">
        <v>278.14499999999998</v>
      </c>
      <c r="O827" s="6" t="s">
        <v>156</v>
      </c>
      <c r="P827" s="6" t="s">
        <v>157</v>
      </c>
      <c r="Q827" s="11">
        <v>2950121987654</v>
      </c>
      <c r="R827" s="12">
        <v>398989710</v>
      </c>
      <c r="S827" s="6" t="str">
        <f>LEFT(Q827,1)</f>
        <v>2</v>
      </c>
      <c r="T827" s="6" t="str">
        <f>IF(S827="1","Homme",IF(S827="0","Inconnu","Femme"))</f>
        <v>Femme</v>
      </c>
      <c r="U827" s="6" t="str">
        <f>"19"&amp;MID(Q827, SEARCH("", Q827) + 1,2)</f>
        <v>1995</v>
      </c>
      <c r="V827" s="6" t="str">
        <f>FLOOR(U827,5) &amp; "-" &amp; FLOOR(U827,5) + 5</f>
        <v>1995-2000</v>
      </c>
      <c r="W827" s="24">
        <f>IFERROR(VLOOKUP(Data_Set[[#This Row],[Type Transport]],'[1]Taux émission CO2e'!$A$5:$B$16,2,0),0)</f>
        <v>0.3</v>
      </c>
      <c r="X827" s="28">
        <f>IFERROR(VLOOKUP(Data_Set[[#This Row],[Type Transport]],'[1]Taux émission CO2e'!$A$5:$D$16,4,0),0)</f>
        <v>0.16</v>
      </c>
      <c r="Y827" s="24">
        <f>IFERROR(VLOOKUP(Data_Set[[#This Row],[Type Transport]],'[1]Taux émission CO2e'!$A$20:$B$31,2,0),0)</f>
        <v>0.7</v>
      </c>
      <c r="Z827" s="6">
        <f>IFERROR(VLOOKUP(Data_Set[[#This Row],[Type Transport]],'[1]Taux émission CO2e'!$A$20:$D$31,4,0),0)</f>
        <v>6.7400000000000002E-2</v>
      </c>
      <c r="AA827" s="30">
        <f>Data_Set[[#This Row],[Repartition Segment 1]]*Data_Set[[#This Row],[Coefficient CO2 Segment 1]]*Data_Set[[#This Row],[Poids OT (T)]]*Data_Set[[#This Row],[Distance (KM)]]</f>
        <v>2.0026439999999996</v>
      </c>
      <c r="AB827" s="30">
        <f>Data_Set[[#This Row],[Repartition Segment 2]]*Data_Set[[#This Row],[Coefficient CO2 Segment 2]]*Data_Set[[#This Row],[Poids OT (T)]]*Data_Set[[#This Row],[Distance (KM)]]</f>
        <v>1.9684321649999998</v>
      </c>
      <c r="AC827" s="30">
        <f>Data_Set[[#This Row],[Bilan CO2 Segment 1 (Kg CO2)]]+Data_Set[[#This Row],[Bilan CO2 Segment 2 (Kg CO2)]]</f>
        <v>3.9710761649999995</v>
      </c>
      <c r="AD827" s="1"/>
    </row>
    <row r="828" spans="1:30" ht="12.5" x14ac:dyDescent="0.25">
      <c r="A828" s="7">
        <v>202203000165</v>
      </c>
      <c r="B828" s="18">
        <v>44650</v>
      </c>
      <c r="C828" s="18" t="str">
        <f>TEXT(B828, "mmmm")</f>
        <v>mars</v>
      </c>
      <c r="D828" s="18" t="str">
        <f>TEXT(B828,"aaaa")</f>
        <v>2022</v>
      </c>
      <c r="E828" s="7">
        <v>1485205</v>
      </c>
      <c r="F828" s="17">
        <v>200</v>
      </c>
      <c r="G828" s="23">
        <f>Data_Set[[#This Row],[Poids OT (kg)]]/1000</f>
        <v>0.2</v>
      </c>
      <c r="H828" s="6" t="s">
        <v>0</v>
      </c>
      <c r="I828" s="7">
        <v>188</v>
      </c>
      <c r="J828" s="6">
        <v>21300</v>
      </c>
      <c r="K828" s="6" t="s">
        <v>27</v>
      </c>
      <c r="L828" s="6">
        <v>91100</v>
      </c>
      <c r="M828" s="6" t="s">
        <v>22</v>
      </c>
      <c r="N828" s="7">
        <v>278.14499999999998</v>
      </c>
      <c r="O828" s="6" t="s">
        <v>156</v>
      </c>
      <c r="P828" s="6" t="s">
        <v>157</v>
      </c>
      <c r="Q828" s="11">
        <v>2950121987654</v>
      </c>
      <c r="R828" s="12">
        <v>398989710</v>
      </c>
      <c r="S828" s="6" t="str">
        <f>LEFT(Q828,1)</f>
        <v>2</v>
      </c>
      <c r="T828" s="6" t="str">
        <f>IF(S828="1","Homme",IF(S828="0","Inconnu","Femme"))</f>
        <v>Femme</v>
      </c>
      <c r="U828" s="6" t="str">
        <f>"19"&amp;MID(Q828, SEARCH("", Q828) + 1,2)</f>
        <v>1995</v>
      </c>
      <c r="V828" s="6" t="str">
        <f>FLOOR(U828,5) &amp; "-" &amp; FLOOR(U828,5) + 5</f>
        <v>1995-2000</v>
      </c>
      <c r="W828" s="24">
        <f>IFERROR(VLOOKUP(Data_Set[[#This Row],[Type Transport]],'[1]Taux émission CO2e'!$A$5:$B$16,2,0),0)</f>
        <v>0.3</v>
      </c>
      <c r="X828" s="28">
        <f>IFERROR(VLOOKUP(Data_Set[[#This Row],[Type Transport]],'[1]Taux émission CO2e'!$A$5:$D$16,4,0),0)</f>
        <v>0.16</v>
      </c>
      <c r="Y828" s="24">
        <f>IFERROR(VLOOKUP(Data_Set[[#This Row],[Type Transport]],'[1]Taux émission CO2e'!$A$20:$B$31,2,0),0)</f>
        <v>0.7</v>
      </c>
      <c r="Z828" s="6">
        <f>IFERROR(VLOOKUP(Data_Set[[#This Row],[Type Transport]],'[1]Taux émission CO2e'!$A$20:$D$31,4,0),0)</f>
        <v>6.7400000000000002E-2</v>
      </c>
      <c r="AA828" s="30">
        <f>Data_Set[[#This Row],[Repartition Segment 1]]*Data_Set[[#This Row],[Coefficient CO2 Segment 1]]*Data_Set[[#This Row],[Poids OT (T)]]*Data_Set[[#This Row],[Distance (KM)]]</f>
        <v>2.6701920000000001</v>
      </c>
      <c r="AB828" s="30">
        <f>Data_Set[[#This Row],[Repartition Segment 2]]*Data_Set[[#This Row],[Coefficient CO2 Segment 2]]*Data_Set[[#This Row],[Poids OT (T)]]*Data_Set[[#This Row],[Distance (KM)]]</f>
        <v>2.6245762199999998</v>
      </c>
      <c r="AC828" s="30">
        <f>Data_Set[[#This Row],[Bilan CO2 Segment 1 (Kg CO2)]]+Data_Set[[#This Row],[Bilan CO2 Segment 2 (Kg CO2)]]</f>
        <v>5.2947682199999999</v>
      </c>
      <c r="AD828" s="1"/>
    </row>
    <row r="829" spans="1:30" ht="12.5" x14ac:dyDescent="0.25">
      <c r="A829" s="7">
        <v>20220400055</v>
      </c>
      <c r="B829" s="18">
        <v>44657</v>
      </c>
      <c r="C829" s="18" t="str">
        <f>TEXT(B829, "mmmm")</f>
        <v>avril</v>
      </c>
      <c r="D829" s="18" t="str">
        <f>TEXT(B829,"aaaa")</f>
        <v>2022</v>
      </c>
      <c r="E829" s="7">
        <v>1488270</v>
      </c>
      <c r="F829" s="17">
        <v>150</v>
      </c>
      <c r="G829" s="23">
        <f>Data_Set[[#This Row],[Poids OT (kg)]]/1000</f>
        <v>0.15</v>
      </c>
      <c r="H829" s="6" t="s">
        <v>0</v>
      </c>
      <c r="I829" s="7">
        <v>158</v>
      </c>
      <c r="J829" s="6">
        <v>21300</v>
      </c>
      <c r="K829" s="6" t="s">
        <v>27</v>
      </c>
      <c r="L829" s="6">
        <v>91100</v>
      </c>
      <c r="M829" s="6" t="s">
        <v>22</v>
      </c>
      <c r="N829" s="7">
        <v>278.14499999999998</v>
      </c>
      <c r="O829" s="6" t="s">
        <v>156</v>
      </c>
      <c r="P829" s="6" t="s">
        <v>157</v>
      </c>
      <c r="Q829" s="11">
        <v>2950121987654</v>
      </c>
      <c r="R829" s="12">
        <v>398989710</v>
      </c>
      <c r="S829" s="6" t="str">
        <f>LEFT(Q829,1)</f>
        <v>2</v>
      </c>
      <c r="T829" s="6" t="str">
        <f>IF(S829="1","Homme",IF(S829="0","Inconnu","Femme"))</f>
        <v>Femme</v>
      </c>
      <c r="U829" s="6" t="str">
        <f>"19"&amp;MID(Q829, SEARCH("", Q829) + 1,2)</f>
        <v>1995</v>
      </c>
      <c r="V829" s="6" t="str">
        <f>FLOOR(U829,5) &amp; "-" &amp; FLOOR(U829,5) + 5</f>
        <v>1995-2000</v>
      </c>
      <c r="W829" s="24">
        <f>IFERROR(VLOOKUP(Data_Set[[#This Row],[Type Transport]],'[1]Taux émission CO2e'!$A$5:$B$16,2,0),0)</f>
        <v>0.3</v>
      </c>
      <c r="X829" s="28">
        <f>IFERROR(VLOOKUP(Data_Set[[#This Row],[Type Transport]],'[1]Taux émission CO2e'!$A$5:$D$16,4,0),0)</f>
        <v>0.16</v>
      </c>
      <c r="Y829" s="24">
        <f>IFERROR(VLOOKUP(Data_Set[[#This Row],[Type Transport]],'[1]Taux émission CO2e'!$A$20:$B$31,2,0),0)</f>
        <v>0.7</v>
      </c>
      <c r="Z829" s="6">
        <f>IFERROR(VLOOKUP(Data_Set[[#This Row],[Type Transport]],'[1]Taux émission CO2e'!$A$20:$D$31,4,0),0)</f>
        <v>6.7400000000000002E-2</v>
      </c>
      <c r="AA829" s="30">
        <f>Data_Set[[#This Row],[Repartition Segment 1]]*Data_Set[[#This Row],[Coefficient CO2 Segment 1]]*Data_Set[[#This Row],[Poids OT (T)]]*Data_Set[[#This Row],[Distance (KM)]]</f>
        <v>2.0026439999999996</v>
      </c>
      <c r="AB829" s="30">
        <f>Data_Set[[#This Row],[Repartition Segment 2]]*Data_Set[[#This Row],[Coefficient CO2 Segment 2]]*Data_Set[[#This Row],[Poids OT (T)]]*Data_Set[[#This Row],[Distance (KM)]]</f>
        <v>1.9684321649999998</v>
      </c>
      <c r="AC829" s="30">
        <f>Data_Set[[#This Row],[Bilan CO2 Segment 1 (Kg CO2)]]+Data_Set[[#This Row],[Bilan CO2 Segment 2 (Kg CO2)]]</f>
        <v>3.9710761649999995</v>
      </c>
      <c r="AD829" s="1"/>
    </row>
    <row r="830" spans="1:30" ht="12.5" x14ac:dyDescent="0.25">
      <c r="A830" s="7">
        <v>20220400055</v>
      </c>
      <c r="B830" s="18">
        <v>44664</v>
      </c>
      <c r="C830" s="18" t="str">
        <f>TEXT(B830, "mmmm")</f>
        <v>avril</v>
      </c>
      <c r="D830" s="18" t="str">
        <f>TEXT(B830,"aaaa")</f>
        <v>2022</v>
      </c>
      <c r="E830" s="7">
        <v>1492309</v>
      </c>
      <c r="F830" s="17">
        <v>150</v>
      </c>
      <c r="G830" s="23">
        <f>Data_Set[[#This Row],[Poids OT (kg)]]/1000</f>
        <v>0.15</v>
      </c>
      <c r="H830" s="6" t="s">
        <v>0</v>
      </c>
      <c r="I830" s="7">
        <v>158</v>
      </c>
      <c r="J830" s="6">
        <v>21300</v>
      </c>
      <c r="K830" s="6" t="s">
        <v>27</v>
      </c>
      <c r="L830" s="6">
        <v>91100</v>
      </c>
      <c r="M830" s="6" t="s">
        <v>22</v>
      </c>
      <c r="N830" s="7">
        <v>278.14499999999998</v>
      </c>
      <c r="O830" s="6" t="s">
        <v>156</v>
      </c>
      <c r="P830" s="6" t="s">
        <v>157</v>
      </c>
      <c r="Q830" s="11">
        <v>2950121987654</v>
      </c>
      <c r="R830" s="12">
        <v>398989710</v>
      </c>
      <c r="S830" s="6" t="str">
        <f>LEFT(Q830,1)</f>
        <v>2</v>
      </c>
      <c r="T830" s="6" t="str">
        <f>IF(S830="1","Homme",IF(S830="0","Inconnu","Femme"))</f>
        <v>Femme</v>
      </c>
      <c r="U830" s="6" t="str">
        <f>"19"&amp;MID(Q830, SEARCH("", Q830) + 1,2)</f>
        <v>1995</v>
      </c>
      <c r="V830" s="6" t="str">
        <f>FLOOR(U830,5) &amp; "-" &amp; FLOOR(U830,5) + 5</f>
        <v>1995-2000</v>
      </c>
      <c r="W830" s="24">
        <f>IFERROR(VLOOKUP(Data_Set[[#This Row],[Type Transport]],'[1]Taux émission CO2e'!$A$5:$B$16,2,0),0)</f>
        <v>0.3</v>
      </c>
      <c r="X830" s="28">
        <f>IFERROR(VLOOKUP(Data_Set[[#This Row],[Type Transport]],'[1]Taux émission CO2e'!$A$5:$D$16,4,0),0)</f>
        <v>0.16</v>
      </c>
      <c r="Y830" s="24">
        <f>IFERROR(VLOOKUP(Data_Set[[#This Row],[Type Transport]],'[1]Taux émission CO2e'!$A$20:$B$31,2,0),0)</f>
        <v>0.7</v>
      </c>
      <c r="Z830" s="6">
        <f>IFERROR(VLOOKUP(Data_Set[[#This Row],[Type Transport]],'[1]Taux émission CO2e'!$A$20:$D$31,4,0),0)</f>
        <v>6.7400000000000002E-2</v>
      </c>
      <c r="AA830" s="30">
        <f>Data_Set[[#This Row],[Repartition Segment 1]]*Data_Set[[#This Row],[Coefficient CO2 Segment 1]]*Data_Set[[#This Row],[Poids OT (T)]]*Data_Set[[#This Row],[Distance (KM)]]</f>
        <v>2.0026439999999996</v>
      </c>
      <c r="AB830" s="30">
        <f>Data_Set[[#This Row],[Repartition Segment 2]]*Data_Set[[#This Row],[Coefficient CO2 Segment 2]]*Data_Set[[#This Row],[Poids OT (T)]]*Data_Set[[#This Row],[Distance (KM)]]</f>
        <v>1.9684321649999998</v>
      </c>
      <c r="AC830" s="30">
        <f>Data_Set[[#This Row],[Bilan CO2 Segment 1 (Kg CO2)]]+Data_Set[[#This Row],[Bilan CO2 Segment 2 (Kg CO2)]]</f>
        <v>3.9710761649999995</v>
      </c>
      <c r="AD830" s="1"/>
    </row>
    <row r="831" spans="1:30" ht="12.5" x14ac:dyDescent="0.25">
      <c r="A831" s="7">
        <v>20220400055</v>
      </c>
      <c r="B831" s="18">
        <v>44671</v>
      </c>
      <c r="C831" s="18" t="str">
        <f>TEXT(B831, "mmmm")</f>
        <v>avril</v>
      </c>
      <c r="D831" s="18" t="str">
        <f>TEXT(B831,"aaaa")</f>
        <v>2022</v>
      </c>
      <c r="E831" s="7">
        <v>1494760</v>
      </c>
      <c r="F831" s="17">
        <v>150</v>
      </c>
      <c r="G831" s="23">
        <f>Data_Set[[#This Row],[Poids OT (kg)]]/1000</f>
        <v>0.15</v>
      </c>
      <c r="H831" s="6" t="s">
        <v>0</v>
      </c>
      <c r="I831" s="7">
        <v>158</v>
      </c>
      <c r="J831" s="6">
        <v>21300</v>
      </c>
      <c r="K831" s="6" t="s">
        <v>27</v>
      </c>
      <c r="L831" s="6">
        <v>91100</v>
      </c>
      <c r="M831" s="6" t="s">
        <v>22</v>
      </c>
      <c r="N831" s="7">
        <v>278.14499999999998</v>
      </c>
      <c r="O831" s="6" t="s">
        <v>156</v>
      </c>
      <c r="P831" s="6" t="s">
        <v>157</v>
      </c>
      <c r="Q831" s="11">
        <v>2950121987654</v>
      </c>
      <c r="R831" s="12">
        <v>398989710</v>
      </c>
      <c r="S831" s="6" t="str">
        <f>LEFT(Q831,1)</f>
        <v>2</v>
      </c>
      <c r="T831" s="6" t="str">
        <f>IF(S831="1","Homme",IF(S831="0","Inconnu","Femme"))</f>
        <v>Femme</v>
      </c>
      <c r="U831" s="6" t="str">
        <f>"19"&amp;MID(Q831, SEARCH("", Q831) + 1,2)</f>
        <v>1995</v>
      </c>
      <c r="V831" s="6" t="str">
        <f>FLOOR(U831,5) &amp; "-" &amp; FLOOR(U831,5) + 5</f>
        <v>1995-2000</v>
      </c>
      <c r="W831" s="24">
        <f>IFERROR(VLOOKUP(Data_Set[[#This Row],[Type Transport]],'[1]Taux émission CO2e'!$A$5:$B$16,2,0),0)</f>
        <v>0.3</v>
      </c>
      <c r="X831" s="28">
        <f>IFERROR(VLOOKUP(Data_Set[[#This Row],[Type Transport]],'[1]Taux émission CO2e'!$A$5:$D$16,4,0),0)</f>
        <v>0.16</v>
      </c>
      <c r="Y831" s="24">
        <f>IFERROR(VLOOKUP(Data_Set[[#This Row],[Type Transport]],'[1]Taux émission CO2e'!$A$20:$B$31,2,0),0)</f>
        <v>0.7</v>
      </c>
      <c r="Z831" s="6">
        <f>IFERROR(VLOOKUP(Data_Set[[#This Row],[Type Transport]],'[1]Taux émission CO2e'!$A$20:$D$31,4,0),0)</f>
        <v>6.7400000000000002E-2</v>
      </c>
      <c r="AA831" s="30">
        <f>Data_Set[[#This Row],[Repartition Segment 1]]*Data_Set[[#This Row],[Coefficient CO2 Segment 1]]*Data_Set[[#This Row],[Poids OT (T)]]*Data_Set[[#This Row],[Distance (KM)]]</f>
        <v>2.0026439999999996</v>
      </c>
      <c r="AB831" s="30">
        <f>Data_Set[[#This Row],[Repartition Segment 2]]*Data_Set[[#This Row],[Coefficient CO2 Segment 2]]*Data_Set[[#This Row],[Poids OT (T)]]*Data_Set[[#This Row],[Distance (KM)]]</f>
        <v>1.9684321649999998</v>
      </c>
      <c r="AC831" s="30">
        <f>Data_Set[[#This Row],[Bilan CO2 Segment 1 (Kg CO2)]]+Data_Set[[#This Row],[Bilan CO2 Segment 2 (Kg CO2)]]</f>
        <v>3.9710761649999995</v>
      </c>
      <c r="AD831" s="1"/>
    </row>
    <row r="832" spans="1:30" ht="12.5" x14ac:dyDescent="0.25">
      <c r="A832" s="7">
        <v>20220400055</v>
      </c>
      <c r="B832" s="18">
        <v>44678</v>
      </c>
      <c r="C832" s="18" t="str">
        <f>TEXT(B832, "mmmm")</f>
        <v>avril</v>
      </c>
      <c r="D832" s="18" t="str">
        <f>TEXT(B832,"aaaa")</f>
        <v>2022</v>
      </c>
      <c r="E832" s="7">
        <v>1497611</v>
      </c>
      <c r="F832" s="17">
        <v>150</v>
      </c>
      <c r="G832" s="23">
        <f>Data_Set[[#This Row],[Poids OT (kg)]]/1000</f>
        <v>0.15</v>
      </c>
      <c r="H832" s="6" t="s">
        <v>0</v>
      </c>
      <c r="I832" s="7">
        <v>158</v>
      </c>
      <c r="J832" s="6">
        <v>21300</v>
      </c>
      <c r="K832" s="6" t="s">
        <v>27</v>
      </c>
      <c r="L832" s="6">
        <v>91100</v>
      </c>
      <c r="M832" s="6" t="s">
        <v>22</v>
      </c>
      <c r="N832" s="7">
        <v>278.14499999999998</v>
      </c>
      <c r="O832" s="6" t="s">
        <v>156</v>
      </c>
      <c r="P832" s="6" t="s">
        <v>157</v>
      </c>
      <c r="Q832" s="11">
        <v>2950121987654</v>
      </c>
      <c r="R832" s="12">
        <v>398989710</v>
      </c>
      <c r="S832" s="6" t="str">
        <f>LEFT(Q832,1)</f>
        <v>2</v>
      </c>
      <c r="T832" s="6" t="str">
        <f>IF(S832="1","Homme",IF(S832="0","Inconnu","Femme"))</f>
        <v>Femme</v>
      </c>
      <c r="U832" s="6" t="str">
        <f>"19"&amp;MID(Q832, SEARCH("", Q832) + 1,2)</f>
        <v>1995</v>
      </c>
      <c r="V832" s="6" t="str">
        <f>FLOOR(U832,5) &amp; "-" &amp; FLOOR(U832,5) + 5</f>
        <v>1995-2000</v>
      </c>
      <c r="W832" s="24">
        <f>IFERROR(VLOOKUP(Data_Set[[#This Row],[Type Transport]],'[1]Taux émission CO2e'!$A$5:$B$16,2,0),0)</f>
        <v>0.3</v>
      </c>
      <c r="X832" s="28">
        <f>IFERROR(VLOOKUP(Data_Set[[#This Row],[Type Transport]],'[1]Taux émission CO2e'!$A$5:$D$16,4,0),0)</f>
        <v>0.16</v>
      </c>
      <c r="Y832" s="24">
        <f>IFERROR(VLOOKUP(Data_Set[[#This Row],[Type Transport]],'[1]Taux émission CO2e'!$A$20:$B$31,2,0),0)</f>
        <v>0.7</v>
      </c>
      <c r="Z832" s="6">
        <f>IFERROR(VLOOKUP(Data_Set[[#This Row],[Type Transport]],'[1]Taux émission CO2e'!$A$20:$D$31,4,0),0)</f>
        <v>6.7400000000000002E-2</v>
      </c>
      <c r="AA832" s="30">
        <f>Data_Set[[#This Row],[Repartition Segment 1]]*Data_Set[[#This Row],[Coefficient CO2 Segment 1]]*Data_Set[[#This Row],[Poids OT (T)]]*Data_Set[[#This Row],[Distance (KM)]]</f>
        <v>2.0026439999999996</v>
      </c>
      <c r="AB832" s="30">
        <f>Data_Set[[#This Row],[Repartition Segment 2]]*Data_Set[[#This Row],[Coefficient CO2 Segment 2]]*Data_Set[[#This Row],[Poids OT (T)]]*Data_Set[[#This Row],[Distance (KM)]]</f>
        <v>1.9684321649999998</v>
      </c>
      <c r="AC832" s="30">
        <f>Data_Set[[#This Row],[Bilan CO2 Segment 1 (Kg CO2)]]+Data_Set[[#This Row],[Bilan CO2 Segment 2 (Kg CO2)]]</f>
        <v>3.9710761649999995</v>
      </c>
      <c r="AD832" s="1"/>
    </row>
    <row r="833" spans="1:30" ht="12.5" x14ac:dyDescent="0.25">
      <c r="A833" s="7">
        <v>2022050075</v>
      </c>
      <c r="B833" s="18">
        <v>44685</v>
      </c>
      <c r="C833" s="18" t="str">
        <f>TEXT(B833, "mmmm")</f>
        <v>mai</v>
      </c>
      <c r="D833" s="18" t="str">
        <f>TEXT(B833,"aaaa")</f>
        <v>2022</v>
      </c>
      <c r="E833" s="7">
        <v>1500498</v>
      </c>
      <c r="F833" s="17">
        <v>150</v>
      </c>
      <c r="G833" s="23">
        <f>Data_Set[[#This Row],[Poids OT (kg)]]/1000</f>
        <v>0.15</v>
      </c>
      <c r="H833" s="6" t="s">
        <v>0</v>
      </c>
      <c r="I833" s="7">
        <v>158</v>
      </c>
      <c r="J833" s="6">
        <v>21300</v>
      </c>
      <c r="K833" s="6" t="s">
        <v>27</v>
      </c>
      <c r="L833" s="6">
        <v>91100</v>
      </c>
      <c r="M833" s="6" t="s">
        <v>22</v>
      </c>
      <c r="N833" s="7">
        <v>278.14499999999998</v>
      </c>
      <c r="O833" s="6" t="s">
        <v>156</v>
      </c>
      <c r="P833" s="6" t="s">
        <v>157</v>
      </c>
      <c r="Q833" s="11">
        <v>2950121987654</v>
      </c>
      <c r="R833" s="12">
        <v>398989710</v>
      </c>
      <c r="S833" s="6" t="str">
        <f>LEFT(Q833,1)</f>
        <v>2</v>
      </c>
      <c r="T833" s="6" t="str">
        <f>IF(S833="1","Homme",IF(S833="0","Inconnu","Femme"))</f>
        <v>Femme</v>
      </c>
      <c r="U833" s="6" t="str">
        <f>"19"&amp;MID(Q833, SEARCH("", Q833) + 1,2)</f>
        <v>1995</v>
      </c>
      <c r="V833" s="6" t="str">
        <f>FLOOR(U833,5) &amp; "-" &amp; FLOOR(U833,5) + 5</f>
        <v>1995-2000</v>
      </c>
      <c r="W833" s="24">
        <f>IFERROR(VLOOKUP(Data_Set[[#This Row],[Type Transport]],'[1]Taux émission CO2e'!$A$5:$B$16,2,0),0)</f>
        <v>0.3</v>
      </c>
      <c r="X833" s="28">
        <f>IFERROR(VLOOKUP(Data_Set[[#This Row],[Type Transport]],'[1]Taux émission CO2e'!$A$5:$D$16,4,0),0)</f>
        <v>0.16</v>
      </c>
      <c r="Y833" s="24">
        <f>IFERROR(VLOOKUP(Data_Set[[#This Row],[Type Transport]],'[1]Taux émission CO2e'!$A$20:$B$31,2,0),0)</f>
        <v>0.7</v>
      </c>
      <c r="Z833" s="6">
        <f>IFERROR(VLOOKUP(Data_Set[[#This Row],[Type Transport]],'[1]Taux émission CO2e'!$A$20:$D$31,4,0),0)</f>
        <v>6.7400000000000002E-2</v>
      </c>
      <c r="AA833" s="30">
        <f>Data_Set[[#This Row],[Repartition Segment 1]]*Data_Set[[#This Row],[Coefficient CO2 Segment 1]]*Data_Set[[#This Row],[Poids OT (T)]]*Data_Set[[#This Row],[Distance (KM)]]</f>
        <v>2.0026439999999996</v>
      </c>
      <c r="AB833" s="30">
        <f>Data_Set[[#This Row],[Repartition Segment 2]]*Data_Set[[#This Row],[Coefficient CO2 Segment 2]]*Data_Set[[#This Row],[Poids OT (T)]]*Data_Set[[#This Row],[Distance (KM)]]</f>
        <v>1.9684321649999998</v>
      </c>
      <c r="AC833" s="30">
        <f>Data_Set[[#This Row],[Bilan CO2 Segment 1 (Kg CO2)]]+Data_Set[[#This Row],[Bilan CO2 Segment 2 (Kg CO2)]]</f>
        <v>3.9710761649999995</v>
      </c>
      <c r="AD833" s="1"/>
    </row>
    <row r="834" spans="1:30" ht="12.5" x14ac:dyDescent="0.25">
      <c r="A834" s="7">
        <v>2022050075</v>
      </c>
      <c r="B834" s="18">
        <v>44692</v>
      </c>
      <c r="C834" s="18" t="str">
        <f>TEXT(B834, "mmmm")</f>
        <v>mai</v>
      </c>
      <c r="D834" s="18" t="str">
        <f>TEXT(B834,"aaaa")</f>
        <v>2022</v>
      </c>
      <c r="E834" s="7">
        <v>1503429</v>
      </c>
      <c r="F834" s="17">
        <v>150</v>
      </c>
      <c r="G834" s="23">
        <f>Data_Set[[#This Row],[Poids OT (kg)]]/1000</f>
        <v>0.15</v>
      </c>
      <c r="H834" s="6" t="s">
        <v>0</v>
      </c>
      <c r="I834" s="7">
        <v>158</v>
      </c>
      <c r="J834" s="6">
        <v>21300</v>
      </c>
      <c r="K834" s="6" t="s">
        <v>27</v>
      </c>
      <c r="L834" s="6">
        <v>91100</v>
      </c>
      <c r="M834" s="6" t="s">
        <v>22</v>
      </c>
      <c r="N834" s="7">
        <v>278.14499999999998</v>
      </c>
      <c r="O834" s="6" t="s">
        <v>156</v>
      </c>
      <c r="P834" s="6" t="s">
        <v>157</v>
      </c>
      <c r="Q834" s="11">
        <v>2950121987654</v>
      </c>
      <c r="R834" s="12">
        <v>398989710</v>
      </c>
      <c r="S834" s="6" t="str">
        <f>LEFT(Q834,1)</f>
        <v>2</v>
      </c>
      <c r="T834" s="6" t="str">
        <f>IF(S834="1","Homme",IF(S834="0","Inconnu","Femme"))</f>
        <v>Femme</v>
      </c>
      <c r="U834" s="6" t="str">
        <f>"19"&amp;MID(Q834, SEARCH("", Q834) + 1,2)</f>
        <v>1995</v>
      </c>
      <c r="V834" s="6" t="str">
        <f>FLOOR(U834,5) &amp; "-" &amp; FLOOR(U834,5) + 5</f>
        <v>1995-2000</v>
      </c>
      <c r="W834" s="24">
        <f>IFERROR(VLOOKUP(Data_Set[[#This Row],[Type Transport]],'[1]Taux émission CO2e'!$A$5:$B$16,2,0),0)</f>
        <v>0.3</v>
      </c>
      <c r="X834" s="28">
        <f>IFERROR(VLOOKUP(Data_Set[[#This Row],[Type Transport]],'[1]Taux émission CO2e'!$A$5:$D$16,4,0),0)</f>
        <v>0.16</v>
      </c>
      <c r="Y834" s="24">
        <f>IFERROR(VLOOKUP(Data_Set[[#This Row],[Type Transport]],'[1]Taux émission CO2e'!$A$20:$B$31,2,0),0)</f>
        <v>0.7</v>
      </c>
      <c r="Z834" s="6">
        <f>IFERROR(VLOOKUP(Data_Set[[#This Row],[Type Transport]],'[1]Taux émission CO2e'!$A$20:$D$31,4,0),0)</f>
        <v>6.7400000000000002E-2</v>
      </c>
      <c r="AA834" s="30">
        <f>Data_Set[[#This Row],[Repartition Segment 1]]*Data_Set[[#This Row],[Coefficient CO2 Segment 1]]*Data_Set[[#This Row],[Poids OT (T)]]*Data_Set[[#This Row],[Distance (KM)]]</f>
        <v>2.0026439999999996</v>
      </c>
      <c r="AB834" s="30">
        <f>Data_Set[[#This Row],[Repartition Segment 2]]*Data_Set[[#This Row],[Coefficient CO2 Segment 2]]*Data_Set[[#This Row],[Poids OT (T)]]*Data_Set[[#This Row],[Distance (KM)]]</f>
        <v>1.9684321649999998</v>
      </c>
      <c r="AC834" s="30">
        <f>Data_Set[[#This Row],[Bilan CO2 Segment 1 (Kg CO2)]]+Data_Set[[#This Row],[Bilan CO2 Segment 2 (Kg CO2)]]</f>
        <v>3.9710761649999995</v>
      </c>
      <c r="AD834" s="1"/>
    </row>
    <row r="835" spans="1:30" ht="12.5" x14ac:dyDescent="0.25">
      <c r="A835" s="7">
        <v>2022050075</v>
      </c>
      <c r="B835" s="18">
        <v>44699</v>
      </c>
      <c r="C835" s="18" t="str">
        <f>TEXT(B835, "mmmm")</f>
        <v>mai</v>
      </c>
      <c r="D835" s="18" t="str">
        <f>TEXT(B835,"aaaa")</f>
        <v>2022</v>
      </c>
      <c r="E835" s="7">
        <v>1506770</v>
      </c>
      <c r="F835" s="17">
        <v>150</v>
      </c>
      <c r="G835" s="23">
        <f>Data_Set[[#This Row],[Poids OT (kg)]]/1000</f>
        <v>0.15</v>
      </c>
      <c r="H835" s="6" t="s">
        <v>0</v>
      </c>
      <c r="I835" s="7">
        <v>158</v>
      </c>
      <c r="J835" s="6">
        <v>21300</v>
      </c>
      <c r="K835" s="6" t="s">
        <v>27</v>
      </c>
      <c r="L835" s="6">
        <v>91100</v>
      </c>
      <c r="M835" s="6" t="s">
        <v>22</v>
      </c>
      <c r="N835" s="7">
        <v>278.14499999999998</v>
      </c>
      <c r="O835" s="6" t="s">
        <v>156</v>
      </c>
      <c r="P835" s="6" t="s">
        <v>157</v>
      </c>
      <c r="Q835" s="11">
        <v>2950121987654</v>
      </c>
      <c r="R835" s="12">
        <v>398989710</v>
      </c>
      <c r="S835" s="6" t="str">
        <f>LEFT(Q835,1)</f>
        <v>2</v>
      </c>
      <c r="T835" s="6" t="str">
        <f>IF(S835="1","Homme",IF(S835="0","Inconnu","Femme"))</f>
        <v>Femme</v>
      </c>
      <c r="U835" s="6" t="str">
        <f>"19"&amp;MID(Q835, SEARCH("", Q835) + 1,2)</f>
        <v>1995</v>
      </c>
      <c r="V835" s="6" t="str">
        <f>FLOOR(U835,5) &amp; "-" &amp; FLOOR(U835,5) + 5</f>
        <v>1995-2000</v>
      </c>
      <c r="W835" s="24">
        <f>IFERROR(VLOOKUP(Data_Set[[#This Row],[Type Transport]],'[1]Taux émission CO2e'!$A$5:$B$16,2,0),0)</f>
        <v>0.3</v>
      </c>
      <c r="X835" s="28">
        <f>IFERROR(VLOOKUP(Data_Set[[#This Row],[Type Transport]],'[1]Taux émission CO2e'!$A$5:$D$16,4,0),0)</f>
        <v>0.16</v>
      </c>
      <c r="Y835" s="24">
        <f>IFERROR(VLOOKUP(Data_Set[[#This Row],[Type Transport]],'[1]Taux émission CO2e'!$A$20:$B$31,2,0),0)</f>
        <v>0.7</v>
      </c>
      <c r="Z835" s="6">
        <f>IFERROR(VLOOKUP(Data_Set[[#This Row],[Type Transport]],'[1]Taux émission CO2e'!$A$20:$D$31,4,0),0)</f>
        <v>6.7400000000000002E-2</v>
      </c>
      <c r="AA835" s="30">
        <f>Data_Set[[#This Row],[Repartition Segment 1]]*Data_Set[[#This Row],[Coefficient CO2 Segment 1]]*Data_Set[[#This Row],[Poids OT (T)]]*Data_Set[[#This Row],[Distance (KM)]]</f>
        <v>2.0026439999999996</v>
      </c>
      <c r="AB835" s="30">
        <f>Data_Set[[#This Row],[Repartition Segment 2]]*Data_Set[[#This Row],[Coefficient CO2 Segment 2]]*Data_Set[[#This Row],[Poids OT (T)]]*Data_Set[[#This Row],[Distance (KM)]]</f>
        <v>1.9684321649999998</v>
      </c>
      <c r="AC835" s="30">
        <f>Data_Set[[#This Row],[Bilan CO2 Segment 1 (Kg CO2)]]+Data_Set[[#This Row],[Bilan CO2 Segment 2 (Kg CO2)]]</f>
        <v>3.9710761649999995</v>
      </c>
      <c r="AD835" s="1"/>
    </row>
    <row r="836" spans="1:30" ht="12.5" x14ac:dyDescent="0.25">
      <c r="A836" s="7">
        <v>2022050075</v>
      </c>
      <c r="B836" s="18">
        <v>44706</v>
      </c>
      <c r="C836" s="18" t="str">
        <f>TEXT(B836, "mmmm")</f>
        <v>mai</v>
      </c>
      <c r="D836" s="18" t="str">
        <f>TEXT(B836,"aaaa")</f>
        <v>2022</v>
      </c>
      <c r="E836" s="7">
        <v>1510004</v>
      </c>
      <c r="F836" s="17">
        <v>150</v>
      </c>
      <c r="G836" s="23">
        <f>Data_Set[[#This Row],[Poids OT (kg)]]/1000</f>
        <v>0.15</v>
      </c>
      <c r="H836" s="6" t="s">
        <v>0</v>
      </c>
      <c r="I836" s="7">
        <v>158</v>
      </c>
      <c r="J836" s="6">
        <v>21300</v>
      </c>
      <c r="K836" s="6" t="s">
        <v>27</v>
      </c>
      <c r="L836" s="6">
        <v>91100</v>
      </c>
      <c r="M836" s="6" t="s">
        <v>22</v>
      </c>
      <c r="N836" s="7">
        <v>278.14499999999998</v>
      </c>
      <c r="O836" s="6" t="s">
        <v>156</v>
      </c>
      <c r="P836" s="6" t="s">
        <v>157</v>
      </c>
      <c r="Q836" s="11">
        <v>2950121987654</v>
      </c>
      <c r="R836" s="12">
        <v>398989710</v>
      </c>
      <c r="S836" s="6" t="str">
        <f>LEFT(Q836,1)</f>
        <v>2</v>
      </c>
      <c r="T836" s="6" t="str">
        <f>IF(S836="1","Homme",IF(S836="0","Inconnu","Femme"))</f>
        <v>Femme</v>
      </c>
      <c r="U836" s="6" t="str">
        <f>"19"&amp;MID(Q836, SEARCH("", Q836) + 1,2)</f>
        <v>1995</v>
      </c>
      <c r="V836" s="6" t="str">
        <f>FLOOR(U836,5) &amp; "-" &amp; FLOOR(U836,5) + 5</f>
        <v>1995-2000</v>
      </c>
      <c r="W836" s="24">
        <f>IFERROR(VLOOKUP(Data_Set[[#This Row],[Type Transport]],'[1]Taux émission CO2e'!$A$5:$B$16,2,0),0)</f>
        <v>0.3</v>
      </c>
      <c r="X836" s="28">
        <f>IFERROR(VLOOKUP(Data_Set[[#This Row],[Type Transport]],'[1]Taux émission CO2e'!$A$5:$D$16,4,0),0)</f>
        <v>0.16</v>
      </c>
      <c r="Y836" s="24">
        <f>IFERROR(VLOOKUP(Data_Set[[#This Row],[Type Transport]],'[1]Taux émission CO2e'!$A$20:$B$31,2,0),0)</f>
        <v>0.7</v>
      </c>
      <c r="Z836" s="6">
        <f>IFERROR(VLOOKUP(Data_Set[[#This Row],[Type Transport]],'[1]Taux émission CO2e'!$A$20:$D$31,4,0),0)</f>
        <v>6.7400000000000002E-2</v>
      </c>
      <c r="AA836" s="30">
        <f>Data_Set[[#This Row],[Repartition Segment 1]]*Data_Set[[#This Row],[Coefficient CO2 Segment 1]]*Data_Set[[#This Row],[Poids OT (T)]]*Data_Set[[#This Row],[Distance (KM)]]</f>
        <v>2.0026439999999996</v>
      </c>
      <c r="AB836" s="30">
        <f>Data_Set[[#This Row],[Repartition Segment 2]]*Data_Set[[#This Row],[Coefficient CO2 Segment 2]]*Data_Set[[#This Row],[Poids OT (T)]]*Data_Set[[#This Row],[Distance (KM)]]</f>
        <v>1.9684321649999998</v>
      </c>
      <c r="AC836" s="30">
        <f>Data_Set[[#This Row],[Bilan CO2 Segment 1 (Kg CO2)]]+Data_Set[[#This Row],[Bilan CO2 Segment 2 (Kg CO2)]]</f>
        <v>3.9710761649999995</v>
      </c>
      <c r="AD836" s="1"/>
    </row>
    <row r="837" spans="1:30" ht="12.5" x14ac:dyDescent="0.25">
      <c r="A837" s="7">
        <v>20220600077</v>
      </c>
      <c r="B837" s="18">
        <v>44713</v>
      </c>
      <c r="C837" s="18" t="str">
        <f>TEXT(B837, "mmmm")</f>
        <v>juin</v>
      </c>
      <c r="D837" s="18" t="str">
        <f>TEXT(B837,"aaaa")</f>
        <v>2022</v>
      </c>
      <c r="E837" s="7">
        <v>1512335</v>
      </c>
      <c r="F837" s="17">
        <v>150</v>
      </c>
      <c r="G837" s="23">
        <f>Data_Set[[#This Row],[Poids OT (kg)]]/1000</f>
        <v>0.15</v>
      </c>
      <c r="H837" s="6" t="s">
        <v>0</v>
      </c>
      <c r="I837" s="7">
        <v>158</v>
      </c>
      <c r="J837" s="6">
        <v>21300</v>
      </c>
      <c r="K837" s="6" t="s">
        <v>27</v>
      </c>
      <c r="L837" s="6">
        <v>91100</v>
      </c>
      <c r="M837" s="6" t="s">
        <v>22</v>
      </c>
      <c r="N837" s="7">
        <v>278.14499999999998</v>
      </c>
      <c r="O837" s="6" t="s">
        <v>156</v>
      </c>
      <c r="P837" s="6" t="s">
        <v>157</v>
      </c>
      <c r="Q837" s="11">
        <v>2950121987654</v>
      </c>
      <c r="R837" s="12">
        <v>398989710</v>
      </c>
      <c r="S837" s="6" t="str">
        <f>LEFT(Q837,1)</f>
        <v>2</v>
      </c>
      <c r="T837" s="6" t="str">
        <f>IF(S837="1","Homme",IF(S837="0","Inconnu","Femme"))</f>
        <v>Femme</v>
      </c>
      <c r="U837" s="6" t="str">
        <f>"19"&amp;MID(Q837, SEARCH("", Q837) + 1,2)</f>
        <v>1995</v>
      </c>
      <c r="V837" s="6" t="str">
        <f>FLOOR(U837,5) &amp; "-" &amp; FLOOR(U837,5) + 5</f>
        <v>1995-2000</v>
      </c>
      <c r="W837" s="24">
        <f>IFERROR(VLOOKUP(Data_Set[[#This Row],[Type Transport]],'[1]Taux émission CO2e'!$A$5:$B$16,2,0),0)</f>
        <v>0.3</v>
      </c>
      <c r="X837" s="28">
        <f>IFERROR(VLOOKUP(Data_Set[[#This Row],[Type Transport]],'[1]Taux émission CO2e'!$A$5:$D$16,4,0),0)</f>
        <v>0.16</v>
      </c>
      <c r="Y837" s="24">
        <f>IFERROR(VLOOKUP(Data_Set[[#This Row],[Type Transport]],'[1]Taux émission CO2e'!$A$20:$B$31,2,0),0)</f>
        <v>0.7</v>
      </c>
      <c r="Z837" s="6">
        <f>IFERROR(VLOOKUP(Data_Set[[#This Row],[Type Transport]],'[1]Taux émission CO2e'!$A$20:$D$31,4,0),0)</f>
        <v>6.7400000000000002E-2</v>
      </c>
      <c r="AA837" s="30">
        <f>Data_Set[[#This Row],[Repartition Segment 1]]*Data_Set[[#This Row],[Coefficient CO2 Segment 1]]*Data_Set[[#This Row],[Poids OT (T)]]*Data_Set[[#This Row],[Distance (KM)]]</f>
        <v>2.0026439999999996</v>
      </c>
      <c r="AB837" s="30">
        <f>Data_Set[[#This Row],[Repartition Segment 2]]*Data_Set[[#This Row],[Coefficient CO2 Segment 2]]*Data_Set[[#This Row],[Poids OT (T)]]*Data_Set[[#This Row],[Distance (KM)]]</f>
        <v>1.9684321649999998</v>
      </c>
      <c r="AC837" s="30">
        <f>Data_Set[[#This Row],[Bilan CO2 Segment 1 (Kg CO2)]]+Data_Set[[#This Row],[Bilan CO2 Segment 2 (Kg CO2)]]</f>
        <v>3.9710761649999995</v>
      </c>
      <c r="AD837" s="1"/>
    </row>
    <row r="838" spans="1:30" ht="12.5" x14ac:dyDescent="0.25">
      <c r="A838" s="7">
        <v>20220600077</v>
      </c>
      <c r="B838" s="18">
        <v>44720</v>
      </c>
      <c r="C838" s="18" t="str">
        <f>TEXT(B838, "mmmm")</f>
        <v>juin</v>
      </c>
      <c r="D838" s="18" t="str">
        <f>TEXT(B838,"aaaa")</f>
        <v>2022</v>
      </c>
      <c r="E838" s="7">
        <v>1514871</v>
      </c>
      <c r="F838" s="17">
        <v>150</v>
      </c>
      <c r="G838" s="23">
        <f>Data_Set[[#This Row],[Poids OT (kg)]]/1000</f>
        <v>0.15</v>
      </c>
      <c r="H838" s="6" t="s">
        <v>0</v>
      </c>
      <c r="I838" s="7">
        <v>158</v>
      </c>
      <c r="J838" s="6">
        <v>21300</v>
      </c>
      <c r="K838" s="6" t="s">
        <v>27</v>
      </c>
      <c r="L838" s="6">
        <v>91100</v>
      </c>
      <c r="M838" s="6" t="s">
        <v>22</v>
      </c>
      <c r="N838" s="7">
        <v>278.14499999999998</v>
      </c>
      <c r="O838" s="6" t="s">
        <v>156</v>
      </c>
      <c r="P838" s="6" t="s">
        <v>157</v>
      </c>
      <c r="Q838" s="11">
        <v>2950121987654</v>
      </c>
      <c r="R838" s="12">
        <v>398989710</v>
      </c>
      <c r="S838" s="6" t="str">
        <f>LEFT(Q838,1)</f>
        <v>2</v>
      </c>
      <c r="T838" s="6" t="str">
        <f>IF(S838="1","Homme",IF(S838="0","Inconnu","Femme"))</f>
        <v>Femme</v>
      </c>
      <c r="U838" s="6" t="str">
        <f>"19"&amp;MID(Q838, SEARCH("", Q838) + 1,2)</f>
        <v>1995</v>
      </c>
      <c r="V838" s="6" t="str">
        <f>FLOOR(U838,5) &amp; "-" &amp; FLOOR(U838,5) + 5</f>
        <v>1995-2000</v>
      </c>
      <c r="W838" s="24">
        <f>IFERROR(VLOOKUP(Data_Set[[#This Row],[Type Transport]],'[1]Taux émission CO2e'!$A$5:$B$16,2,0),0)</f>
        <v>0.3</v>
      </c>
      <c r="X838" s="28">
        <f>IFERROR(VLOOKUP(Data_Set[[#This Row],[Type Transport]],'[1]Taux émission CO2e'!$A$5:$D$16,4,0),0)</f>
        <v>0.16</v>
      </c>
      <c r="Y838" s="24">
        <f>IFERROR(VLOOKUP(Data_Set[[#This Row],[Type Transport]],'[1]Taux émission CO2e'!$A$20:$B$31,2,0),0)</f>
        <v>0.7</v>
      </c>
      <c r="Z838" s="6">
        <f>IFERROR(VLOOKUP(Data_Set[[#This Row],[Type Transport]],'[1]Taux émission CO2e'!$A$20:$D$31,4,0),0)</f>
        <v>6.7400000000000002E-2</v>
      </c>
      <c r="AA838" s="30">
        <f>Data_Set[[#This Row],[Repartition Segment 1]]*Data_Set[[#This Row],[Coefficient CO2 Segment 1]]*Data_Set[[#This Row],[Poids OT (T)]]*Data_Set[[#This Row],[Distance (KM)]]</f>
        <v>2.0026439999999996</v>
      </c>
      <c r="AB838" s="30">
        <f>Data_Set[[#This Row],[Repartition Segment 2]]*Data_Set[[#This Row],[Coefficient CO2 Segment 2]]*Data_Set[[#This Row],[Poids OT (T)]]*Data_Set[[#This Row],[Distance (KM)]]</f>
        <v>1.9684321649999998</v>
      </c>
      <c r="AC838" s="30">
        <f>Data_Set[[#This Row],[Bilan CO2 Segment 1 (Kg CO2)]]+Data_Set[[#This Row],[Bilan CO2 Segment 2 (Kg CO2)]]</f>
        <v>3.9710761649999995</v>
      </c>
      <c r="AD838" s="1"/>
    </row>
    <row r="839" spans="1:30" ht="12.5" x14ac:dyDescent="0.25">
      <c r="A839" s="7">
        <v>20220600077</v>
      </c>
      <c r="B839" s="18">
        <v>44727</v>
      </c>
      <c r="C839" s="18" t="str">
        <f>TEXT(B839, "mmmm")</f>
        <v>juin</v>
      </c>
      <c r="D839" s="18" t="str">
        <f>TEXT(B839,"aaaa")</f>
        <v>2022</v>
      </c>
      <c r="E839" s="7">
        <v>1518274</v>
      </c>
      <c r="F839" s="17">
        <v>150</v>
      </c>
      <c r="G839" s="23">
        <f>Data_Set[[#This Row],[Poids OT (kg)]]/1000</f>
        <v>0.15</v>
      </c>
      <c r="H839" s="6" t="s">
        <v>0</v>
      </c>
      <c r="I839" s="7">
        <v>158</v>
      </c>
      <c r="J839" s="6">
        <v>21300</v>
      </c>
      <c r="K839" s="6" t="s">
        <v>27</v>
      </c>
      <c r="L839" s="6">
        <v>91100</v>
      </c>
      <c r="M839" s="6" t="s">
        <v>22</v>
      </c>
      <c r="N839" s="7">
        <v>278.14499999999998</v>
      </c>
      <c r="O839" s="6" t="s">
        <v>156</v>
      </c>
      <c r="P839" s="6" t="s">
        <v>157</v>
      </c>
      <c r="Q839" s="11">
        <v>2950121987654</v>
      </c>
      <c r="R839" s="12">
        <v>398989710</v>
      </c>
      <c r="S839" s="6" t="str">
        <f>LEFT(Q839,1)</f>
        <v>2</v>
      </c>
      <c r="T839" s="6" t="str">
        <f>IF(S839="1","Homme",IF(S839="0","Inconnu","Femme"))</f>
        <v>Femme</v>
      </c>
      <c r="U839" s="6" t="str">
        <f>"19"&amp;MID(Q839, SEARCH("", Q839) + 1,2)</f>
        <v>1995</v>
      </c>
      <c r="V839" s="6" t="str">
        <f>FLOOR(U839,5) &amp; "-" &amp; FLOOR(U839,5) + 5</f>
        <v>1995-2000</v>
      </c>
      <c r="W839" s="24">
        <f>IFERROR(VLOOKUP(Data_Set[[#This Row],[Type Transport]],'[1]Taux émission CO2e'!$A$5:$B$16,2,0),0)</f>
        <v>0.3</v>
      </c>
      <c r="X839" s="28">
        <f>IFERROR(VLOOKUP(Data_Set[[#This Row],[Type Transport]],'[1]Taux émission CO2e'!$A$5:$D$16,4,0),0)</f>
        <v>0.16</v>
      </c>
      <c r="Y839" s="24">
        <f>IFERROR(VLOOKUP(Data_Set[[#This Row],[Type Transport]],'[1]Taux émission CO2e'!$A$20:$B$31,2,0),0)</f>
        <v>0.7</v>
      </c>
      <c r="Z839" s="6">
        <f>IFERROR(VLOOKUP(Data_Set[[#This Row],[Type Transport]],'[1]Taux émission CO2e'!$A$20:$D$31,4,0),0)</f>
        <v>6.7400000000000002E-2</v>
      </c>
      <c r="AA839" s="30">
        <f>Data_Set[[#This Row],[Repartition Segment 1]]*Data_Set[[#This Row],[Coefficient CO2 Segment 1]]*Data_Set[[#This Row],[Poids OT (T)]]*Data_Set[[#This Row],[Distance (KM)]]</f>
        <v>2.0026439999999996</v>
      </c>
      <c r="AB839" s="30">
        <f>Data_Set[[#This Row],[Repartition Segment 2]]*Data_Set[[#This Row],[Coefficient CO2 Segment 2]]*Data_Set[[#This Row],[Poids OT (T)]]*Data_Set[[#This Row],[Distance (KM)]]</f>
        <v>1.9684321649999998</v>
      </c>
      <c r="AC839" s="30">
        <f>Data_Set[[#This Row],[Bilan CO2 Segment 1 (Kg CO2)]]+Data_Set[[#This Row],[Bilan CO2 Segment 2 (Kg CO2)]]</f>
        <v>3.9710761649999995</v>
      </c>
      <c r="AD839" s="1"/>
    </row>
    <row r="840" spans="1:30" ht="12.5" x14ac:dyDescent="0.25">
      <c r="A840" s="7">
        <v>20220600077</v>
      </c>
      <c r="B840" s="18">
        <v>44734</v>
      </c>
      <c r="C840" s="18" t="str">
        <f>TEXT(B840, "mmmm")</f>
        <v>juin</v>
      </c>
      <c r="D840" s="18" t="str">
        <f>TEXT(B840,"aaaa")</f>
        <v>2022</v>
      </c>
      <c r="E840" s="7">
        <v>1521567</v>
      </c>
      <c r="F840" s="17">
        <v>150</v>
      </c>
      <c r="G840" s="23">
        <f>Data_Set[[#This Row],[Poids OT (kg)]]/1000</f>
        <v>0.15</v>
      </c>
      <c r="H840" s="6" t="s">
        <v>0</v>
      </c>
      <c r="I840" s="7">
        <v>158</v>
      </c>
      <c r="J840" s="6">
        <v>21300</v>
      </c>
      <c r="K840" s="6" t="s">
        <v>27</v>
      </c>
      <c r="L840" s="6">
        <v>91100</v>
      </c>
      <c r="M840" s="6" t="s">
        <v>22</v>
      </c>
      <c r="N840" s="7">
        <v>278.14499999999998</v>
      </c>
      <c r="O840" s="6" t="s">
        <v>156</v>
      </c>
      <c r="P840" s="6" t="s">
        <v>157</v>
      </c>
      <c r="Q840" s="11">
        <v>2950121987654</v>
      </c>
      <c r="R840" s="12">
        <v>398989710</v>
      </c>
      <c r="S840" s="6" t="str">
        <f>LEFT(Q840,1)</f>
        <v>2</v>
      </c>
      <c r="T840" s="6" t="str">
        <f>IF(S840="1","Homme",IF(S840="0","Inconnu","Femme"))</f>
        <v>Femme</v>
      </c>
      <c r="U840" s="6" t="str">
        <f>"19"&amp;MID(Q840, SEARCH("", Q840) + 1,2)</f>
        <v>1995</v>
      </c>
      <c r="V840" s="6" t="str">
        <f>FLOOR(U840,5) &amp; "-" &amp; FLOOR(U840,5) + 5</f>
        <v>1995-2000</v>
      </c>
      <c r="W840" s="24">
        <f>IFERROR(VLOOKUP(Data_Set[[#This Row],[Type Transport]],'[1]Taux émission CO2e'!$A$5:$B$16,2,0),0)</f>
        <v>0.3</v>
      </c>
      <c r="X840" s="28">
        <f>IFERROR(VLOOKUP(Data_Set[[#This Row],[Type Transport]],'[1]Taux émission CO2e'!$A$5:$D$16,4,0),0)</f>
        <v>0.16</v>
      </c>
      <c r="Y840" s="24">
        <f>IFERROR(VLOOKUP(Data_Set[[#This Row],[Type Transport]],'[1]Taux émission CO2e'!$A$20:$B$31,2,0),0)</f>
        <v>0.7</v>
      </c>
      <c r="Z840" s="6">
        <f>IFERROR(VLOOKUP(Data_Set[[#This Row],[Type Transport]],'[1]Taux émission CO2e'!$A$20:$D$31,4,0),0)</f>
        <v>6.7400000000000002E-2</v>
      </c>
      <c r="AA840" s="30">
        <f>Data_Set[[#This Row],[Repartition Segment 1]]*Data_Set[[#This Row],[Coefficient CO2 Segment 1]]*Data_Set[[#This Row],[Poids OT (T)]]*Data_Set[[#This Row],[Distance (KM)]]</f>
        <v>2.0026439999999996</v>
      </c>
      <c r="AB840" s="30">
        <f>Data_Set[[#This Row],[Repartition Segment 2]]*Data_Set[[#This Row],[Coefficient CO2 Segment 2]]*Data_Set[[#This Row],[Poids OT (T)]]*Data_Set[[#This Row],[Distance (KM)]]</f>
        <v>1.9684321649999998</v>
      </c>
      <c r="AC840" s="30">
        <f>Data_Set[[#This Row],[Bilan CO2 Segment 1 (Kg CO2)]]+Data_Set[[#This Row],[Bilan CO2 Segment 2 (Kg CO2)]]</f>
        <v>3.9710761649999995</v>
      </c>
      <c r="AD840" s="1"/>
    </row>
    <row r="841" spans="1:30" ht="12.5" x14ac:dyDescent="0.25">
      <c r="A841" s="7">
        <v>20220600077</v>
      </c>
      <c r="B841" s="18">
        <v>44741</v>
      </c>
      <c r="C841" s="18" t="str">
        <f>TEXT(B841, "mmmm")</f>
        <v>juin</v>
      </c>
      <c r="D841" s="18" t="str">
        <f>TEXT(B841,"aaaa")</f>
        <v>2022</v>
      </c>
      <c r="E841" s="7">
        <v>1524778</v>
      </c>
      <c r="F841" s="17">
        <v>300</v>
      </c>
      <c r="G841" s="23">
        <f>Data_Set[[#This Row],[Poids OT (kg)]]/1000</f>
        <v>0.3</v>
      </c>
      <c r="H841" s="6" t="s">
        <v>0</v>
      </c>
      <c r="I841" s="7">
        <v>188</v>
      </c>
      <c r="J841" s="6">
        <v>21300</v>
      </c>
      <c r="K841" s="6" t="s">
        <v>27</v>
      </c>
      <c r="L841" s="6">
        <v>91100</v>
      </c>
      <c r="M841" s="6" t="s">
        <v>22</v>
      </c>
      <c r="N841" s="7">
        <v>278.14499999999998</v>
      </c>
      <c r="O841" s="6" t="s">
        <v>156</v>
      </c>
      <c r="P841" s="6" t="s">
        <v>157</v>
      </c>
      <c r="Q841" s="11">
        <v>2950121987654</v>
      </c>
      <c r="R841" s="12">
        <v>398989710</v>
      </c>
      <c r="S841" s="6" t="str">
        <f>LEFT(Q841,1)</f>
        <v>2</v>
      </c>
      <c r="T841" s="6" t="str">
        <f>IF(S841="1","Homme",IF(S841="0","Inconnu","Femme"))</f>
        <v>Femme</v>
      </c>
      <c r="U841" s="6" t="str">
        <f>"19"&amp;MID(Q841, SEARCH("", Q841) + 1,2)</f>
        <v>1995</v>
      </c>
      <c r="V841" s="6" t="str">
        <f>FLOOR(U841,5) &amp; "-" &amp; FLOOR(U841,5) + 5</f>
        <v>1995-2000</v>
      </c>
      <c r="W841" s="24">
        <f>IFERROR(VLOOKUP(Data_Set[[#This Row],[Type Transport]],'[1]Taux émission CO2e'!$A$5:$B$16,2,0),0)</f>
        <v>0.3</v>
      </c>
      <c r="X841" s="28">
        <f>IFERROR(VLOOKUP(Data_Set[[#This Row],[Type Transport]],'[1]Taux émission CO2e'!$A$5:$D$16,4,0),0)</f>
        <v>0.16</v>
      </c>
      <c r="Y841" s="24">
        <f>IFERROR(VLOOKUP(Data_Set[[#This Row],[Type Transport]],'[1]Taux émission CO2e'!$A$20:$B$31,2,0),0)</f>
        <v>0.7</v>
      </c>
      <c r="Z841" s="6">
        <f>IFERROR(VLOOKUP(Data_Set[[#This Row],[Type Transport]],'[1]Taux émission CO2e'!$A$20:$D$31,4,0),0)</f>
        <v>6.7400000000000002E-2</v>
      </c>
      <c r="AA841" s="30">
        <f>Data_Set[[#This Row],[Repartition Segment 1]]*Data_Set[[#This Row],[Coefficient CO2 Segment 1]]*Data_Set[[#This Row],[Poids OT (T)]]*Data_Set[[#This Row],[Distance (KM)]]</f>
        <v>4.0052879999999993</v>
      </c>
      <c r="AB841" s="30">
        <f>Data_Set[[#This Row],[Repartition Segment 2]]*Data_Set[[#This Row],[Coefficient CO2 Segment 2]]*Data_Set[[#This Row],[Poids OT (T)]]*Data_Set[[#This Row],[Distance (KM)]]</f>
        <v>3.9368643299999997</v>
      </c>
      <c r="AC841" s="30">
        <f>Data_Set[[#This Row],[Bilan CO2 Segment 1 (Kg CO2)]]+Data_Set[[#This Row],[Bilan CO2 Segment 2 (Kg CO2)]]</f>
        <v>7.942152329999999</v>
      </c>
      <c r="AD841" s="1"/>
    </row>
    <row r="842" spans="1:30" ht="12.5" x14ac:dyDescent="0.25">
      <c r="A842" s="7">
        <v>2022070063</v>
      </c>
      <c r="B842" s="18">
        <v>44748</v>
      </c>
      <c r="C842" s="18" t="str">
        <f>TEXT(B842, "mmmm")</f>
        <v>juillet</v>
      </c>
      <c r="D842" s="18" t="str">
        <f>TEXT(B842,"aaaa")</f>
        <v>2022</v>
      </c>
      <c r="E842" s="7">
        <v>1527944</v>
      </c>
      <c r="F842" s="17">
        <v>300</v>
      </c>
      <c r="G842" s="23">
        <f>Data_Set[[#This Row],[Poids OT (kg)]]/1000</f>
        <v>0.3</v>
      </c>
      <c r="H842" s="6" t="s">
        <v>0</v>
      </c>
      <c r="I842" s="7">
        <v>188</v>
      </c>
      <c r="J842" s="6">
        <v>21300</v>
      </c>
      <c r="K842" s="6" t="s">
        <v>27</v>
      </c>
      <c r="L842" s="6">
        <v>91100</v>
      </c>
      <c r="M842" s="6" t="s">
        <v>22</v>
      </c>
      <c r="N842" s="7">
        <v>278.14499999999998</v>
      </c>
      <c r="O842" s="6" t="s">
        <v>156</v>
      </c>
      <c r="P842" s="6" t="s">
        <v>157</v>
      </c>
      <c r="Q842" s="11">
        <v>2950121987654</v>
      </c>
      <c r="R842" s="12">
        <v>398989710</v>
      </c>
      <c r="S842" s="6" t="str">
        <f>LEFT(Q842,1)</f>
        <v>2</v>
      </c>
      <c r="T842" s="6" t="str">
        <f>IF(S842="1","Homme",IF(S842="0","Inconnu","Femme"))</f>
        <v>Femme</v>
      </c>
      <c r="U842" s="6" t="str">
        <f>"19"&amp;MID(Q842, SEARCH("", Q842) + 1,2)</f>
        <v>1995</v>
      </c>
      <c r="V842" s="6" t="str">
        <f>FLOOR(U842,5) &amp; "-" &amp; FLOOR(U842,5) + 5</f>
        <v>1995-2000</v>
      </c>
      <c r="W842" s="24">
        <f>IFERROR(VLOOKUP(Data_Set[[#This Row],[Type Transport]],'[1]Taux émission CO2e'!$A$5:$B$16,2,0),0)</f>
        <v>0.3</v>
      </c>
      <c r="X842" s="28">
        <f>IFERROR(VLOOKUP(Data_Set[[#This Row],[Type Transport]],'[1]Taux émission CO2e'!$A$5:$D$16,4,0),0)</f>
        <v>0.16</v>
      </c>
      <c r="Y842" s="24">
        <f>IFERROR(VLOOKUP(Data_Set[[#This Row],[Type Transport]],'[1]Taux émission CO2e'!$A$20:$B$31,2,0),0)</f>
        <v>0.7</v>
      </c>
      <c r="Z842" s="6">
        <f>IFERROR(VLOOKUP(Data_Set[[#This Row],[Type Transport]],'[1]Taux émission CO2e'!$A$20:$D$31,4,0),0)</f>
        <v>6.7400000000000002E-2</v>
      </c>
      <c r="AA842" s="30">
        <f>Data_Set[[#This Row],[Repartition Segment 1]]*Data_Set[[#This Row],[Coefficient CO2 Segment 1]]*Data_Set[[#This Row],[Poids OT (T)]]*Data_Set[[#This Row],[Distance (KM)]]</f>
        <v>4.0052879999999993</v>
      </c>
      <c r="AB842" s="30">
        <f>Data_Set[[#This Row],[Repartition Segment 2]]*Data_Set[[#This Row],[Coefficient CO2 Segment 2]]*Data_Set[[#This Row],[Poids OT (T)]]*Data_Set[[#This Row],[Distance (KM)]]</f>
        <v>3.9368643299999997</v>
      </c>
      <c r="AC842" s="30">
        <f>Data_Set[[#This Row],[Bilan CO2 Segment 1 (Kg CO2)]]+Data_Set[[#This Row],[Bilan CO2 Segment 2 (Kg CO2)]]</f>
        <v>7.942152329999999</v>
      </c>
      <c r="AD842" s="1"/>
    </row>
    <row r="843" spans="1:30" ht="12.5" x14ac:dyDescent="0.25">
      <c r="A843" s="7">
        <v>2022070063</v>
      </c>
      <c r="B843" s="18">
        <v>44749</v>
      </c>
      <c r="C843" s="18" t="str">
        <f>TEXT(B843, "mmmm")</f>
        <v>juillet</v>
      </c>
      <c r="D843" s="18" t="str">
        <f>TEXT(B843,"aaaa")</f>
        <v>2022</v>
      </c>
      <c r="E843" s="7">
        <v>1527394</v>
      </c>
      <c r="F843" s="17">
        <v>150</v>
      </c>
      <c r="G843" s="23">
        <f>Data_Set[[#This Row],[Poids OT (kg)]]/1000</f>
        <v>0.15</v>
      </c>
      <c r="H843" s="6" t="s">
        <v>0</v>
      </c>
      <c r="I843" s="7">
        <v>158</v>
      </c>
      <c r="J843" s="6">
        <v>21300</v>
      </c>
      <c r="K843" s="6" t="s">
        <v>27</v>
      </c>
      <c r="L843" s="6">
        <v>91100</v>
      </c>
      <c r="M843" s="6" t="s">
        <v>22</v>
      </c>
      <c r="N843" s="7">
        <v>278.14499999999998</v>
      </c>
      <c r="O843" s="6" t="s">
        <v>156</v>
      </c>
      <c r="P843" s="6" t="s">
        <v>157</v>
      </c>
      <c r="Q843" s="11">
        <v>2950121987654</v>
      </c>
      <c r="R843" s="12">
        <v>398989710</v>
      </c>
      <c r="S843" s="6" t="str">
        <f>LEFT(Q843,1)</f>
        <v>2</v>
      </c>
      <c r="T843" s="6" t="str">
        <f>IF(S843="1","Homme",IF(S843="0","Inconnu","Femme"))</f>
        <v>Femme</v>
      </c>
      <c r="U843" s="6" t="str">
        <f>"19"&amp;MID(Q843, SEARCH("", Q843) + 1,2)</f>
        <v>1995</v>
      </c>
      <c r="V843" s="6" t="str">
        <f>FLOOR(U843,5) &amp; "-" &amp; FLOOR(U843,5) + 5</f>
        <v>1995-2000</v>
      </c>
      <c r="W843" s="24">
        <f>IFERROR(VLOOKUP(Data_Set[[#This Row],[Type Transport]],'[1]Taux émission CO2e'!$A$5:$B$16,2,0),0)</f>
        <v>0.3</v>
      </c>
      <c r="X843" s="28">
        <f>IFERROR(VLOOKUP(Data_Set[[#This Row],[Type Transport]],'[1]Taux émission CO2e'!$A$5:$D$16,4,0),0)</f>
        <v>0.16</v>
      </c>
      <c r="Y843" s="24">
        <f>IFERROR(VLOOKUP(Data_Set[[#This Row],[Type Transport]],'[1]Taux émission CO2e'!$A$20:$B$31,2,0),0)</f>
        <v>0.7</v>
      </c>
      <c r="Z843" s="6">
        <f>IFERROR(VLOOKUP(Data_Set[[#This Row],[Type Transport]],'[1]Taux émission CO2e'!$A$20:$D$31,4,0),0)</f>
        <v>6.7400000000000002E-2</v>
      </c>
      <c r="AA843" s="30">
        <f>Data_Set[[#This Row],[Repartition Segment 1]]*Data_Set[[#This Row],[Coefficient CO2 Segment 1]]*Data_Set[[#This Row],[Poids OT (T)]]*Data_Set[[#This Row],[Distance (KM)]]</f>
        <v>2.0026439999999996</v>
      </c>
      <c r="AB843" s="30">
        <f>Data_Set[[#This Row],[Repartition Segment 2]]*Data_Set[[#This Row],[Coefficient CO2 Segment 2]]*Data_Set[[#This Row],[Poids OT (T)]]*Data_Set[[#This Row],[Distance (KM)]]</f>
        <v>1.9684321649999998</v>
      </c>
      <c r="AC843" s="30">
        <f>Data_Set[[#This Row],[Bilan CO2 Segment 1 (Kg CO2)]]+Data_Set[[#This Row],[Bilan CO2 Segment 2 (Kg CO2)]]</f>
        <v>3.9710761649999995</v>
      </c>
      <c r="AD843" s="1"/>
    </row>
    <row r="844" spans="1:30" ht="12.5" x14ac:dyDescent="0.25">
      <c r="A844" s="7">
        <v>2022070063</v>
      </c>
      <c r="B844" s="18">
        <v>44755</v>
      </c>
      <c r="C844" s="18" t="str">
        <f>TEXT(B844, "mmmm")</f>
        <v>juillet</v>
      </c>
      <c r="D844" s="18" t="str">
        <f>TEXT(B844,"aaaa")</f>
        <v>2022</v>
      </c>
      <c r="E844" s="7">
        <v>1531243</v>
      </c>
      <c r="F844" s="17">
        <v>150</v>
      </c>
      <c r="G844" s="23">
        <f>Data_Set[[#This Row],[Poids OT (kg)]]/1000</f>
        <v>0.15</v>
      </c>
      <c r="H844" s="6" t="s">
        <v>0</v>
      </c>
      <c r="I844" s="7">
        <v>158</v>
      </c>
      <c r="J844" s="6">
        <v>21300</v>
      </c>
      <c r="K844" s="6" t="s">
        <v>27</v>
      </c>
      <c r="L844" s="6">
        <v>91100</v>
      </c>
      <c r="M844" s="6" t="s">
        <v>22</v>
      </c>
      <c r="N844" s="7">
        <v>278.14499999999998</v>
      </c>
      <c r="O844" s="6" t="s">
        <v>156</v>
      </c>
      <c r="P844" s="6" t="s">
        <v>157</v>
      </c>
      <c r="Q844" s="11">
        <v>2950121987654</v>
      </c>
      <c r="R844" s="12">
        <v>398989710</v>
      </c>
      <c r="S844" s="6" t="str">
        <f>LEFT(Q844,1)</f>
        <v>2</v>
      </c>
      <c r="T844" s="6" t="str">
        <f>IF(S844="1","Homme",IF(S844="0","Inconnu","Femme"))</f>
        <v>Femme</v>
      </c>
      <c r="U844" s="6" t="str">
        <f>"19"&amp;MID(Q844, SEARCH("", Q844) + 1,2)</f>
        <v>1995</v>
      </c>
      <c r="V844" s="6" t="str">
        <f>FLOOR(U844,5) &amp; "-" &amp; FLOOR(U844,5) + 5</f>
        <v>1995-2000</v>
      </c>
      <c r="W844" s="24">
        <f>IFERROR(VLOOKUP(Data_Set[[#This Row],[Type Transport]],'[1]Taux émission CO2e'!$A$5:$B$16,2,0),0)</f>
        <v>0.3</v>
      </c>
      <c r="X844" s="28">
        <f>IFERROR(VLOOKUP(Data_Set[[#This Row],[Type Transport]],'[1]Taux émission CO2e'!$A$5:$D$16,4,0),0)</f>
        <v>0.16</v>
      </c>
      <c r="Y844" s="24">
        <f>IFERROR(VLOOKUP(Data_Set[[#This Row],[Type Transport]],'[1]Taux émission CO2e'!$A$20:$B$31,2,0),0)</f>
        <v>0.7</v>
      </c>
      <c r="Z844" s="6">
        <f>IFERROR(VLOOKUP(Data_Set[[#This Row],[Type Transport]],'[1]Taux émission CO2e'!$A$20:$D$31,4,0),0)</f>
        <v>6.7400000000000002E-2</v>
      </c>
      <c r="AA844" s="30">
        <f>Data_Set[[#This Row],[Repartition Segment 1]]*Data_Set[[#This Row],[Coefficient CO2 Segment 1]]*Data_Set[[#This Row],[Poids OT (T)]]*Data_Set[[#This Row],[Distance (KM)]]</f>
        <v>2.0026439999999996</v>
      </c>
      <c r="AB844" s="30">
        <f>Data_Set[[#This Row],[Repartition Segment 2]]*Data_Set[[#This Row],[Coefficient CO2 Segment 2]]*Data_Set[[#This Row],[Poids OT (T)]]*Data_Set[[#This Row],[Distance (KM)]]</f>
        <v>1.9684321649999998</v>
      </c>
      <c r="AC844" s="30">
        <f>Data_Set[[#This Row],[Bilan CO2 Segment 1 (Kg CO2)]]+Data_Set[[#This Row],[Bilan CO2 Segment 2 (Kg CO2)]]</f>
        <v>3.9710761649999995</v>
      </c>
      <c r="AD844" s="1"/>
    </row>
    <row r="845" spans="1:30" ht="12.5" x14ac:dyDescent="0.25">
      <c r="A845" s="7">
        <v>2022070063</v>
      </c>
      <c r="B845" s="18">
        <v>44762</v>
      </c>
      <c r="C845" s="18" t="str">
        <f>TEXT(B845, "mmmm")</f>
        <v>juillet</v>
      </c>
      <c r="D845" s="18" t="str">
        <f>TEXT(B845,"aaaa")</f>
        <v>2022</v>
      </c>
      <c r="E845" s="7">
        <v>1533505</v>
      </c>
      <c r="F845" s="17">
        <v>150</v>
      </c>
      <c r="G845" s="23">
        <f>Data_Set[[#This Row],[Poids OT (kg)]]/1000</f>
        <v>0.15</v>
      </c>
      <c r="H845" s="6" t="s">
        <v>0</v>
      </c>
      <c r="I845" s="7">
        <v>158</v>
      </c>
      <c r="J845" s="6">
        <v>21300</v>
      </c>
      <c r="K845" s="6" t="s">
        <v>27</v>
      </c>
      <c r="L845" s="6">
        <v>91100</v>
      </c>
      <c r="M845" s="6" t="s">
        <v>22</v>
      </c>
      <c r="N845" s="7">
        <v>278.14499999999998</v>
      </c>
      <c r="O845" s="6" t="s">
        <v>156</v>
      </c>
      <c r="P845" s="6" t="s">
        <v>157</v>
      </c>
      <c r="Q845" s="11">
        <v>2950121987654</v>
      </c>
      <c r="R845" s="12">
        <v>398989710</v>
      </c>
      <c r="S845" s="6" t="str">
        <f>LEFT(Q845,1)</f>
        <v>2</v>
      </c>
      <c r="T845" s="6" t="str">
        <f>IF(S845="1","Homme",IF(S845="0","Inconnu","Femme"))</f>
        <v>Femme</v>
      </c>
      <c r="U845" s="6" t="str">
        <f>"19"&amp;MID(Q845, SEARCH("", Q845) + 1,2)</f>
        <v>1995</v>
      </c>
      <c r="V845" s="6" t="str">
        <f>FLOOR(U845,5) &amp; "-" &amp; FLOOR(U845,5) + 5</f>
        <v>1995-2000</v>
      </c>
      <c r="W845" s="24">
        <f>IFERROR(VLOOKUP(Data_Set[[#This Row],[Type Transport]],'[1]Taux émission CO2e'!$A$5:$B$16,2,0),0)</f>
        <v>0.3</v>
      </c>
      <c r="X845" s="28">
        <f>IFERROR(VLOOKUP(Data_Set[[#This Row],[Type Transport]],'[1]Taux émission CO2e'!$A$5:$D$16,4,0),0)</f>
        <v>0.16</v>
      </c>
      <c r="Y845" s="24">
        <f>IFERROR(VLOOKUP(Data_Set[[#This Row],[Type Transport]],'[1]Taux émission CO2e'!$A$20:$B$31,2,0),0)</f>
        <v>0.7</v>
      </c>
      <c r="Z845" s="6">
        <f>IFERROR(VLOOKUP(Data_Set[[#This Row],[Type Transport]],'[1]Taux émission CO2e'!$A$20:$D$31,4,0),0)</f>
        <v>6.7400000000000002E-2</v>
      </c>
      <c r="AA845" s="30">
        <f>Data_Set[[#This Row],[Repartition Segment 1]]*Data_Set[[#This Row],[Coefficient CO2 Segment 1]]*Data_Set[[#This Row],[Poids OT (T)]]*Data_Set[[#This Row],[Distance (KM)]]</f>
        <v>2.0026439999999996</v>
      </c>
      <c r="AB845" s="30">
        <f>Data_Set[[#This Row],[Repartition Segment 2]]*Data_Set[[#This Row],[Coefficient CO2 Segment 2]]*Data_Set[[#This Row],[Poids OT (T)]]*Data_Set[[#This Row],[Distance (KM)]]</f>
        <v>1.9684321649999998</v>
      </c>
      <c r="AC845" s="30">
        <f>Data_Set[[#This Row],[Bilan CO2 Segment 1 (Kg CO2)]]+Data_Set[[#This Row],[Bilan CO2 Segment 2 (Kg CO2)]]</f>
        <v>3.9710761649999995</v>
      </c>
      <c r="AD845" s="1"/>
    </row>
    <row r="846" spans="1:30" ht="12.5" x14ac:dyDescent="0.25">
      <c r="A846" s="7">
        <v>2022070063</v>
      </c>
      <c r="B846" s="18">
        <v>44770</v>
      </c>
      <c r="C846" s="18" t="str">
        <f>TEXT(B846, "mmmm")</f>
        <v>juillet</v>
      </c>
      <c r="D846" s="18" t="str">
        <f>TEXT(B846,"aaaa")</f>
        <v>2022</v>
      </c>
      <c r="E846" s="7">
        <v>1536311</v>
      </c>
      <c r="F846" s="17">
        <v>150</v>
      </c>
      <c r="G846" s="23">
        <f>Data_Set[[#This Row],[Poids OT (kg)]]/1000</f>
        <v>0.15</v>
      </c>
      <c r="H846" s="6" t="s">
        <v>0</v>
      </c>
      <c r="I846" s="7">
        <v>158</v>
      </c>
      <c r="J846" s="6">
        <v>21300</v>
      </c>
      <c r="K846" s="6" t="s">
        <v>27</v>
      </c>
      <c r="L846" s="6">
        <v>91100</v>
      </c>
      <c r="M846" s="6" t="s">
        <v>22</v>
      </c>
      <c r="N846" s="7">
        <v>278.14499999999998</v>
      </c>
      <c r="O846" s="6" t="s">
        <v>156</v>
      </c>
      <c r="P846" s="6" t="s">
        <v>157</v>
      </c>
      <c r="Q846" s="11">
        <v>2950121987654</v>
      </c>
      <c r="R846" s="12">
        <v>398989710</v>
      </c>
      <c r="S846" s="6" t="str">
        <f>LEFT(Q846,1)</f>
        <v>2</v>
      </c>
      <c r="T846" s="6" t="str">
        <f>IF(S846="1","Homme",IF(S846="0","Inconnu","Femme"))</f>
        <v>Femme</v>
      </c>
      <c r="U846" s="6" t="str">
        <f>"19"&amp;MID(Q846, SEARCH("", Q846) + 1,2)</f>
        <v>1995</v>
      </c>
      <c r="V846" s="6" t="str">
        <f>FLOOR(U846,5) &amp; "-" &amp; FLOOR(U846,5) + 5</f>
        <v>1995-2000</v>
      </c>
      <c r="W846" s="24">
        <f>IFERROR(VLOOKUP(Data_Set[[#This Row],[Type Transport]],'[1]Taux émission CO2e'!$A$5:$B$16,2,0),0)</f>
        <v>0.3</v>
      </c>
      <c r="X846" s="28">
        <f>IFERROR(VLOOKUP(Data_Set[[#This Row],[Type Transport]],'[1]Taux émission CO2e'!$A$5:$D$16,4,0),0)</f>
        <v>0.16</v>
      </c>
      <c r="Y846" s="24">
        <f>IFERROR(VLOOKUP(Data_Set[[#This Row],[Type Transport]],'[1]Taux émission CO2e'!$A$20:$B$31,2,0),0)</f>
        <v>0.7</v>
      </c>
      <c r="Z846" s="6">
        <f>IFERROR(VLOOKUP(Data_Set[[#This Row],[Type Transport]],'[1]Taux émission CO2e'!$A$20:$D$31,4,0),0)</f>
        <v>6.7400000000000002E-2</v>
      </c>
      <c r="AA846" s="30">
        <f>Data_Set[[#This Row],[Repartition Segment 1]]*Data_Set[[#This Row],[Coefficient CO2 Segment 1]]*Data_Set[[#This Row],[Poids OT (T)]]*Data_Set[[#This Row],[Distance (KM)]]</f>
        <v>2.0026439999999996</v>
      </c>
      <c r="AB846" s="30">
        <f>Data_Set[[#This Row],[Repartition Segment 2]]*Data_Set[[#This Row],[Coefficient CO2 Segment 2]]*Data_Set[[#This Row],[Poids OT (T)]]*Data_Set[[#This Row],[Distance (KM)]]</f>
        <v>1.9684321649999998</v>
      </c>
      <c r="AC846" s="30">
        <f>Data_Set[[#This Row],[Bilan CO2 Segment 1 (Kg CO2)]]+Data_Set[[#This Row],[Bilan CO2 Segment 2 (Kg CO2)]]</f>
        <v>3.9710761649999995</v>
      </c>
      <c r="AD846" s="1"/>
    </row>
    <row r="847" spans="1:30" ht="12.5" x14ac:dyDescent="0.25">
      <c r="A847" s="7">
        <v>20220800118</v>
      </c>
      <c r="B847" s="18">
        <v>44776</v>
      </c>
      <c r="C847" s="18" t="str">
        <f>TEXT(B847, "mmmm")</f>
        <v>août</v>
      </c>
      <c r="D847" s="18" t="str">
        <f>TEXT(B847,"aaaa")</f>
        <v>2022</v>
      </c>
      <c r="E847" s="7">
        <v>1538940</v>
      </c>
      <c r="F847" s="17">
        <v>150</v>
      </c>
      <c r="G847" s="23">
        <f>Data_Set[[#This Row],[Poids OT (kg)]]/1000</f>
        <v>0.15</v>
      </c>
      <c r="H847" s="6" t="s">
        <v>0</v>
      </c>
      <c r="I847" s="7">
        <v>158</v>
      </c>
      <c r="J847" s="6">
        <v>21300</v>
      </c>
      <c r="K847" s="6" t="s">
        <v>27</v>
      </c>
      <c r="L847" s="6">
        <v>91100</v>
      </c>
      <c r="M847" s="6" t="s">
        <v>22</v>
      </c>
      <c r="N847" s="7">
        <v>278.14499999999998</v>
      </c>
      <c r="O847" s="6" t="s">
        <v>156</v>
      </c>
      <c r="P847" s="6" t="s">
        <v>157</v>
      </c>
      <c r="Q847" s="11">
        <v>2950121987654</v>
      </c>
      <c r="R847" s="12">
        <v>398989710</v>
      </c>
      <c r="S847" s="6" t="str">
        <f>LEFT(Q847,1)</f>
        <v>2</v>
      </c>
      <c r="T847" s="6" t="str">
        <f>IF(S847="1","Homme",IF(S847="0","Inconnu","Femme"))</f>
        <v>Femme</v>
      </c>
      <c r="U847" s="6" t="str">
        <f>"19"&amp;MID(Q847, SEARCH("", Q847) + 1,2)</f>
        <v>1995</v>
      </c>
      <c r="V847" s="6" t="str">
        <f>FLOOR(U847,5) &amp; "-" &amp; FLOOR(U847,5) + 5</f>
        <v>1995-2000</v>
      </c>
      <c r="W847" s="24">
        <f>IFERROR(VLOOKUP(Data_Set[[#This Row],[Type Transport]],'[1]Taux émission CO2e'!$A$5:$B$16,2,0),0)</f>
        <v>0.3</v>
      </c>
      <c r="X847" s="28">
        <f>IFERROR(VLOOKUP(Data_Set[[#This Row],[Type Transport]],'[1]Taux émission CO2e'!$A$5:$D$16,4,0),0)</f>
        <v>0.16</v>
      </c>
      <c r="Y847" s="24">
        <f>IFERROR(VLOOKUP(Data_Set[[#This Row],[Type Transport]],'[1]Taux émission CO2e'!$A$20:$B$31,2,0),0)</f>
        <v>0.7</v>
      </c>
      <c r="Z847" s="6">
        <f>IFERROR(VLOOKUP(Data_Set[[#This Row],[Type Transport]],'[1]Taux émission CO2e'!$A$20:$D$31,4,0),0)</f>
        <v>6.7400000000000002E-2</v>
      </c>
      <c r="AA847" s="30">
        <f>Data_Set[[#This Row],[Repartition Segment 1]]*Data_Set[[#This Row],[Coefficient CO2 Segment 1]]*Data_Set[[#This Row],[Poids OT (T)]]*Data_Set[[#This Row],[Distance (KM)]]</f>
        <v>2.0026439999999996</v>
      </c>
      <c r="AB847" s="30">
        <f>Data_Set[[#This Row],[Repartition Segment 2]]*Data_Set[[#This Row],[Coefficient CO2 Segment 2]]*Data_Set[[#This Row],[Poids OT (T)]]*Data_Set[[#This Row],[Distance (KM)]]</f>
        <v>1.9684321649999998</v>
      </c>
      <c r="AC847" s="30">
        <f>Data_Set[[#This Row],[Bilan CO2 Segment 1 (Kg CO2)]]+Data_Set[[#This Row],[Bilan CO2 Segment 2 (Kg CO2)]]</f>
        <v>3.9710761649999995</v>
      </c>
      <c r="AD847" s="1"/>
    </row>
    <row r="848" spans="1:30" ht="12.5" x14ac:dyDescent="0.25">
      <c r="A848" s="7">
        <v>20220800118</v>
      </c>
      <c r="B848" s="18">
        <v>44797</v>
      </c>
      <c r="C848" s="18" t="str">
        <f>TEXT(B848, "mmmm")</f>
        <v>août</v>
      </c>
      <c r="D848" s="18" t="str">
        <f>TEXT(B848,"aaaa")</f>
        <v>2022</v>
      </c>
      <c r="E848" s="7">
        <v>1544213</v>
      </c>
      <c r="F848" s="17">
        <v>300</v>
      </c>
      <c r="G848" s="23">
        <f>Data_Set[[#This Row],[Poids OT (kg)]]/1000</f>
        <v>0.3</v>
      </c>
      <c r="H848" s="6" t="s">
        <v>0</v>
      </c>
      <c r="I848" s="7">
        <v>188</v>
      </c>
      <c r="J848" s="6">
        <v>21300</v>
      </c>
      <c r="K848" s="6" t="s">
        <v>27</v>
      </c>
      <c r="L848" s="6">
        <v>91100</v>
      </c>
      <c r="M848" s="6" t="s">
        <v>22</v>
      </c>
      <c r="N848" s="7">
        <v>278.14499999999998</v>
      </c>
      <c r="O848" s="6" t="s">
        <v>156</v>
      </c>
      <c r="P848" s="6" t="s">
        <v>157</v>
      </c>
      <c r="Q848" s="11">
        <v>2950121987654</v>
      </c>
      <c r="R848" s="12">
        <v>398989710</v>
      </c>
      <c r="S848" s="6" t="str">
        <f>LEFT(Q848,1)</f>
        <v>2</v>
      </c>
      <c r="T848" s="6" t="str">
        <f>IF(S848="1","Homme",IF(S848="0","Inconnu","Femme"))</f>
        <v>Femme</v>
      </c>
      <c r="U848" s="6" t="str">
        <f>"19"&amp;MID(Q848, SEARCH("", Q848) + 1,2)</f>
        <v>1995</v>
      </c>
      <c r="V848" s="6" t="str">
        <f>FLOOR(U848,5) &amp; "-" &amp; FLOOR(U848,5) + 5</f>
        <v>1995-2000</v>
      </c>
      <c r="W848" s="24">
        <f>IFERROR(VLOOKUP(Data_Set[[#This Row],[Type Transport]],'[1]Taux émission CO2e'!$A$5:$B$16,2,0),0)</f>
        <v>0.3</v>
      </c>
      <c r="X848" s="28">
        <f>IFERROR(VLOOKUP(Data_Set[[#This Row],[Type Transport]],'[1]Taux émission CO2e'!$A$5:$D$16,4,0),0)</f>
        <v>0.16</v>
      </c>
      <c r="Y848" s="24">
        <f>IFERROR(VLOOKUP(Data_Set[[#This Row],[Type Transport]],'[1]Taux émission CO2e'!$A$20:$B$31,2,0),0)</f>
        <v>0.7</v>
      </c>
      <c r="Z848" s="6">
        <f>IFERROR(VLOOKUP(Data_Set[[#This Row],[Type Transport]],'[1]Taux émission CO2e'!$A$20:$D$31,4,0),0)</f>
        <v>6.7400000000000002E-2</v>
      </c>
      <c r="AA848" s="30">
        <f>Data_Set[[#This Row],[Repartition Segment 1]]*Data_Set[[#This Row],[Coefficient CO2 Segment 1]]*Data_Set[[#This Row],[Poids OT (T)]]*Data_Set[[#This Row],[Distance (KM)]]</f>
        <v>4.0052879999999993</v>
      </c>
      <c r="AB848" s="30">
        <f>Data_Set[[#This Row],[Repartition Segment 2]]*Data_Set[[#This Row],[Coefficient CO2 Segment 2]]*Data_Set[[#This Row],[Poids OT (T)]]*Data_Set[[#This Row],[Distance (KM)]]</f>
        <v>3.9368643299999997</v>
      </c>
      <c r="AC848" s="30">
        <f>Data_Set[[#This Row],[Bilan CO2 Segment 1 (Kg CO2)]]+Data_Set[[#This Row],[Bilan CO2 Segment 2 (Kg CO2)]]</f>
        <v>7.942152329999999</v>
      </c>
      <c r="AD848" s="1"/>
    </row>
    <row r="849" spans="1:30" ht="12.5" x14ac:dyDescent="0.25">
      <c r="A849" s="7">
        <v>20220800118</v>
      </c>
      <c r="B849" s="18">
        <v>44804</v>
      </c>
      <c r="C849" s="18" t="str">
        <f>TEXT(B849, "mmmm")</f>
        <v>août</v>
      </c>
      <c r="D849" s="18" t="str">
        <f>TEXT(B849,"aaaa")</f>
        <v>2022</v>
      </c>
      <c r="E849" s="7">
        <v>1546651</v>
      </c>
      <c r="F849" s="17">
        <v>300</v>
      </c>
      <c r="G849" s="23">
        <f>Data_Set[[#This Row],[Poids OT (kg)]]/1000</f>
        <v>0.3</v>
      </c>
      <c r="H849" s="6" t="s">
        <v>0</v>
      </c>
      <c r="I849" s="7">
        <v>188</v>
      </c>
      <c r="J849" s="6">
        <v>21300</v>
      </c>
      <c r="K849" s="6" t="s">
        <v>27</v>
      </c>
      <c r="L849" s="6">
        <v>91100</v>
      </c>
      <c r="M849" s="6" t="s">
        <v>22</v>
      </c>
      <c r="N849" s="7">
        <v>278.14499999999998</v>
      </c>
      <c r="O849" s="6" t="s">
        <v>156</v>
      </c>
      <c r="P849" s="6" t="s">
        <v>157</v>
      </c>
      <c r="Q849" s="11">
        <v>2950121987654</v>
      </c>
      <c r="R849" s="12">
        <v>398989710</v>
      </c>
      <c r="S849" s="6" t="str">
        <f>LEFT(Q849,1)</f>
        <v>2</v>
      </c>
      <c r="T849" s="6" t="str">
        <f>IF(S849="1","Homme",IF(S849="0","Inconnu","Femme"))</f>
        <v>Femme</v>
      </c>
      <c r="U849" s="6" t="str">
        <f>"19"&amp;MID(Q849, SEARCH("", Q849) + 1,2)</f>
        <v>1995</v>
      </c>
      <c r="V849" s="6" t="str">
        <f>FLOOR(U849,5) &amp; "-" &amp; FLOOR(U849,5) + 5</f>
        <v>1995-2000</v>
      </c>
      <c r="W849" s="24">
        <f>IFERROR(VLOOKUP(Data_Set[[#This Row],[Type Transport]],'[1]Taux émission CO2e'!$A$5:$B$16,2,0),0)</f>
        <v>0.3</v>
      </c>
      <c r="X849" s="28">
        <f>IFERROR(VLOOKUP(Data_Set[[#This Row],[Type Transport]],'[1]Taux émission CO2e'!$A$5:$D$16,4,0),0)</f>
        <v>0.16</v>
      </c>
      <c r="Y849" s="24">
        <f>IFERROR(VLOOKUP(Data_Set[[#This Row],[Type Transport]],'[1]Taux émission CO2e'!$A$20:$B$31,2,0),0)</f>
        <v>0.7</v>
      </c>
      <c r="Z849" s="6">
        <f>IFERROR(VLOOKUP(Data_Set[[#This Row],[Type Transport]],'[1]Taux émission CO2e'!$A$20:$D$31,4,0),0)</f>
        <v>6.7400000000000002E-2</v>
      </c>
      <c r="AA849" s="30">
        <f>Data_Set[[#This Row],[Repartition Segment 1]]*Data_Set[[#This Row],[Coefficient CO2 Segment 1]]*Data_Set[[#This Row],[Poids OT (T)]]*Data_Set[[#This Row],[Distance (KM)]]</f>
        <v>4.0052879999999993</v>
      </c>
      <c r="AB849" s="30">
        <f>Data_Set[[#This Row],[Repartition Segment 2]]*Data_Set[[#This Row],[Coefficient CO2 Segment 2]]*Data_Set[[#This Row],[Poids OT (T)]]*Data_Set[[#This Row],[Distance (KM)]]</f>
        <v>3.9368643299999997</v>
      </c>
      <c r="AC849" s="30">
        <f>Data_Set[[#This Row],[Bilan CO2 Segment 1 (Kg CO2)]]+Data_Set[[#This Row],[Bilan CO2 Segment 2 (Kg CO2)]]</f>
        <v>7.942152329999999</v>
      </c>
      <c r="AD849" s="1"/>
    </row>
    <row r="850" spans="1:30" ht="12.5" x14ac:dyDescent="0.25">
      <c r="A850" s="7">
        <v>2022090069</v>
      </c>
      <c r="B850" s="18">
        <v>44811</v>
      </c>
      <c r="C850" s="18" t="str">
        <f>TEXT(B850, "mmmm")</f>
        <v>septembre</v>
      </c>
      <c r="D850" s="18" t="str">
        <f>TEXT(B850,"aaaa")</f>
        <v>2022</v>
      </c>
      <c r="E850" s="7">
        <v>1549413</v>
      </c>
      <c r="F850" s="17">
        <v>150</v>
      </c>
      <c r="G850" s="23">
        <f>Data_Set[[#This Row],[Poids OT (kg)]]/1000</f>
        <v>0.15</v>
      </c>
      <c r="H850" s="6" t="s">
        <v>0</v>
      </c>
      <c r="I850" s="7">
        <v>158</v>
      </c>
      <c r="J850" s="6">
        <v>21300</v>
      </c>
      <c r="K850" s="6" t="s">
        <v>27</v>
      </c>
      <c r="L850" s="6">
        <v>91100</v>
      </c>
      <c r="M850" s="6" t="s">
        <v>22</v>
      </c>
      <c r="N850" s="7">
        <v>278.14499999999998</v>
      </c>
      <c r="O850" s="6" t="s">
        <v>156</v>
      </c>
      <c r="P850" s="6" t="s">
        <v>157</v>
      </c>
      <c r="Q850" s="11">
        <v>2950121987654</v>
      </c>
      <c r="R850" s="12">
        <v>398989710</v>
      </c>
      <c r="S850" s="6" t="str">
        <f>LEFT(Q850,1)</f>
        <v>2</v>
      </c>
      <c r="T850" s="6" t="str">
        <f>IF(S850="1","Homme",IF(S850="0","Inconnu","Femme"))</f>
        <v>Femme</v>
      </c>
      <c r="U850" s="6" t="str">
        <f>"19"&amp;MID(Q850, SEARCH("", Q850) + 1,2)</f>
        <v>1995</v>
      </c>
      <c r="V850" s="6" t="str">
        <f>FLOOR(U850,5) &amp; "-" &amp; FLOOR(U850,5) + 5</f>
        <v>1995-2000</v>
      </c>
      <c r="W850" s="24">
        <f>IFERROR(VLOOKUP(Data_Set[[#This Row],[Type Transport]],'[1]Taux émission CO2e'!$A$5:$B$16,2,0),0)</f>
        <v>0.3</v>
      </c>
      <c r="X850" s="28">
        <f>IFERROR(VLOOKUP(Data_Set[[#This Row],[Type Transport]],'[1]Taux émission CO2e'!$A$5:$D$16,4,0),0)</f>
        <v>0.16</v>
      </c>
      <c r="Y850" s="24">
        <f>IFERROR(VLOOKUP(Data_Set[[#This Row],[Type Transport]],'[1]Taux émission CO2e'!$A$20:$B$31,2,0),0)</f>
        <v>0.7</v>
      </c>
      <c r="Z850" s="6">
        <f>IFERROR(VLOOKUP(Data_Set[[#This Row],[Type Transport]],'[1]Taux émission CO2e'!$A$20:$D$31,4,0),0)</f>
        <v>6.7400000000000002E-2</v>
      </c>
      <c r="AA850" s="30">
        <f>Data_Set[[#This Row],[Repartition Segment 1]]*Data_Set[[#This Row],[Coefficient CO2 Segment 1]]*Data_Set[[#This Row],[Poids OT (T)]]*Data_Set[[#This Row],[Distance (KM)]]</f>
        <v>2.0026439999999996</v>
      </c>
      <c r="AB850" s="30">
        <f>Data_Set[[#This Row],[Repartition Segment 2]]*Data_Set[[#This Row],[Coefficient CO2 Segment 2]]*Data_Set[[#This Row],[Poids OT (T)]]*Data_Set[[#This Row],[Distance (KM)]]</f>
        <v>1.9684321649999998</v>
      </c>
      <c r="AC850" s="30">
        <f>Data_Set[[#This Row],[Bilan CO2 Segment 1 (Kg CO2)]]+Data_Set[[#This Row],[Bilan CO2 Segment 2 (Kg CO2)]]</f>
        <v>3.9710761649999995</v>
      </c>
      <c r="AD850" s="1"/>
    </row>
    <row r="851" spans="1:30" ht="12.5" x14ac:dyDescent="0.25">
      <c r="A851" s="7">
        <v>2022090069</v>
      </c>
      <c r="B851" s="18">
        <v>44825</v>
      </c>
      <c r="C851" s="18" t="str">
        <f>TEXT(B851, "mmmm")</f>
        <v>septembre</v>
      </c>
      <c r="D851" s="18" t="str">
        <f>TEXT(B851,"aaaa")</f>
        <v>2022</v>
      </c>
      <c r="E851" s="7">
        <v>1556208</v>
      </c>
      <c r="F851" s="17">
        <v>300</v>
      </c>
      <c r="G851" s="23">
        <f>Data_Set[[#This Row],[Poids OT (kg)]]/1000</f>
        <v>0.3</v>
      </c>
      <c r="H851" s="6" t="s">
        <v>0</v>
      </c>
      <c r="I851" s="7">
        <v>188</v>
      </c>
      <c r="J851" s="6">
        <v>21300</v>
      </c>
      <c r="K851" s="6" t="s">
        <v>27</v>
      </c>
      <c r="L851" s="6">
        <v>91100</v>
      </c>
      <c r="M851" s="6" t="s">
        <v>22</v>
      </c>
      <c r="N851" s="7">
        <v>278.14499999999998</v>
      </c>
      <c r="O851" s="6" t="s">
        <v>156</v>
      </c>
      <c r="P851" s="6" t="s">
        <v>157</v>
      </c>
      <c r="Q851" s="11">
        <v>2950121987654</v>
      </c>
      <c r="R851" s="12">
        <v>398989710</v>
      </c>
      <c r="S851" s="6" t="str">
        <f>LEFT(Q851,1)</f>
        <v>2</v>
      </c>
      <c r="T851" s="6" t="str">
        <f>IF(S851="1","Homme",IF(S851="0","Inconnu","Femme"))</f>
        <v>Femme</v>
      </c>
      <c r="U851" s="6" t="str">
        <f>"19"&amp;MID(Q851, SEARCH("", Q851) + 1,2)</f>
        <v>1995</v>
      </c>
      <c r="V851" s="6" t="str">
        <f>FLOOR(U851,5) &amp; "-" &amp; FLOOR(U851,5) + 5</f>
        <v>1995-2000</v>
      </c>
      <c r="W851" s="24">
        <f>IFERROR(VLOOKUP(Data_Set[[#This Row],[Type Transport]],'[1]Taux émission CO2e'!$A$5:$B$16,2,0),0)</f>
        <v>0.3</v>
      </c>
      <c r="X851" s="28">
        <f>IFERROR(VLOOKUP(Data_Set[[#This Row],[Type Transport]],'[1]Taux émission CO2e'!$A$5:$D$16,4,0),0)</f>
        <v>0.16</v>
      </c>
      <c r="Y851" s="24">
        <f>IFERROR(VLOOKUP(Data_Set[[#This Row],[Type Transport]],'[1]Taux émission CO2e'!$A$20:$B$31,2,0),0)</f>
        <v>0.7</v>
      </c>
      <c r="Z851" s="6">
        <f>IFERROR(VLOOKUP(Data_Set[[#This Row],[Type Transport]],'[1]Taux émission CO2e'!$A$20:$D$31,4,0),0)</f>
        <v>6.7400000000000002E-2</v>
      </c>
      <c r="AA851" s="30">
        <f>Data_Set[[#This Row],[Repartition Segment 1]]*Data_Set[[#This Row],[Coefficient CO2 Segment 1]]*Data_Set[[#This Row],[Poids OT (T)]]*Data_Set[[#This Row],[Distance (KM)]]</f>
        <v>4.0052879999999993</v>
      </c>
      <c r="AB851" s="30">
        <f>Data_Set[[#This Row],[Repartition Segment 2]]*Data_Set[[#This Row],[Coefficient CO2 Segment 2]]*Data_Set[[#This Row],[Poids OT (T)]]*Data_Set[[#This Row],[Distance (KM)]]</f>
        <v>3.9368643299999997</v>
      </c>
      <c r="AC851" s="30">
        <f>Data_Set[[#This Row],[Bilan CO2 Segment 1 (Kg CO2)]]+Data_Set[[#This Row],[Bilan CO2 Segment 2 (Kg CO2)]]</f>
        <v>7.942152329999999</v>
      </c>
      <c r="AD851" s="1"/>
    </row>
    <row r="852" spans="1:30" ht="12.5" x14ac:dyDescent="0.25">
      <c r="A852" s="7">
        <v>2022090069</v>
      </c>
      <c r="B852" s="18">
        <v>44832</v>
      </c>
      <c r="C852" s="18" t="str">
        <f>TEXT(B852, "mmmm")</f>
        <v>septembre</v>
      </c>
      <c r="D852" s="18" t="str">
        <f>TEXT(B852,"aaaa")</f>
        <v>2022</v>
      </c>
      <c r="E852" s="7">
        <v>1559145</v>
      </c>
      <c r="F852" s="17">
        <v>150</v>
      </c>
      <c r="G852" s="23">
        <f>Data_Set[[#This Row],[Poids OT (kg)]]/1000</f>
        <v>0.15</v>
      </c>
      <c r="H852" s="6" t="s">
        <v>0</v>
      </c>
      <c r="I852" s="7">
        <v>158</v>
      </c>
      <c r="J852" s="6">
        <v>21300</v>
      </c>
      <c r="K852" s="6" t="s">
        <v>27</v>
      </c>
      <c r="L852" s="6">
        <v>91100</v>
      </c>
      <c r="M852" s="6" t="s">
        <v>22</v>
      </c>
      <c r="N852" s="7">
        <v>278.14499999999998</v>
      </c>
      <c r="O852" s="6" t="s">
        <v>156</v>
      </c>
      <c r="P852" s="6" t="s">
        <v>157</v>
      </c>
      <c r="Q852" s="11">
        <v>2950121987654</v>
      </c>
      <c r="R852" s="12">
        <v>398989710</v>
      </c>
      <c r="S852" s="6" t="str">
        <f>LEFT(Q852,1)</f>
        <v>2</v>
      </c>
      <c r="T852" s="6" t="str">
        <f>IF(S852="1","Homme",IF(S852="0","Inconnu","Femme"))</f>
        <v>Femme</v>
      </c>
      <c r="U852" s="6" t="str">
        <f>"19"&amp;MID(Q852, SEARCH("", Q852) + 1,2)</f>
        <v>1995</v>
      </c>
      <c r="V852" s="6" t="str">
        <f>FLOOR(U852,5) &amp; "-" &amp; FLOOR(U852,5) + 5</f>
        <v>1995-2000</v>
      </c>
      <c r="W852" s="24">
        <f>IFERROR(VLOOKUP(Data_Set[[#This Row],[Type Transport]],'[1]Taux émission CO2e'!$A$5:$B$16,2,0),0)</f>
        <v>0.3</v>
      </c>
      <c r="X852" s="28">
        <f>IFERROR(VLOOKUP(Data_Set[[#This Row],[Type Transport]],'[1]Taux émission CO2e'!$A$5:$D$16,4,0),0)</f>
        <v>0.16</v>
      </c>
      <c r="Y852" s="24">
        <f>IFERROR(VLOOKUP(Data_Set[[#This Row],[Type Transport]],'[1]Taux émission CO2e'!$A$20:$B$31,2,0),0)</f>
        <v>0.7</v>
      </c>
      <c r="Z852" s="6">
        <f>IFERROR(VLOOKUP(Data_Set[[#This Row],[Type Transport]],'[1]Taux émission CO2e'!$A$20:$D$31,4,0),0)</f>
        <v>6.7400000000000002E-2</v>
      </c>
      <c r="AA852" s="30">
        <f>Data_Set[[#This Row],[Repartition Segment 1]]*Data_Set[[#This Row],[Coefficient CO2 Segment 1]]*Data_Set[[#This Row],[Poids OT (T)]]*Data_Set[[#This Row],[Distance (KM)]]</f>
        <v>2.0026439999999996</v>
      </c>
      <c r="AB852" s="30">
        <f>Data_Set[[#This Row],[Repartition Segment 2]]*Data_Set[[#This Row],[Coefficient CO2 Segment 2]]*Data_Set[[#This Row],[Poids OT (T)]]*Data_Set[[#This Row],[Distance (KM)]]</f>
        <v>1.9684321649999998</v>
      </c>
      <c r="AC852" s="30">
        <f>Data_Set[[#This Row],[Bilan CO2 Segment 1 (Kg CO2)]]+Data_Set[[#This Row],[Bilan CO2 Segment 2 (Kg CO2)]]</f>
        <v>3.9710761649999995</v>
      </c>
      <c r="AD852" s="1"/>
    </row>
    <row r="853" spans="1:30" ht="12.5" x14ac:dyDescent="0.25">
      <c r="A853" s="7">
        <v>2022070063</v>
      </c>
      <c r="B853" s="18">
        <v>44763</v>
      </c>
      <c r="C853" s="18" t="str">
        <f>TEXT(B853, "mmmm")</f>
        <v>juillet</v>
      </c>
      <c r="D853" s="18" t="str">
        <f>TEXT(B853,"aaaa")</f>
        <v>2022</v>
      </c>
      <c r="E853" s="7">
        <v>1533084</v>
      </c>
      <c r="F853" s="17">
        <v>150</v>
      </c>
      <c r="G853" s="23">
        <f>Data_Set[[#This Row],[Poids OT (kg)]]/1000</f>
        <v>0.15</v>
      </c>
      <c r="H853" s="6" t="s">
        <v>1</v>
      </c>
      <c r="I853" s="7">
        <v>180</v>
      </c>
      <c r="J853" s="6">
        <v>37220</v>
      </c>
      <c r="K853" s="6" t="s">
        <v>66</v>
      </c>
      <c r="L853" s="6">
        <v>91090</v>
      </c>
      <c r="M853" s="6" t="s">
        <v>29</v>
      </c>
      <c r="N853" s="7">
        <v>277.30599999999998</v>
      </c>
      <c r="O853" s="6" t="s">
        <v>235</v>
      </c>
      <c r="P853" s="6" t="s">
        <v>236</v>
      </c>
      <c r="Q853" s="11">
        <v>1870937876543</v>
      </c>
      <c r="R853" s="12">
        <v>512160965</v>
      </c>
      <c r="S853" s="6" t="str">
        <f>LEFT(Q853,1)</f>
        <v>1</v>
      </c>
      <c r="T853" s="6" t="str">
        <f>IF(S853="1","Homme",IF(S853="0","Inconnu","Femme"))</f>
        <v>Homme</v>
      </c>
      <c r="U853" s="6" t="str">
        <f>"19"&amp;MID(Q853, SEARCH("", Q853) + 1,2)</f>
        <v>1987</v>
      </c>
      <c r="V853" s="6" t="str">
        <f>FLOOR(U853,5) &amp; "-" &amp; FLOOR(U853,5) + 5</f>
        <v>1985-1990</v>
      </c>
      <c r="W853" s="24">
        <f>IFERROR(VLOOKUP(Data_Set[[#This Row],[Type Transport]],'[1]Taux émission CO2e'!$A$5:$B$16,2,0),0)</f>
        <v>0.3</v>
      </c>
      <c r="X853" s="28">
        <f>IFERROR(VLOOKUP(Data_Set[[#This Row],[Type Transport]],'[1]Taux émission CO2e'!$A$5:$D$16,4,0),0)</f>
        <v>0.16</v>
      </c>
      <c r="Y853" s="24">
        <f>IFERROR(VLOOKUP(Data_Set[[#This Row],[Type Transport]],'[1]Taux émission CO2e'!$A$20:$B$31,2,0),0)</f>
        <v>0.7</v>
      </c>
      <c r="Z853" s="6">
        <f>IFERROR(VLOOKUP(Data_Set[[#This Row],[Type Transport]],'[1]Taux émission CO2e'!$A$20:$D$31,4,0),0)</f>
        <v>6.7400000000000002E-2</v>
      </c>
      <c r="AA853" s="30">
        <f>Data_Set[[#This Row],[Repartition Segment 1]]*Data_Set[[#This Row],[Coefficient CO2 Segment 1]]*Data_Set[[#This Row],[Poids OT (T)]]*Data_Set[[#This Row],[Distance (KM)]]</f>
        <v>1.9966031999999998</v>
      </c>
      <c r="AB853" s="30">
        <f>Data_Set[[#This Row],[Repartition Segment 2]]*Data_Set[[#This Row],[Coefficient CO2 Segment 2]]*Data_Set[[#This Row],[Poids OT (T)]]*Data_Set[[#This Row],[Distance (KM)]]</f>
        <v>1.9624945619999998</v>
      </c>
      <c r="AC853" s="30">
        <f>Data_Set[[#This Row],[Bilan CO2 Segment 1 (Kg CO2)]]+Data_Set[[#This Row],[Bilan CO2 Segment 2 (Kg CO2)]]</f>
        <v>3.9590977619999999</v>
      </c>
      <c r="AD853" s="1"/>
    </row>
    <row r="854" spans="1:30" ht="12.5" x14ac:dyDescent="0.25">
      <c r="A854" s="7">
        <v>20220800118</v>
      </c>
      <c r="B854" s="18">
        <v>44804</v>
      </c>
      <c r="C854" s="18" t="str">
        <f>TEXT(B854, "mmmm")</f>
        <v>août</v>
      </c>
      <c r="D854" s="18" t="str">
        <f>TEXT(B854,"aaaa")</f>
        <v>2022</v>
      </c>
      <c r="E854" s="7">
        <v>1547354</v>
      </c>
      <c r="F854" s="17">
        <v>50</v>
      </c>
      <c r="G854" s="23">
        <f>Data_Set[[#This Row],[Poids OT (kg)]]/1000</f>
        <v>0.05</v>
      </c>
      <c r="H854" s="6" t="s">
        <v>1</v>
      </c>
      <c r="I854" s="7">
        <v>100</v>
      </c>
      <c r="J854" s="6">
        <v>91100</v>
      </c>
      <c r="K854" s="6" t="s">
        <v>22</v>
      </c>
      <c r="L854" s="6">
        <v>59223</v>
      </c>
      <c r="M854" s="6" t="s">
        <v>134</v>
      </c>
      <c r="N854" s="7">
        <v>268.98399999999998</v>
      </c>
      <c r="O854" s="6" t="s">
        <v>145</v>
      </c>
      <c r="P854" s="6" t="s">
        <v>146</v>
      </c>
      <c r="Q854" s="11">
        <v>1690891543678</v>
      </c>
      <c r="R854" s="12">
        <v>154098765</v>
      </c>
      <c r="S854" s="6" t="str">
        <f>LEFT(Q854,1)</f>
        <v>1</v>
      </c>
      <c r="T854" s="6" t="str">
        <f>IF(S854="1","Homme",IF(S854="0","Inconnu","Femme"))</f>
        <v>Homme</v>
      </c>
      <c r="U854" s="6" t="str">
        <f>"19"&amp;MID(Q854, SEARCH("", Q854) + 1,2)</f>
        <v>1969</v>
      </c>
      <c r="V854" s="6" t="str">
        <f>FLOOR(U854,5) &amp; "-" &amp; FLOOR(U854,5) + 5</f>
        <v>1965-1970</v>
      </c>
      <c r="W854" s="24">
        <f>IFERROR(VLOOKUP(Data_Set[[#This Row],[Type Transport]],'[1]Taux émission CO2e'!$A$5:$B$16,2,0),0)</f>
        <v>0.3</v>
      </c>
      <c r="X854" s="28">
        <f>IFERROR(VLOOKUP(Data_Set[[#This Row],[Type Transport]],'[1]Taux émission CO2e'!$A$5:$D$16,4,0),0)</f>
        <v>0.16</v>
      </c>
      <c r="Y854" s="24">
        <f>IFERROR(VLOOKUP(Data_Set[[#This Row],[Type Transport]],'[1]Taux émission CO2e'!$A$20:$B$31,2,0),0)</f>
        <v>0.7</v>
      </c>
      <c r="Z854" s="6">
        <f>IFERROR(VLOOKUP(Data_Set[[#This Row],[Type Transport]],'[1]Taux émission CO2e'!$A$20:$D$31,4,0),0)</f>
        <v>6.7400000000000002E-2</v>
      </c>
      <c r="AA854" s="30">
        <f>Data_Set[[#This Row],[Repartition Segment 1]]*Data_Set[[#This Row],[Coefficient CO2 Segment 1]]*Data_Set[[#This Row],[Poids OT (T)]]*Data_Set[[#This Row],[Distance (KM)]]</f>
        <v>0.64556159999999996</v>
      </c>
      <c r="AB854" s="30">
        <f>Data_Set[[#This Row],[Repartition Segment 2]]*Data_Set[[#This Row],[Coefficient CO2 Segment 2]]*Data_Set[[#This Row],[Poids OT (T)]]*Data_Set[[#This Row],[Distance (KM)]]</f>
        <v>0.63453325599999999</v>
      </c>
      <c r="AC854" s="30">
        <f>Data_Set[[#This Row],[Bilan CO2 Segment 1 (Kg CO2)]]+Data_Set[[#This Row],[Bilan CO2 Segment 2 (Kg CO2)]]</f>
        <v>1.2800948559999998</v>
      </c>
      <c r="AD854" s="1"/>
    </row>
    <row r="855" spans="1:30" ht="12.5" x14ac:dyDescent="0.25">
      <c r="A855" s="7">
        <v>2022090069</v>
      </c>
      <c r="B855" s="18">
        <v>44831</v>
      </c>
      <c r="C855" s="18" t="str">
        <f>TEXT(B855, "mmmm")</f>
        <v>septembre</v>
      </c>
      <c r="D855" s="18" t="str">
        <f>TEXT(B855,"aaaa")</f>
        <v>2022</v>
      </c>
      <c r="E855" s="7">
        <v>1559217</v>
      </c>
      <c r="F855" s="17">
        <v>140</v>
      </c>
      <c r="G855" s="23">
        <f>Data_Set[[#This Row],[Poids OT (kg)]]/1000</f>
        <v>0.14000000000000001</v>
      </c>
      <c r="H855" s="6" t="s">
        <v>1</v>
      </c>
      <c r="I855" s="7">
        <v>100</v>
      </c>
      <c r="J855" s="6">
        <v>91100</v>
      </c>
      <c r="K855" s="6" t="s">
        <v>22</v>
      </c>
      <c r="L855" s="6">
        <v>59223</v>
      </c>
      <c r="M855" s="6" t="s">
        <v>134</v>
      </c>
      <c r="N855" s="7">
        <v>268.98399999999998</v>
      </c>
      <c r="O855" s="6" t="s">
        <v>145</v>
      </c>
      <c r="P855" s="6" t="s">
        <v>146</v>
      </c>
      <c r="Q855" s="11">
        <v>1690891543678</v>
      </c>
      <c r="R855" s="12">
        <v>154098765</v>
      </c>
      <c r="S855" s="6" t="str">
        <f>LEFT(Q855,1)</f>
        <v>1</v>
      </c>
      <c r="T855" s="6" t="str">
        <f>IF(S855="1","Homme",IF(S855="0","Inconnu","Femme"))</f>
        <v>Homme</v>
      </c>
      <c r="U855" s="6" t="str">
        <f>"19"&amp;MID(Q855, SEARCH("", Q855) + 1,2)</f>
        <v>1969</v>
      </c>
      <c r="V855" s="6" t="str">
        <f>FLOOR(U855,5) &amp; "-" &amp; FLOOR(U855,5) + 5</f>
        <v>1965-1970</v>
      </c>
      <c r="W855" s="24">
        <f>IFERROR(VLOOKUP(Data_Set[[#This Row],[Type Transport]],'[1]Taux émission CO2e'!$A$5:$B$16,2,0),0)</f>
        <v>0.3</v>
      </c>
      <c r="X855" s="28">
        <f>IFERROR(VLOOKUP(Data_Set[[#This Row],[Type Transport]],'[1]Taux émission CO2e'!$A$5:$D$16,4,0),0)</f>
        <v>0.16</v>
      </c>
      <c r="Y855" s="24">
        <f>IFERROR(VLOOKUP(Data_Set[[#This Row],[Type Transport]],'[1]Taux émission CO2e'!$A$20:$B$31,2,0),0)</f>
        <v>0.7</v>
      </c>
      <c r="Z855" s="6">
        <f>IFERROR(VLOOKUP(Data_Set[[#This Row],[Type Transport]],'[1]Taux émission CO2e'!$A$20:$D$31,4,0),0)</f>
        <v>6.7400000000000002E-2</v>
      </c>
      <c r="AA855" s="30">
        <f>Data_Set[[#This Row],[Repartition Segment 1]]*Data_Set[[#This Row],[Coefficient CO2 Segment 1]]*Data_Set[[#This Row],[Poids OT (T)]]*Data_Set[[#This Row],[Distance (KM)]]</f>
        <v>1.8075724800000001</v>
      </c>
      <c r="AB855" s="30">
        <f>Data_Set[[#This Row],[Repartition Segment 2]]*Data_Set[[#This Row],[Coefficient CO2 Segment 2]]*Data_Set[[#This Row],[Poids OT (T)]]*Data_Set[[#This Row],[Distance (KM)]]</f>
        <v>1.7766931168</v>
      </c>
      <c r="AC855" s="30">
        <f>Data_Set[[#This Row],[Bilan CO2 Segment 1 (Kg CO2)]]+Data_Set[[#This Row],[Bilan CO2 Segment 2 (Kg CO2)]]</f>
        <v>3.5842655967999999</v>
      </c>
      <c r="AD855" s="1"/>
    </row>
    <row r="856" spans="1:30" ht="12.5" x14ac:dyDescent="0.25">
      <c r="A856" s="7">
        <v>202203000165</v>
      </c>
      <c r="B856" s="18">
        <v>44642</v>
      </c>
      <c r="C856" s="18" t="str">
        <f>TEXT(B856, "mmmm")</f>
        <v>mars</v>
      </c>
      <c r="D856" s="18" t="str">
        <f>TEXT(B856,"aaaa")</f>
        <v>2022</v>
      </c>
      <c r="E856" s="7">
        <v>1481882</v>
      </c>
      <c r="F856" s="17">
        <v>150</v>
      </c>
      <c r="G856" s="23">
        <f>Data_Set[[#This Row],[Poids OT (kg)]]/1000</f>
        <v>0.15</v>
      </c>
      <c r="H856" s="6" t="s">
        <v>0</v>
      </c>
      <c r="I856" s="7">
        <v>190</v>
      </c>
      <c r="J856" s="6">
        <v>59118</v>
      </c>
      <c r="K856" s="6" t="s">
        <v>47</v>
      </c>
      <c r="L856" s="6">
        <v>91100</v>
      </c>
      <c r="M856" s="6" t="s">
        <v>22</v>
      </c>
      <c r="N856" s="7">
        <v>267.846</v>
      </c>
      <c r="O856" s="6" t="s">
        <v>198</v>
      </c>
      <c r="P856" s="6" t="s">
        <v>199</v>
      </c>
      <c r="Q856" s="11">
        <v>2740559654321</v>
      </c>
      <c r="R856" s="12">
        <v>143766598</v>
      </c>
      <c r="S856" s="6" t="str">
        <f>LEFT(Q856,1)</f>
        <v>2</v>
      </c>
      <c r="T856" s="6" t="str">
        <f>IF(S856="1","Homme",IF(S856="0","Inconnu","Femme"))</f>
        <v>Femme</v>
      </c>
      <c r="U856" s="6" t="str">
        <f>"19"&amp;MID(Q856, SEARCH("", Q856) + 1,2)</f>
        <v>1974</v>
      </c>
      <c r="V856" s="6" t="str">
        <f>FLOOR(U856,5) &amp; "-" &amp; FLOOR(U856,5) + 5</f>
        <v>1970-1975</v>
      </c>
      <c r="W856" s="24">
        <f>IFERROR(VLOOKUP(Data_Set[[#This Row],[Type Transport]],'[1]Taux émission CO2e'!$A$5:$B$16,2,0),0)</f>
        <v>0.3</v>
      </c>
      <c r="X856" s="28">
        <f>IFERROR(VLOOKUP(Data_Set[[#This Row],[Type Transport]],'[1]Taux émission CO2e'!$A$5:$D$16,4,0),0)</f>
        <v>0.16</v>
      </c>
      <c r="Y856" s="24">
        <f>IFERROR(VLOOKUP(Data_Set[[#This Row],[Type Transport]],'[1]Taux émission CO2e'!$A$20:$B$31,2,0),0)</f>
        <v>0.7</v>
      </c>
      <c r="Z856" s="6">
        <f>IFERROR(VLOOKUP(Data_Set[[#This Row],[Type Transport]],'[1]Taux émission CO2e'!$A$20:$D$31,4,0),0)</f>
        <v>6.7400000000000002E-2</v>
      </c>
      <c r="AA856" s="30">
        <f>Data_Set[[#This Row],[Repartition Segment 1]]*Data_Set[[#This Row],[Coefficient CO2 Segment 1]]*Data_Set[[#This Row],[Poids OT (T)]]*Data_Set[[#This Row],[Distance (KM)]]</f>
        <v>1.9284912000000001</v>
      </c>
      <c r="AB856" s="30">
        <f>Data_Set[[#This Row],[Repartition Segment 2]]*Data_Set[[#This Row],[Coefficient CO2 Segment 2]]*Data_Set[[#This Row],[Poids OT (T)]]*Data_Set[[#This Row],[Distance (KM)]]</f>
        <v>1.8955461419999999</v>
      </c>
      <c r="AC856" s="30">
        <f>Data_Set[[#This Row],[Bilan CO2 Segment 1 (Kg CO2)]]+Data_Set[[#This Row],[Bilan CO2 Segment 2 (Kg CO2)]]</f>
        <v>3.824037342</v>
      </c>
      <c r="AD856" s="1"/>
    </row>
    <row r="857" spans="1:30" ht="12.5" x14ac:dyDescent="0.25">
      <c r="A857" s="7">
        <v>202203000165</v>
      </c>
      <c r="B857" s="18">
        <v>44644</v>
      </c>
      <c r="C857" s="18" t="str">
        <f>TEXT(B857, "mmmm")</f>
        <v>mars</v>
      </c>
      <c r="D857" s="18" t="str">
        <f>TEXT(B857,"aaaa")</f>
        <v>2022</v>
      </c>
      <c r="E857" s="7">
        <v>1481897</v>
      </c>
      <c r="F857" s="17">
        <v>150</v>
      </c>
      <c r="G857" s="23">
        <f>Data_Set[[#This Row],[Poids OT (kg)]]/1000</f>
        <v>0.15</v>
      </c>
      <c r="H857" s="6" t="s">
        <v>0</v>
      </c>
      <c r="I857" s="7">
        <v>249</v>
      </c>
      <c r="J857" s="6">
        <v>59118</v>
      </c>
      <c r="K857" s="6" t="s">
        <v>47</v>
      </c>
      <c r="L857" s="6">
        <v>91100</v>
      </c>
      <c r="M857" s="6" t="s">
        <v>22</v>
      </c>
      <c r="N857" s="7">
        <v>267.846</v>
      </c>
      <c r="O857" s="6" t="s">
        <v>198</v>
      </c>
      <c r="P857" s="6" t="s">
        <v>199</v>
      </c>
      <c r="Q857" s="11">
        <v>2740559654321</v>
      </c>
      <c r="R857" s="12">
        <v>143766598</v>
      </c>
      <c r="S857" s="6" t="str">
        <f>LEFT(Q857,1)</f>
        <v>2</v>
      </c>
      <c r="T857" s="6" t="str">
        <f>IF(S857="1","Homme",IF(S857="0","Inconnu","Femme"))</f>
        <v>Femme</v>
      </c>
      <c r="U857" s="6" t="str">
        <f>"19"&amp;MID(Q857, SEARCH("", Q857) + 1,2)</f>
        <v>1974</v>
      </c>
      <c r="V857" s="6" t="str">
        <f>FLOOR(U857,5) &amp; "-" &amp; FLOOR(U857,5) + 5</f>
        <v>1970-1975</v>
      </c>
      <c r="W857" s="24">
        <f>IFERROR(VLOOKUP(Data_Set[[#This Row],[Type Transport]],'[1]Taux émission CO2e'!$A$5:$B$16,2,0),0)</f>
        <v>0.3</v>
      </c>
      <c r="X857" s="28">
        <f>IFERROR(VLOOKUP(Data_Set[[#This Row],[Type Transport]],'[1]Taux émission CO2e'!$A$5:$D$16,4,0),0)</f>
        <v>0.16</v>
      </c>
      <c r="Y857" s="24">
        <f>IFERROR(VLOOKUP(Data_Set[[#This Row],[Type Transport]],'[1]Taux émission CO2e'!$A$20:$B$31,2,0),0)</f>
        <v>0.7</v>
      </c>
      <c r="Z857" s="6">
        <f>IFERROR(VLOOKUP(Data_Set[[#This Row],[Type Transport]],'[1]Taux émission CO2e'!$A$20:$D$31,4,0),0)</f>
        <v>6.7400000000000002E-2</v>
      </c>
      <c r="AA857" s="30">
        <f>Data_Set[[#This Row],[Repartition Segment 1]]*Data_Set[[#This Row],[Coefficient CO2 Segment 1]]*Data_Set[[#This Row],[Poids OT (T)]]*Data_Set[[#This Row],[Distance (KM)]]</f>
        <v>1.9284912000000001</v>
      </c>
      <c r="AB857" s="30">
        <f>Data_Set[[#This Row],[Repartition Segment 2]]*Data_Set[[#This Row],[Coefficient CO2 Segment 2]]*Data_Set[[#This Row],[Poids OT (T)]]*Data_Set[[#This Row],[Distance (KM)]]</f>
        <v>1.8955461419999999</v>
      </c>
      <c r="AC857" s="30">
        <f>Data_Set[[#This Row],[Bilan CO2 Segment 1 (Kg CO2)]]+Data_Set[[#This Row],[Bilan CO2 Segment 2 (Kg CO2)]]</f>
        <v>3.824037342</v>
      </c>
      <c r="AD857" s="1"/>
    </row>
    <row r="858" spans="1:30" ht="12.5" x14ac:dyDescent="0.25">
      <c r="A858" s="7">
        <v>20220400055</v>
      </c>
      <c r="B858" s="18">
        <v>44672</v>
      </c>
      <c r="C858" s="18" t="str">
        <f>TEXT(B858, "mmmm")</f>
        <v>avril</v>
      </c>
      <c r="D858" s="18" t="str">
        <f>TEXT(B858,"aaaa")</f>
        <v>2022</v>
      </c>
      <c r="E858" s="7">
        <v>1495496</v>
      </c>
      <c r="F858" s="17">
        <v>150</v>
      </c>
      <c r="G858" s="23">
        <f>Data_Set[[#This Row],[Poids OT (kg)]]/1000</f>
        <v>0.15</v>
      </c>
      <c r="H858" s="6" t="s">
        <v>1</v>
      </c>
      <c r="I858" s="7">
        <v>135</v>
      </c>
      <c r="J858" s="6">
        <v>59200</v>
      </c>
      <c r="K858" s="6" t="s">
        <v>52</v>
      </c>
      <c r="L858" s="6">
        <v>91100</v>
      </c>
      <c r="M858" s="6" t="s">
        <v>22</v>
      </c>
      <c r="N858" s="7">
        <v>266.87799999999999</v>
      </c>
      <c r="O858" s="6" t="s">
        <v>208</v>
      </c>
      <c r="P858" s="6" t="s">
        <v>209</v>
      </c>
      <c r="Q858" s="11">
        <v>2700659543658</v>
      </c>
      <c r="R858" s="12">
        <v>356433221</v>
      </c>
      <c r="S858" s="6" t="str">
        <f>LEFT(Q858,1)</f>
        <v>2</v>
      </c>
      <c r="T858" s="6" t="str">
        <f>IF(S858="1","Homme",IF(S858="0","Inconnu","Femme"))</f>
        <v>Femme</v>
      </c>
      <c r="U858" s="6" t="str">
        <f>"19"&amp;MID(Q858, SEARCH("", Q858) + 1,2)</f>
        <v>1970</v>
      </c>
      <c r="V858" s="6" t="str">
        <f>FLOOR(U858,5) &amp; "-" &amp; FLOOR(U858,5) + 5</f>
        <v>1970-1975</v>
      </c>
      <c r="W858" s="24">
        <f>IFERROR(VLOOKUP(Data_Set[[#This Row],[Type Transport]],'[1]Taux émission CO2e'!$A$5:$B$16,2,0),0)</f>
        <v>0.3</v>
      </c>
      <c r="X858" s="28">
        <f>IFERROR(VLOOKUP(Data_Set[[#This Row],[Type Transport]],'[1]Taux émission CO2e'!$A$5:$D$16,4,0),0)</f>
        <v>0.16</v>
      </c>
      <c r="Y858" s="24">
        <f>IFERROR(VLOOKUP(Data_Set[[#This Row],[Type Transport]],'[1]Taux émission CO2e'!$A$20:$B$31,2,0),0)</f>
        <v>0.7</v>
      </c>
      <c r="Z858" s="6">
        <f>IFERROR(VLOOKUP(Data_Set[[#This Row],[Type Transport]],'[1]Taux émission CO2e'!$A$20:$D$31,4,0),0)</f>
        <v>6.7400000000000002E-2</v>
      </c>
      <c r="AA858" s="30">
        <f>Data_Set[[#This Row],[Repartition Segment 1]]*Data_Set[[#This Row],[Coefficient CO2 Segment 1]]*Data_Set[[#This Row],[Poids OT (T)]]*Data_Set[[#This Row],[Distance (KM)]]</f>
        <v>1.9215215999999999</v>
      </c>
      <c r="AB858" s="30">
        <f>Data_Set[[#This Row],[Repartition Segment 2]]*Data_Set[[#This Row],[Coefficient CO2 Segment 2]]*Data_Set[[#This Row],[Poids OT (T)]]*Data_Set[[#This Row],[Distance (KM)]]</f>
        <v>1.888695606</v>
      </c>
      <c r="AC858" s="30">
        <f>Data_Set[[#This Row],[Bilan CO2 Segment 1 (Kg CO2)]]+Data_Set[[#This Row],[Bilan CO2 Segment 2 (Kg CO2)]]</f>
        <v>3.8102172059999999</v>
      </c>
      <c r="AD858" s="1"/>
    </row>
    <row r="859" spans="1:30" ht="12.5" x14ac:dyDescent="0.25">
      <c r="A859" s="7">
        <v>2022050075</v>
      </c>
      <c r="B859" s="18">
        <v>44680</v>
      </c>
      <c r="C859" s="18" t="str">
        <f>TEXT(B859, "mmmm")</f>
        <v>avril</v>
      </c>
      <c r="D859" s="18" t="str">
        <f>TEXT(B859,"aaaa")</f>
        <v>2022</v>
      </c>
      <c r="E859" s="7">
        <v>1499052</v>
      </c>
      <c r="F859" s="17">
        <v>150</v>
      </c>
      <c r="G859" s="23">
        <f>Data_Set[[#This Row],[Poids OT (kg)]]/1000</f>
        <v>0.15</v>
      </c>
      <c r="H859" s="6" t="s">
        <v>0</v>
      </c>
      <c r="I859" s="7">
        <v>135</v>
      </c>
      <c r="J859" s="6">
        <v>59200</v>
      </c>
      <c r="K859" s="6" t="s">
        <v>52</v>
      </c>
      <c r="L859" s="6">
        <v>91100</v>
      </c>
      <c r="M859" s="6" t="s">
        <v>22</v>
      </c>
      <c r="N859" s="7">
        <v>266.87799999999999</v>
      </c>
      <c r="O859" s="6" t="s">
        <v>208</v>
      </c>
      <c r="P859" s="6" t="s">
        <v>209</v>
      </c>
      <c r="Q859" s="11">
        <v>2700659543658</v>
      </c>
      <c r="R859" s="12">
        <v>356433221</v>
      </c>
      <c r="S859" s="6" t="str">
        <f>LEFT(Q859,1)</f>
        <v>2</v>
      </c>
      <c r="T859" s="6" t="str">
        <f>IF(S859="1","Homme",IF(S859="0","Inconnu","Femme"))</f>
        <v>Femme</v>
      </c>
      <c r="U859" s="6" t="str">
        <f>"19"&amp;MID(Q859, SEARCH("", Q859) + 1,2)</f>
        <v>1970</v>
      </c>
      <c r="V859" s="6" t="str">
        <f>FLOOR(U859,5) &amp; "-" &amp; FLOOR(U859,5) + 5</f>
        <v>1970-1975</v>
      </c>
      <c r="W859" s="24">
        <f>IFERROR(VLOOKUP(Data_Set[[#This Row],[Type Transport]],'[1]Taux émission CO2e'!$A$5:$B$16,2,0),0)</f>
        <v>0.3</v>
      </c>
      <c r="X859" s="28">
        <f>IFERROR(VLOOKUP(Data_Set[[#This Row],[Type Transport]],'[1]Taux émission CO2e'!$A$5:$D$16,4,0),0)</f>
        <v>0.16</v>
      </c>
      <c r="Y859" s="24">
        <f>IFERROR(VLOOKUP(Data_Set[[#This Row],[Type Transport]],'[1]Taux émission CO2e'!$A$20:$B$31,2,0),0)</f>
        <v>0.7</v>
      </c>
      <c r="Z859" s="6">
        <f>IFERROR(VLOOKUP(Data_Set[[#This Row],[Type Transport]],'[1]Taux émission CO2e'!$A$20:$D$31,4,0),0)</f>
        <v>6.7400000000000002E-2</v>
      </c>
      <c r="AA859" s="30">
        <f>Data_Set[[#This Row],[Repartition Segment 1]]*Data_Set[[#This Row],[Coefficient CO2 Segment 1]]*Data_Set[[#This Row],[Poids OT (T)]]*Data_Set[[#This Row],[Distance (KM)]]</f>
        <v>1.9215215999999999</v>
      </c>
      <c r="AB859" s="30">
        <f>Data_Set[[#This Row],[Repartition Segment 2]]*Data_Set[[#This Row],[Coefficient CO2 Segment 2]]*Data_Set[[#This Row],[Poids OT (T)]]*Data_Set[[#This Row],[Distance (KM)]]</f>
        <v>1.888695606</v>
      </c>
      <c r="AC859" s="30">
        <f>Data_Set[[#This Row],[Bilan CO2 Segment 1 (Kg CO2)]]+Data_Set[[#This Row],[Bilan CO2 Segment 2 (Kg CO2)]]</f>
        <v>3.8102172059999999</v>
      </c>
      <c r="AD859" s="1"/>
    </row>
    <row r="860" spans="1:30" ht="12.5" x14ac:dyDescent="0.25">
      <c r="A860" s="7">
        <v>20220600077</v>
      </c>
      <c r="B860" s="18">
        <v>44715</v>
      </c>
      <c r="C860" s="18" t="str">
        <f>TEXT(B860, "mmmm")</f>
        <v>juin</v>
      </c>
      <c r="D860" s="18" t="str">
        <f>TEXT(B860,"aaaa")</f>
        <v>2022</v>
      </c>
      <c r="E860" s="7">
        <v>1513721</v>
      </c>
      <c r="F860" s="17">
        <v>150</v>
      </c>
      <c r="G860" s="23">
        <f>Data_Set[[#This Row],[Poids OT (kg)]]/1000</f>
        <v>0.15</v>
      </c>
      <c r="H860" s="6" t="s">
        <v>0</v>
      </c>
      <c r="I860" s="7">
        <v>135</v>
      </c>
      <c r="J860" s="6">
        <v>59200</v>
      </c>
      <c r="K860" s="6" t="s">
        <v>52</v>
      </c>
      <c r="L860" s="6">
        <v>91100</v>
      </c>
      <c r="M860" s="6" t="s">
        <v>22</v>
      </c>
      <c r="N860" s="7">
        <v>266.87799999999999</v>
      </c>
      <c r="O860" s="6" t="s">
        <v>208</v>
      </c>
      <c r="P860" s="6" t="s">
        <v>209</v>
      </c>
      <c r="Q860" s="11">
        <v>2700659543658</v>
      </c>
      <c r="R860" s="12">
        <v>356433221</v>
      </c>
      <c r="S860" s="6" t="str">
        <f>LEFT(Q860,1)</f>
        <v>2</v>
      </c>
      <c r="T860" s="6" t="str">
        <f>IF(S860="1","Homme",IF(S860="0","Inconnu","Femme"))</f>
        <v>Femme</v>
      </c>
      <c r="U860" s="6" t="str">
        <f>"19"&amp;MID(Q860, SEARCH("", Q860) + 1,2)</f>
        <v>1970</v>
      </c>
      <c r="V860" s="6" t="str">
        <f>FLOOR(U860,5) &amp; "-" &amp; FLOOR(U860,5) + 5</f>
        <v>1970-1975</v>
      </c>
      <c r="W860" s="24">
        <f>IFERROR(VLOOKUP(Data_Set[[#This Row],[Type Transport]],'[1]Taux émission CO2e'!$A$5:$B$16,2,0),0)</f>
        <v>0.3</v>
      </c>
      <c r="X860" s="28">
        <f>IFERROR(VLOOKUP(Data_Set[[#This Row],[Type Transport]],'[1]Taux émission CO2e'!$A$5:$D$16,4,0),0)</f>
        <v>0.16</v>
      </c>
      <c r="Y860" s="24">
        <f>IFERROR(VLOOKUP(Data_Set[[#This Row],[Type Transport]],'[1]Taux émission CO2e'!$A$20:$B$31,2,0),0)</f>
        <v>0.7</v>
      </c>
      <c r="Z860" s="6">
        <f>IFERROR(VLOOKUP(Data_Set[[#This Row],[Type Transport]],'[1]Taux émission CO2e'!$A$20:$D$31,4,0),0)</f>
        <v>6.7400000000000002E-2</v>
      </c>
      <c r="AA860" s="30">
        <f>Data_Set[[#This Row],[Repartition Segment 1]]*Data_Set[[#This Row],[Coefficient CO2 Segment 1]]*Data_Set[[#This Row],[Poids OT (T)]]*Data_Set[[#This Row],[Distance (KM)]]</f>
        <v>1.9215215999999999</v>
      </c>
      <c r="AB860" s="30">
        <f>Data_Set[[#This Row],[Repartition Segment 2]]*Data_Set[[#This Row],[Coefficient CO2 Segment 2]]*Data_Set[[#This Row],[Poids OT (T)]]*Data_Set[[#This Row],[Distance (KM)]]</f>
        <v>1.888695606</v>
      </c>
      <c r="AC860" s="30">
        <f>Data_Set[[#This Row],[Bilan CO2 Segment 1 (Kg CO2)]]+Data_Set[[#This Row],[Bilan CO2 Segment 2 (Kg CO2)]]</f>
        <v>3.8102172059999999</v>
      </c>
      <c r="AD860" s="1"/>
    </row>
    <row r="861" spans="1:30" ht="12.5" x14ac:dyDescent="0.25">
      <c r="A861" s="7">
        <v>20220600077</v>
      </c>
      <c r="B861" s="18">
        <v>44729</v>
      </c>
      <c r="C861" s="18" t="str">
        <f>TEXT(B861, "mmmm")</f>
        <v>juin</v>
      </c>
      <c r="D861" s="18" t="str">
        <f>TEXT(B861,"aaaa")</f>
        <v>2022</v>
      </c>
      <c r="E861" s="7">
        <v>1519031</v>
      </c>
      <c r="F861" s="17">
        <v>150</v>
      </c>
      <c r="G861" s="23">
        <f>Data_Set[[#This Row],[Poids OT (kg)]]/1000</f>
        <v>0.15</v>
      </c>
      <c r="H861" s="6" t="s">
        <v>0</v>
      </c>
      <c r="I861" s="7">
        <v>158</v>
      </c>
      <c r="J861" s="6">
        <v>59200</v>
      </c>
      <c r="K861" s="6" t="s">
        <v>52</v>
      </c>
      <c r="L861" s="6">
        <v>91100</v>
      </c>
      <c r="M861" s="6" t="s">
        <v>22</v>
      </c>
      <c r="N861" s="7">
        <v>266.87799999999999</v>
      </c>
      <c r="O861" s="6" t="s">
        <v>208</v>
      </c>
      <c r="P861" s="6" t="s">
        <v>209</v>
      </c>
      <c r="Q861" s="11">
        <v>2700659543658</v>
      </c>
      <c r="R861" s="12">
        <v>356433221</v>
      </c>
      <c r="S861" s="6" t="str">
        <f>LEFT(Q861,1)</f>
        <v>2</v>
      </c>
      <c r="T861" s="6" t="str">
        <f>IF(S861="1","Homme",IF(S861="0","Inconnu","Femme"))</f>
        <v>Femme</v>
      </c>
      <c r="U861" s="6" t="str">
        <f>"19"&amp;MID(Q861, SEARCH("", Q861) + 1,2)</f>
        <v>1970</v>
      </c>
      <c r="V861" s="6" t="str">
        <f>FLOOR(U861,5) &amp; "-" &amp; FLOOR(U861,5) + 5</f>
        <v>1970-1975</v>
      </c>
      <c r="W861" s="24">
        <f>IFERROR(VLOOKUP(Data_Set[[#This Row],[Type Transport]],'[1]Taux émission CO2e'!$A$5:$B$16,2,0),0)</f>
        <v>0.3</v>
      </c>
      <c r="X861" s="28">
        <f>IFERROR(VLOOKUP(Data_Set[[#This Row],[Type Transport]],'[1]Taux émission CO2e'!$A$5:$D$16,4,0),0)</f>
        <v>0.16</v>
      </c>
      <c r="Y861" s="24">
        <f>IFERROR(VLOOKUP(Data_Set[[#This Row],[Type Transport]],'[1]Taux émission CO2e'!$A$20:$B$31,2,0),0)</f>
        <v>0.7</v>
      </c>
      <c r="Z861" s="6">
        <f>IFERROR(VLOOKUP(Data_Set[[#This Row],[Type Transport]],'[1]Taux émission CO2e'!$A$20:$D$31,4,0),0)</f>
        <v>6.7400000000000002E-2</v>
      </c>
      <c r="AA861" s="30">
        <f>Data_Set[[#This Row],[Repartition Segment 1]]*Data_Set[[#This Row],[Coefficient CO2 Segment 1]]*Data_Set[[#This Row],[Poids OT (T)]]*Data_Set[[#This Row],[Distance (KM)]]</f>
        <v>1.9215215999999999</v>
      </c>
      <c r="AB861" s="30">
        <f>Data_Set[[#This Row],[Repartition Segment 2]]*Data_Set[[#This Row],[Coefficient CO2 Segment 2]]*Data_Set[[#This Row],[Poids OT (T)]]*Data_Set[[#This Row],[Distance (KM)]]</f>
        <v>1.888695606</v>
      </c>
      <c r="AC861" s="30">
        <f>Data_Set[[#This Row],[Bilan CO2 Segment 1 (Kg CO2)]]+Data_Set[[#This Row],[Bilan CO2 Segment 2 (Kg CO2)]]</f>
        <v>3.8102172059999999</v>
      </c>
      <c r="AD861" s="1"/>
    </row>
    <row r="862" spans="1:30" ht="12.5" x14ac:dyDescent="0.25">
      <c r="A862" s="7">
        <v>20220600077</v>
      </c>
      <c r="B862" s="18">
        <v>44741</v>
      </c>
      <c r="C862" s="18" t="str">
        <f>TEXT(B862, "mmmm")</f>
        <v>juin</v>
      </c>
      <c r="D862" s="18" t="str">
        <f>TEXT(B862,"aaaa")</f>
        <v>2022</v>
      </c>
      <c r="E862" s="7">
        <v>1524653</v>
      </c>
      <c r="F862" s="17">
        <v>150</v>
      </c>
      <c r="G862" s="23">
        <f>Data_Set[[#This Row],[Poids OT (kg)]]/1000</f>
        <v>0.15</v>
      </c>
      <c r="H862" s="6" t="s">
        <v>0</v>
      </c>
      <c r="I862" s="7">
        <v>158</v>
      </c>
      <c r="J862" s="6">
        <v>59200</v>
      </c>
      <c r="K862" s="6" t="s">
        <v>52</v>
      </c>
      <c r="L862" s="6">
        <v>91100</v>
      </c>
      <c r="M862" s="6" t="s">
        <v>22</v>
      </c>
      <c r="N862" s="7">
        <v>266.87799999999999</v>
      </c>
      <c r="O862" s="6" t="s">
        <v>208</v>
      </c>
      <c r="P862" s="6" t="s">
        <v>209</v>
      </c>
      <c r="Q862" s="11">
        <v>2700659543658</v>
      </c>
      <c r="R862" s="12">
        <v>356433221</v>
      </c>
      <c r="S862" s="6" t="str">
        <f>LEFT(Q862,1)</f>
        <v>2</v>
      </c>
      <c r="T862" s="6" t="str">
        <f>IF(S862="1","Homme",IF(S862="0","Inconnu","Femme"))</f>
        <v>Femme</v>
      </c>
      <c r="U862" s="6" t="str">
        <f>"19"&amp;MID(Q862, SEARCH("", Q862) + 1,2)</f>
        <v>1970</v>
      </c>
      <c r="V862" s="6" t="str">
        <f>FLOOR(U862,5) &amp; "-" &amp; FLOOR(U862,5) + 5</f>
        <v>1970-1975</v>
      </c>
      <c r="W862" s="24">
        <f>IFERROR(VLOOKUP(Data_Set[[#This Row],[Type Transport]],'[1]Taux émission CO2e'!$A$5:$B$16,2,0),0)</f>
        <v>0.3</v>
      </c>
      <c r="X862" s="28">
        <f>IFERROR(VLOOKUP(Data_Set[[#This Row],[Type Transport]],'[1]Taux émission CO2e'!$A$5:$D$16,4,0),0)</f>
        <v>0.16</v>
      </c>
      <c r="Y862" s="24">
        <f>IFERROR(VLOOKUP(Data_Set[[#This Row],[Type Transport]],'[1]Taux émission CO2e'!$A$20:$B$31,2,0),0)</f>
        <v>0.7</v>
      </c>
      <c r="Z862" s="6">
        <f>IFERROR(VLOOKUP(Data_Set[[#This Row],[Type Transport]],'[1]Taux émission CO2e'!$A$20:$D$31,4,0),0)</f>
        <v>6.7400000000000002E-2</v>
      </c>
      <c r="AA862" s="30">
        <f>Data_Set[[#This Row],[Repartition Segment 1]]*Data_Set[[#This Row],[Coefficient CO2 Segment 1]]*Data_Set[[#This Row],[Poids OT (T)]]*Data_Set[[#This Row],[Distance (KM)]]</f>
        <v>1.9215215999999999</v>
      </c>
      <c r="AB862" s="30">
        <f>Data_Set[[#This Row],[Repartition Segment 2]]*Data_Set[[#This Row],[Coefficient CO2 Segment 2]]*Data_Set[[#This Row],[Poids OT (T)]]*Data_Set[[#This Row],[Distance (KM)]]</f>
        <v>1.888695606</v>
      </c>
      <c r="AC862" s="30">
        <f>Data_Set[[#This Row],[Bilan CO2 Segment 1 (Kg CO2)]]+Data_Set[[#This Row],[Bilan CO2 Segment 2 (Kg CO2)]]</f>
        <v>3.8102172059999999</v>
      </c>
      <c r="AD862" s="1"/>
    </row>
    <row r="863" spans="1:30" ht="12.5" x14ac:dyDescent="0.25">
      <c r="A863" s="7">
        <v>2022070063</v>
      </c>
      <c r="B863" s="18">
        <v>44753</v>
      </c>
      <c r="C863" s="18" t="str">
        <f>TEXT(B863, "mmmm")</f>
        <v>juillet</v>
      </c>
      <c r="D863" s="18" t="str">
        <f>TEXT(B863,"aaaa")</f>
        <v>2022</v>
      </c>
      <c r="E863" s="7">
        <v>1529943</v>
      </c>
      <c r="F863" s="17">
        <v>150</v>
      </c>
      <c r="G863" s="23">
        <f>Data_Set[[#This Row],[Poids OT (kg)]]/1000</f>
        <v>0.15</v>
      </c>
      <c r="H863" s="6" t="s">
        <v>0</v>
      </c>
      <c r="I863" s="7">
        <v>158</v>
      </c>
      <c r="J863" s="6">
        <v>59200</v>
      </c>
      <c r="K863" s="6" t="s">
        <v>52</v>
      </c>
      <c r="L863" s="6">
        <v>91100</v>
      </c>
      <c r="M863" s="6" t="s">
        <v>22</v>
      </c>
      <c r="N863" s="7">
        <v>266.87799999999999</v>
      </c>
      <c r="O863" s="6" t="s">
        <v>208</v>
      </c>
      <c r="P863" s="6" t="s">
        <v>209</v>
      </c>
      <c r="Q863" s="11">
        <v>2700659543658</v>
      </c>
      <c r="R863" s="12">
        <v>356433221</v>
      </c>
      <c r="S863" s="6" t="str">
        <f>LEFT(Q863,1)</f>
        <v>2</v>
      </c>
      <c r="T863" s="6" t="str">
        <f>IF(S863="1","Homme",IF(S863="0","Inconnu","Femme"))</f>
        <v>Femme</v>
      </c>
      <c r="U863" s="6" t="str">
        <f>"19"&amp;MID(Q863, SEARCH("", Q863) + 1,2)</f>
        <v>1970</v>
      </c>
      <c r="V863" s="6" t="str">
        <f>FLOOR(U863,5) &amp; "-" &amp; FLOOR(U863,5) + 5</f>
        <v>1970-1975</v>
      </c>
      <c r="W863" s="24">
        <f>IFERROR(VLOOKUP(Data_Set[[#This Row],[Type Transport]],'[1]Taux émission CO2e'!$A$5:$B$16,2,0),0)</f>
        <v>0.3</v>
      </c>
      <c r="X863" s="28">
        <f>IFERROR(VLOOKUP(Data_Set[[#This Row],[Type Transport]],'[1]Taux émission CO2e'!$A$5:$D$16,4,0),0)</f>
        <v>0.16</v>
      </c>
      <c r="Y863" s="24">
        <f>IFERROR(VLOOKUP(Data_Set[[#This Row],[Type Transport]],'[1]Taux émission CO2e'!$A$20:$B$31,2,0),0)</f>
        <v>0.7</v>
      </c>
      <c r="Z863" s="6">
        <f>IFERROR(VLOOKUP(Data_Set[[#This Row],[Type Transport]],'[1]Taux émission CO2e'!$A$20:$D$31,4,0),0)</f>
        <v>6.7400000000000002E-2</v>
      </c>
      <c r="AA863" s="30">
        <f>Data_Set[[#This Row],[Repartition Segment 1]]*Data_Set[[#This Row],[Coefficient CO2 Segment 1]]*Data_Set[[#This Row],[Poids OT (T)]]*Data_Set[[#This Row],[Distance (KM)]]</f>
        <v>1.9215215999999999</v>
      </c>
      <c r="AB863" s="30">
        <f>Data_Set[[#This Row],[Repartition Segment 2]]*Data_Set[[#This Row],[Coefficient CO2 Segment 2]]*Data_Set[[#This Row],[Poids OT (T)]]*Data_Set[[#This Row],[Distance (KM)]]</f>
        <v>1.888695606</v>
      </c>
      <c r="AC863" s="30">
        <f>Data_Set[[#This Row],[Bilan CO2 Segment 1 (Kg CO2)]]+Data_Set[[#This Row],[Bilan CO2 Segment 2 (Kg CO2)]]</f>
        <v>3.8102172059999999</v>
      </c>
      <c r="AD863" s="1"/>
    </row>
    <row r="864" spans="1:30" ht="12.5" x14ac:dyDescent="0.25">
      <c r="A864" s="7">
        <v>2022070063</v>
      </c>
      <c r="B864" s="18">
        <v>44761</v>
      </c>
      <c r="C864" s="18" t="str">
        <f>TEXT(B864, "mmmm")</f>
        <v>juillet</v>
      </c>
      <c r="D864" s="18" t="str">
        <f>TEXT(B864,"aaaa")</f>
        <v>2022</v>
      </c>
      <c r="E864" s="7">
        <v>1533095</v>
      </c>
      <c r="F864" s="17">
        <v>150</v>
      </c>
      <c r="G864" s="23">
        <f>Data_Set[[#This Row],[Poids OT (kg)]]/1000</f>
        <v>0.15</v>
      </c>
      <c r="H864" s="6" t="s">
        <v>0</v>
      </c>
      <c r="I864" s="7">
        <v>193</v>
      </c>
      <c r="J864" s="6">
        <v>59200</v>
      </c>
      <c r="K864" s="6" t="s">
        <v>52</v>
      </c>
      <c r="L864" s="6">
        <v>91100</v>
      </c>
      <c r="M864" s="6" t="s">
        <v>22</v>
      </c>
      <c r="N864" s="7">
        <v>266.87799999999999</v>
      </c>
      <c r="O864" s="6" t="s">
        <v>208</v>
      </c>
      <c r="P864" s="6" t="s">
        <v>209</v>
      </c>
      <c r="Q864" s="11">
        <v>2700659543658</v>
      </c>
      <c r="R864" s="12">
        <v>356433221</v>
      </c>
      <c r="S864" s="6" t="str">
        <f>LEFT(Q864,1)</f>
        <v>2</v>
      </c>
      <c r="T864" s="6" t="str">
        <f>IF(S864="1","Homme",IF(S864="0","Inconnu","Femme"))</f>
        <v>Femme</v>
      </c>
      <c r="U864" s="6" t="str">
        <f>"19"&amp;MID(Q864, SEARCH("", Q864) + 1,2)</f>
        <v>1970</v>
      </c>
      <c r="V864" s="6" t="str">
        <f>FLOOR(U864,5) &amp; "-" &amp; FLOOR(U864,5) + 5</f>
        <v>1970-1975</v>
      </c>
      <c r="W864" s="24">
        <f>IFERROR(VLOOKUP(Data_Set[[#This Row],[Type Transport]],'[1]Taux émission CO2e'!$A$5:$B$16,2,0),0)</f>
        <v>0.3</v>
      </c>
      <c r="X864" s="28">
        <f>IFERROR(VLOOKUP(Data_Set[[#This Row],[Type Transport]],'[1]Taux émission CO2e'!$A$5:$D$16,4,0),0)</f>
        <v>0.16</v>
      </c>
      <c r="Y864" s="24">
        <f>IFERROR(VLOOKUP(Data_Set[[#This Row],[Type Transport]],'[1]Taux émission CO2e'!$A$20:$B$31,2,0),0)</f>
        <v>0.7</v>
      </c>
      <c r="Z864" s="6">
        <f>IFERROR(VLOOKUP(Data_Set[[#This Row],[Type Transport]],'[1]Taux émission CO2e'!$A$20:$D$31,4,0),0)</f>
        <v>6.7400000000000002E-2</v>
      </c>
      <c r="AA864" s="30">
        <f>Data_Set[[#This Row],[Repartition Segment 1]]*Data_Set[[#This Row],[Coefficient CO2 Segment 1]]*Data_Set[[#This Row],[Poids OT (T)]]*Data_Set[[#This Row],[Distance (KM)]]</f>
        <v>1.9215215999999999</v>
      </c>
      <c r="AB864" s="30">
        <f>Data_Set[[#This Row],[Repartition Segment 2]]*Data_Set[[#This Row],[Coefficient CO2 Segment 2]]*Data_Set[[#This Row],[Poids OT (T)]]*Data_Set[[#This Row],[Distance (KM)]]</f>
        <v>1.888695606</v>
      </c>
      <c r="AC864" s="30">
        <f>Data_Set[[#This Row],[Bilan CO2 Segment 1 (Kg CO2)]]+Data_Set[[#This Row],[Bilan CO2 Segment 2 (Kg CO2)]]</f>
        <v>3.8102172059999999</v>
      </c>
      <c r="AD864" s="1"/>
    </row>
    <row r="865" spans="1:30" ht="12.5" x14ac:dyDescent="0.25">
      <c r="A865" s="7">
        <v>2022070063</v>
      </c>
      <c r="B865" s="18">
        <v>44770</v>
      </c>
      <c r="C865" s="18" t="str">
        <f>TEXT(B865, "mmmm")</f>
        <v>juillet</v>
      </c>
      <c r="D865" s="18" t="str">
        <f>TEXT(B865,"aaaa")</f>
        <v>2022</v>
      </c>
      <c r="E865" s="7">
        <v>1536113</v>
      </c>
      <c r="F865" s="17">
        <v>150</v>
      </c>
      <c r="G865" s="23">
        <f>Data_Set[[#This Row],[Poids OT (kg)]]/1000</f>
        <v>0.15</v>
      </c>
      <c r="H865" s="6" t="s">
        <v>0</v>
      </c>
      <c r="I865" s="7">
        <v>193</v>
      </c>
      <c r="J865" s="6">
        <v>59200</v>
      </c>
      <c r="K865" s="6" t="s">
        <v>52</v>
      </c>
      <c r="L865" s="6">
        <v>91100</v>
      </c>
      <c r="M865" s="6" t="s">
        <v>22</v>
      </c>
      <c r="N865" s="7">
        <v>266.87799999999999</v>
      </c>
      <c r="O865" s="6" t="s">
        <v>208</v>
      </c>
      <c r="P865" s="6" t="s">
        <v>209</v>
      </c>
      <c r="Q865" s="11">
        <v>2700659543658</v>
      </c>
      <c r="R865" s="12">
        <v>356433221</v>
      </c>
      <c r="S865" s="6" t="str">
        <f>LEFT(Q865,1)</f>
        <v>2</v>
      </c>
      <c r="T865" s="6" t="str">
        <f>IF(S865="1","Homme",IF(S865="0","Inconnu","Femme"))</f>
        <v>Femme</v>
      </c>
      <c r="U865" s="6" t="str">
        <f>"19"&amp;MID(Q865, SEARCH("", Q865) + 1,2)</f>
        <v>1970</v>
      </c>
      <c r="V865" s="6" t="str">
        <f>FLOOR(U865,5) &amp; "-" &amp; FLOOR(U865,5) + 5</f>
        <v>1970-1975</v>
      </c>
      <c r="W865" s="24">
        <f>IFERROR(VLOOKUP(Data_Set[[#This Row],[Type Transport]],'[1]Taux émission CO2e'!$A$5:$B$16,2,0),0)</f>
        <v>0.3</v>
      </c>
      <c r="X865" s="28">
        <f>IFERROR(VLOOKUP(Data_Set[[#This Row],[Type Transport]],'[1]Taux émission CO2e'!$A$5:$D$16,4,0),0)</f>
        <v>0.16</v>
      </c>
      <c r="Y865" s="24">
        <f>IFERROR(VLOOKUP(Data_Set[[#This Row],[Type Transport]],'[1]Taux émission CO2e'!$A$20:$B$31,2,0),0)</f>
        <v>0.7</v>
      </c>
      <c r="Z865" s="6">
        <f>IFERROR(VLOOKUP(Data_Set[[#This Row],[Type Transport]],'[1]Taux émission CO2e'!$A$20:$D$31,4,0),0)</f>
        <v>6.7400000000000002E-2</v>
      </c>
      <c r="AA865" s="30">
        <f>Data_Set[[#This Row],[Repartition Segment 1]]*Data_Set[[#This Row],[Coefficient CO2 Segment 1]]*Data_Set[[#This Row],[Poids OT (T)]]*Data_Set[[#This Row],[Distance (KM)]]</f>
        <v>1.9215215999999999</v>
      </c>
      <c r="AB865" s="30">
        <f>Data_Set[[#This Row],[Repartition Segment 2]]*Data_Set[[#This Row],[Coefficient CO2 Segment 2]]*Data_Set[[#This Row],[Poids OT (T)]]*Data_Set[[#This Row],[Distance (KM)]]</f>
        <v>1.888695606</v>
      </c>
      <c r="AC865" s="30">
        <f>Data_Set[[#This Row],[Bilan CO2 Segment 1 (Kg CO2)]]+Data_Set[[#This Row],[Bilan CO2 Segment 2 (Kg CO2)]]</f>
        <v>3.8102172059999999</v>
      </c>
      <c r="AD865" s="1"/>
    </row>
    <row r="866" spans="1:30" ht="12.5" x14ac:dyDescent="0.25">
      <c r="A866" s="7">
        <v>20220800118</v>
      </c>
      <c r="B866" s="18">
        <v>44775</v>
      </c>
      <c r="C866" s="18" t="str">
        <f>TEXT(B866, "mmmm")</f>
        <v>août</v>
      </c>
      <c r="D866" s="18" t="str">
        <f>TEXT(B866,"aaaa")</f>
        <v>2022</v>
      </c>
      <c r="E866" s="7">
        <v>1539004</v>
      </c>
      <c r="F866" s="17">
        <v>300</v>
      </c>
      <c r="G866" s="23">
        <f>Data_Set[[#This Row],[Poids OT (kg)]]/1000</f>
        <v>0.3</v>
      </c>
      <c r="H866" s="6" t="s">
        <v>0</v>
      </c>
      <c r="I866" s="7">
        <v>193</v>
      </c>
      <c r="J866" s="6">
        <v>59200</v>
      </c>
      <c r="K866" s="6" t="s">
        <v>52</v>
      </c>
      <c r="L866" s="6">
        <v>91100</v>
      </c>
      <c r="M866" s="6" t="s">
        <v>22</v>
      </c>
      <c r="N866" s="7">
        <v>266.87799999999999</v>
      </c>
      <c r="O866" s="6" t="s">
        <v>208</v>
      </c>
      <c r="P866" s="6" t="s">
        <v>209</v>
      </c>
      <c r="Q866" s="11">
        <v>2700659543658</v>
      </c>
      <c r="R866" s="12">
        <v>356433221</v>
      </c>
      <c r="S866" s="6" t="str">
        <f>LEFT(Q866,1)</f>
        <v>2</v>
      </c>
      <c r="T866" s="6" t="str">
        <f>IF(S866="1","Homme",IF(S866="0","Inconnu","Femme"))</f>
        <v>Femme</v>
      </c>
      <c r="U866" s="6" t="str">
        <f>"19"&amp;MID(Q866, SEARCH("", Q866) + 1,2)</f>
        <v>1970</v>
      </c>
      <c r="V866" s="6" t="str">
        <f>FLOOR(U866,5) &amp; "-" &amp; FLOOR(U866,5) + 5</f>
        <v>1970-1975</v>
      </c>
      <c r="W866" s="24">
        <f>IFERROR(VLOOKUP(Data_Set[[#This Row],[Type Transport]],'[1]Taux émission CO2e'!$A$5:$B$16,2,0),0)</f>
        <v>0.3</v>
      </c>
      <c r="X866" s="28">
        <f>IFERROR(VLOOKUP(Data_Set[[#This Row],[Type Transport]],'[1]Taux émission CO2e'!$A$5:$D$16,4,0),0)</f>
        <v>0.16</v>
      </c>
      <c r="Y866" s="24">
        <f>IFERROR(VLOOKUP(Data_Set[[#This Row],[Type Transport]],'[1]Taux émission CO2e'!$A$20:$B$31,2,0),0)</f>
        <v>0.7</v>
      </c>
      <c r="Z866" s="6">
        <f>IFERROR(VLOOKUP(Data_Set[[#This Row],[Type Transport]],'[1]Taux émission CO2e'!$A$20:$D$31,4,0),0)</f>
        <v>6.7400000000000002E-2</v>
      </c>
      <c r="AA866" s="30">
        <f>Data_Set[[#This Row],[Repartition Segment 1]]*Data_Set[[#This Row],[Coefficient CO2 Segment 1]]*Data_Set[[#This Row],[Poids OT (T)]]*Data_Set[[#This Row],[Distance (KM)]]</f>
        <v>3.8430431999999999</v>
      </c>
      <c r="AB866" s="30">
        <f>Data_Set[[#This Row],[Repartition Segment 2]]*Data_Set[[#This Row],[Coefficient CO2 Segment 2]]*Data_Set[[#This Row],[Poids OT (T)]]*Data_Set[[#This Row],[Distance (KM)]]</f>
        <v>3.7773912119999999</v>
      </c>
      <c r="AC866" s="30">
        <f>Data_Set[[#This Row],[Bilan CO2 Segment 1 (Kg CO2)]]+Data_Set[[#This Row],[Bilan CO2 Segment 2 (Kg CO2)]]</f>
        <v>7.6204344119999998</v>
      </c>
      <c r="AD866" s="1"/>
    </row>
    <row r="867" spans="1:30" ht="12.5" x14ac:dyDescent="0.25">
      <c r="A867" s="7">
        <v>20220800118</v>
      </c>
      <c r="B867" s="18">
        <v>44778</v>
      </c>
      <c r="C867" s="18" t="str">
        <f>TEXT(B867, "mmmm")</f>
        <v>août</v>
      </c>
      <c r="D867" s="18" t="str">
        <f>TEXT(B867,"aaaa")</f>
        <v>2022</v>
      </c>
      <c r="E867" s="7">
        <v>1539992</v>
      </c>
      <c r="F867" s="17">
        <v>150</v>
      </c>
      <c r="G867" s="23">
        <f>Data_Set[[#This Row],[Poids OT (kg)]]/1000</f>
        <v>0.15</v>
      </c>
      <c r="H867" s="6" t="s">
        <v>0</v>
      </c>
      <c r="I867" s="7">
        <v>158</v>
      </c>
      <c r="J867" s="6">
        <v>59200</v>
      </c>
      <c r="K867" s="6" t="s">
        <v>52</v>
      </c>
      <c r="L867" s="6">
        <v>91100</v>
      </c>
      <c r="M867" s="6" t="s">
        <v>22</v>
      </c>
      <c r="N867" s="7">
        <v>266.87799999999999</v>
      </c>
      <c r="O867" s="6" t="s">
        <v>208</v>
      </c>
      <c r="P867" s="6" t="s">
        <v>209</v>
      </c>
      <c r="Q867" s="11">
        <v>2700659543658</v>
      </c>
      <c r="R867" s="12">
        <v>356433221</v>
      </c>
      <c r="S867" s="6" t="str">
        <f>LEFT(Q867,1)</f>
        <v>2</v>
      </c>
      <c r="T867" s="6" t="str">
        <f>IF(S867="1","Homme",IF(S867="0","Inconnu","Femme"))</f>
        <v>Femme</v>
      </c>
      <c r="U867" s="6" t="str">
        <f>"19"&amp;MID(Q867, SEARCH("", Q867) + 1,2)</f>
        <v>1970</v>
      </c>
      <c r="V867" s="6" t="str">
        <f>FLOOR(U867,5) &amp; "-" &amp; FLOOR(U867,5) + 5</f>
        <v>1970-1975</v>
      </c>
      <c r="W867" s="24">
        <f>IFERROR(VLOOKUP(Data_Set[[#This Row],[Type Transport]],'[1]Taux émission CO2e'!$A$5:$B$16,2,0),0)</f>
        <v>0.3</v>
      </c>
      <c r="X867" s="28">
        <f>IFERROR(VLOOKUP(Data_Set[[#This Row],[Type Transport]],'[1]Taux émission CO2e'!$A$5:$D$16,4,0),0)</f>
        <v>0.16</v>
      </c>
      <c r="Y867" s="24">
        <f>IFERROR(VLOOKUP(Data_Set[[#This Row],[Type Transport]],'[1]Taux émission CO2e'!$A$20:$B$31,2,0),0)</f>
        <v>0.7</v>
      </c>
      <c r="Z867" s="6">
        <f>IFERROR(VLOOKUP(Data_Set[[#This Row],[Type Transport]],'[1]Taux émission CO2e'!$A$20:$D$31,4,0),0)</f>
        <v>6.7400000000000002E-2</v>
      </c>
      <c r="AA867" s="30">
        <f>Data_Set[[#This Row],[Repartition Segment 1]]*Data_Set[[#This Row],[Coefficient CO2 Segment 1]]*Data_Set[[#This Row],[Poids OT (T)]]*Data_Set[[#This Row],[Distance (KM)]]</f>
        <v>1.9215215999999999</v>
      </c>
      <c r="AB867" s="30">
        <f>Data_Set[[#This Row],[Repartition Segment 2]]*Data_Set[[#This Row],[Coefficient CO2 Segment 2]]*Data_Set[[#This Row],[Poids OT (T)]]*Data_Set[[#This Row],[Distance (KM)]]</f>
        <v>1.888695606</v>
      </c>
      <c r="AC867" s="30">
        <f>Data_Set[[#This Row],[Bilan CO2 Segment 1 (Kg CO2)]]+Data_Set[[#This Row],[Bilan CO2 Segment 2 (Kg CO2)]]</f>
        <v>3.8102172059999999</v>
      </c>
      <c r="AD867" s="1"/>
    </row>
    <row r="868" spans="1:30" ht="12.5" x14ac:dyDescent="0.25">
      <c r="A868" s="7">
        <v>20220800118</v>
      </c>
      <c r="B868" s="18">
        <v>44784</v>
      </c>
      <c r="C868" s="18" t="str">
        <f>TEXT(B868, "mmmm")</f>
        <v>août</v>
      </c>
      <c r="D868" s="18" t="str">
        <f>TEXT(B868,"aaaa")</f>
        <v>2022</v>
      </c>
      <c r="E868" s="7">
        <v>1541152</v>
      </c>
      <c r="F868" s="17">
        <v>300</v>
      </c>
      <c r="G868" s="23">
        <f>Data_Set[[#This Row],[Poids OT (kg)]]/1000</f>
        <v>0.3</v>
      </c>
      <c r="H868" s="6" t="s">
        <v>1</v>
      </c>
      <c r="I868" s="7">
        <v>200</v>
      </c>
      <c r="J868" s="6">
        <v>59200</v>
      </c>
      <c r="K868" s="6" t="s">
        <v>52</v>
      </c>
      <c r="L868" s="6">
        <v>91100</v>
      </c>
      <c r="M868" s="6" t="s">
        <v>22</v>
      </c>
      <c r="N868" s="7">
        <v>266.87799999999999</v>
      </c>
      <c r="O868" s="6" t="s">
        <v>208</v>
      </c>
      <c r="P868" s="6" t="s">
        <v>209</v>
      </c>
      <c r="Q868" s="11">
        <v>2700659543658</v>
      </c>
      <c r="R868" s="12">
        <v>356433221</v>
      </c>
      <c r="S868" s="6" t="str">
        <f>LEFT(Q868,1)</f>
        <v>2</v>
      </c>
      <c r="T868" s="6" t="str">
        <f>IF(S868="1","Homme",IF(S868="0","Inconnu","Femme"))</f>
        <v>Femme</v>
      </c>
      <c r="U868" s="6" t="str">
        <f>"19"&amp;MID(Q868, SEARCH("", Q868) + 1,2)</f>
        <v>1970</v>
      </c>
      <c r="V868" s="6" t="str">
        <f>FLOOR(U868,5) &amp; "-" &amp; FLOOR(U868,5) + 5</f>
        <v>1970-1975</v>
      </c>
      <c r="W868" s="24">
        <f>IFERROR(VLOOKUP(Data_Set[[#This Row],[Type Transport]],'[1]Taux émission CO2e'!$A$5:$B$16,2,0),0)</f>
        <v>0.3</v>
      </c>
      <c r="X868" s="28">
        <f>IFERROR(VLOOKUP(Data_Set[[#This Row],[Type Transport]],'[1]Taux émission CO2e'!$A$5:$D$16,4,0),0)</f>
        <v>0.16</v>
      </c>
      <c r="Y868" s="24">
        <f>IFERROR(VLOOKUP(Data_Set[[#This Row],[Type Transport]],'[1]Taux émission CO2e'!$A$20:$B$31,2,0),0)</f>
        <v>0.7</v>
      </c>
      <c r="Z868" s="6">
        <f>IFERROR(VLOOKUP(Data_Set[[#This Row],[Type Transport]],'[1]Taux émission CO2e'!$A$20:$D$31,4,0),0)</f>
        <v>6.7400000000000002E-2</v>
      </c>
      <c r="AA868" s="30">
        <f>Data_Set[[#This Row],[Repartition Segment 1]]*Data_Set[[#This Row],[Coefficient CO2 Segment 1]]*Data_Set[[#This Row],[Poids OT (T)]]*Data_Set[[#This Row],[Distance (KM)]]</f>
        <v>3.8430431999999999</v>
      </c>
      <c r="AB868" s="30">
        <f>Data_Set[[#This Row],[Repartition Segment 2]]*Data_Set[[#This Row],[Coefficient CO2 Segment 2]]*Data_Set[[#This Row],[Poids OT (T)]]*Data_Set[[#This Row],[Distance (KM)]]</f>
        <v>3.7773912119999999</v>
      </c>
      <c r="AC868" s="30">
        <f>Data_Set[[#This Row],[Bilan CO2 Segment 1 (Kg CO2)]]+Data_Set[[#This Row],[Bilan CO2 Segment 2 (Kg CO2)]]</f>
        <v>7.6204344119999998</v>
      </c>
      <c r="AD868" s="1"/>
    </row>
    <row r="869" spans="1:30" ht="12.5" x14ac:dyDescent="0.25">
      <c r="A869" s="7">
        <v>20220800118</v>
      </c>
      <c r="B869" s="18">
        <v>44791</v>
      </c>
      <c r="C869" s="18" t="str">
        <f>TEXT(B869, "mmmm")</f>
        <v>août</v>
      </c>
      <c r="D869" s="18" t="str">
        <f>TEXT(B869,"aaaa")</f>
        <v>2022</v>
      </c>
      <c r="E869" s="7">
        <v>1542935</v>
      </c>
      <c r="F869" s="17">
        <v>300</v>
      </c>
      <c r="G869" s="23">
        <f>Data_Set[[#This Row],[Poids OT (kg)]]/1000</f>
        <v>0.3</v>
      </c>
      <c r="H869" s="6" t="s">
        <v>0</v>
      </c>
      <c r="I869" s="7">
        <v>193</v>
      </c>
      <c r="J869" s="6">
        <v>59200</v>
      </c>
      <c r="K869" s="6" t="s">
        <v>52</v>
      </c>
      <c r="L869" s="6">
        <v>91100</v>
      </c>
      <c r="M869" s="6" t="s">
        <v>22</v>
      </c>
      <c r="N869" s="7">
        <v>266.87799999999999</v>
      </c>
      <c r="O869" s="6" t="s">
        <v>208</v>
      </c>
      <c r="P869" s="6" t="s">
        <v>209</v>
      </c>
      <c r="Q869" s="11">
        <v>2700659543658</v>
      </c>
      <c r="R869" s="12">
        <v>356433221</v>
      </c>
      <c r="S869" s="6" t="str">
        <f>LEFT(Q869,1)</f>
        <v>2</v>
      </c>
      <c r="T869" s="6" t="str">
        <f>IF(S869="1","Homme",IF(S869="0","Inconnu","Femme"))</f>
        <v>Femme</v>
      </c>
      <c r="U869" s="6" t="str">
        <f>"19"&amp;MID(Q869, SEARCH("", Q869) + 1,2)</f>
        <v>1970</v>
      </c>
      <c r="V869" s="6" t="str">
        <f>FLOOR(U869,5) &amp; "-" &amp; FLOOR(U869,5) + 5</f>
        <v>1970-1975</v>
      </c>
      <c r="W869" s="24">
        <f>IFERROR(VLOOKUP(Data_Set[[#This Row],[Type Transport]],'[1]Taux émission CO2e'!$A$5:$B$16,2,0),0)</f>
        <v>0.3</v>
      </c>
      <c r="X869" s="28">
        <f>IFERROR(VLOOKUP(Data_Set[[#This Row],[Type Transport]],'[1]Taux émission CO2e'!$A$5:$D$16,4,0),0)</f>
        <v>0.16</v>
      </c>
      <c r="Y869" s="24">
        <f>IFERROR(VLOOKUP(Data_Set[[#This Row],[Type Transport]],'[1]Taux émission CO2e'!$A$20:$B$31,2,0),0)</f>
        <v>0.7</v>
      </c>
      <c r="Z869" s="6">
        <f>IFERROR(VLOOKUP(Data_Set[[#This Row],[Type Transport]],'[1]Taux émission CO2e'!$A$20:$D$31,4,0),0)</f>
        <v>6.7400000000000002E-2</v>
      </c>
      <c r="AA869" s="30">
        <f>Data_Set[[#This Row],[Repartition Segment 1]]*Data_Set[[#This Row],[Coefficient CO2 Segment 1]]*Data_Set[[#This Row],[Poids OT (T)]]*Data_Set[[#This Row],[Distance (KM)]]</f>
        <v>3.8430431999999999</v>
      </c>
      <c r="AB869" s="30">
        <f>Data_Set[[#This Row],[Repartition Segment 2]]*Data_Set[[#This Row],[Coefficient CO2 Segment 2]]*Data_Set[[#This Row],[Poids OT (T)]]*Data_Set[[#This Row],[Distance (KM)]]</f>
        <v>3.7773912119999999</v>
      </c>
      <c r="AC869" s="30">
        <f>Data_Set[[#This Row],[Bilan CO2 Segment 1 (Kg CO2)]]+Data_Set[[#This Row],[Bilan CO2 Segment 2 (Kg CO2)]]</f>
        <v>7.6204344119999998</v>
      </c>
      <c r="AD869" s="1"/>
    </row>
    <row r="870" spans="1:30" ht="12.5" x14ac:dyDescent="0.25">
      <c r="A870" s="7">
        <v>20220800118</v>
      </c>
      <c r="B870" s="18">
        <v>44804</v>
      </c>
      <c r="C870" s="18" t="str">
        <f>TEXT(B870, "mmmm")</f>
        <v>août</v>
      </c>
      <c r="D870" s="18" t="str">
        <f>TEXT(B870,"aaaa")</f>
        <v>2022</v>
      </c>
      <c r="E870" s="7">
        <v>1546097</v>
      </c>
      <c r="F870" s="17">
        <v>270</v>
      </c>
      <c r="G870" s="23">
        <f>Data_Set[[#This Row],[Poids OT (kg)]]/1000</f>
        <v>0.27</v>
      </c>
      <c r="H870" s="6" t="s">
        <v>1</v>
      </c>
      <c r="I870" s="7">
        <v>200</v>
      </c>
      <c r="J870" s="6">
        <v>59200</v>
      </c>
      <c r="K870" s="6" t="s">
        <v>52</v>
      </c>
      <c r="L870" s="6">
        <v>91100</v>
      </c>
      <c r="M870" s="6" t="s">
        <v>22</v>
      </c>
      <c r="N870" s="7">
        <v>266.87799999999999</v>
      </c>
      <c r="O870" s="6" t="s">
        <v>208</v>
      </c>
      <c r="P870" s="6" t="s">
        <v>209</v>
      </c>
      <c r="Q870" s="11">
        <v>2700659543658</v>
      </c>
      <c r="R870" s="12">
        <v>356433221</v>
      </c>
      <c r="S870" s="6" t="str">
        <f>LEFT(Q870,1)</f>
        <v>2</v>
      </c>
      <c r="T870" s="6" t="str">
        <f>IF(S870="1","Homme",IF(S870="0","Inconnu","Femme"))</f>
        <v>Femme</v>
      </c>
      <c r="U870" s="6" t="str">
        <f>"19"&amp;MID(Q870, SEARCH("", Q870) + 1,2)</f>
        <v>1970</v>
      </c>
      <c r="V870" s="6" t="str">
        <f>FLOOR(U870,5) &amp; "-" &amp; FLOOR(U870,5) + 5</f>
        <v>1970-1975</v>
      </c>
      <c r="W870" s="24">
        <f>IFERROR(VLOOKUP(Data_Set[[#This Row],[Type Transport]],'[1]Taux émission CO2e'!$A$5:$B$16,2,0),0)</f>
        <v>0.3</v>
      </c>
      <c r="X870" s="28">
        <f>IFERROR(VLOOKUP(Data_Set[[#This Row],[Type Transport]],'[1]Taux émission CO2e'!$A$5:$D$16,4,0),0)</f>
        <v>0.16</v>
      </c>
      <c r="Y870" s="24">
        <f>IFERROR(VLOOKUP(Data_Set[[#This Row],[Type Transport]],'[1]Taux émission CO2e'!$A$20:$B$31,2,0),0)</f>
        <v>0.7</v>
      </c>
      <c r="Z870" s="6">
        <f>IFERROR(VLOOKUP(Data_Set[[#This Row],[Type Transport]],'[1]Taux émission CO2e'!$A$20:$D$31,4,0),0)</f>
        <v>6.7400000000000002E-2</v>
      </c>
      <c r="AA870" s="30">
        <f>Data_Set[[#This Row],[Repartition Segment 1]]*Data_Set[[#This Row],[Coefficient CO2 Segment 1]]*Data_Set[[#This Row],[Poids OT (T)]]*Data_Set[[#This Row],[Distance (KM)]]</f>
        <v>3.4587388800000003</v>
      </c>
      <c r="AB870" s="30">
        <f>Data_Set[[#This Row],[Repartition Segment 2]]*Data_Set[[#This Row],[Coefficient CO2 Segment 2]]*Data_Set[[#This Row],[Poids OT (T)]]*Data_Set[[#This Row],[Distance (KM)]]</f>
        <v>3.3996520908000001</v>
      </c>
      <c r="AC870" s="30">
        <f>Data_Set[[#This Row],[Bilan CO2 Segment 1 (Kg CO2)]]+Data_Set[[#This Row],[Bilan CO2 Segment 2 (Kg CO2)]]</f>
        <v>6.8583909708000004</v>
      </c>
      <c r="AD870" s="1"/>
    </row>
    <row r="871" spans="1:30" ht="12.5" x14ac:dyDescent="0.25">
      <c r="A871" s="7">
        <v>2022090069</v>
      </c>
      <c r="B871" s="18">
        <v>44811</v>
      </c>
      <c r="C871" s="18" t="str">
        <f>TEXT(B871, "mmmm")</f>
        <v>septembre</v>
      </c>
      <c r="D871" s="18" t="str">
        <f>TEXT(B871,"aaaa")</f>
        <v>2022</v>
      </c>
      <c r="E871" s="7">
        <v>1549008</v>
      </c>
      <c r="F871" s="17">
        <v>230</v>
      </c>
      <c r="G871" s="23">
        <f>Data_Set[[#This Row],[Poids OT (kg)]]/1000</f>
        <v>0.23</v>
      </c>
      <c r="H871" s="6" t="s">
        <v>1</v>
      </c>
      <c r="I871" s="7">
        <v>158</v>
      </c>
      <c r="J871" s="6">
        <v>59200</v>
      </c>
      <c r="K871" s="6" t="s">
        <v>52</v>
      </c>
      <c r="L871" s="6">
        <v>91100</v>
      </c>
      <c r="M871" s="6" t="s">
        <v>22</v>
      </c>
      <c r="N871" s="7">
        <v>266.87799999999999</v>
      </c>
      <c r="O871" s="6" t="s">
        <v>208</v>
      </c>
      <c r="P871" s="6" t="s">
        <v>209</v>
      </c>
      <c r="Q871" s="11">
        <v>2700659543658</v>
      </c>
      <c r="R871" s="12">
        <v>356433221</v>
      </c>
      <c r="S871" s="6" t="str">
        <f>LEFT(Q871,1)</f>
        <v>2</v>
      </c>
      <c r="T871" s="6" t="str">
        <f>IF(S871="1","Homme",IF(S871="0","Inconnu","Femme"))</f>
        <v>Femme</v>
      </c>
      <c r="U871" s="6" t="str">
        <f>"19"&amp;MID(Q871, SEARCH("", Q871) + 1,2)</f>
        <v>1970</v>
      </c>
      <c r="V871" s="6" t="str">
        <f>FLOOR(U871,5) &amp; "-" &amp; FLOOR(U871,5) + 5</f>
        <v>1970-1975</v>
      </c>
      <c r="W871" s="24">
        <f>IFERROR(VLOOKUP(Data_Set[[#This Row],[Type Transport]],'[1]Taux émission CO2e'!$A$5:$B$16,2,0),0)</f>
        <v>0.3</v>
      </c>
      <c r="X871" s="28">
        <f>IFERROR(VLOOKUP(Data_Set[[#This Row],[Type Transport]],'[1]Taux émission CO2e'!$A$5:$D$16,4,0),0)</f>
        <v>0.16</v>
      </c>
      <c r="Y871" s="24">
        <f>IFERROR(VLOOKUP(Data_Set[[#This Row],[Type Transport]],'[1]Taux émission CO2e'!$A$20:$B$31,2,0),0)</f>
        <v>0.7</v>
      </c>
      <c r="Z871" s="6">
        <f>IFERROR(VLOOKUP(Data_Set[[#This Row],[Type Transport]],'[1]Taux émission CO2e'!$A$20:$D$31,4,0),0)</f>
        <v>6.7400000000000002E-2</v>
      </c>
      <c r="AA871" s="30">
        <f>Data_Set[[#This Row],[Repartition Segment 1]]*Data_Set[[#This Row],[Coefficient CO2 Segment 1]]*Data_Set[[#This Row],[Poids OT (T)]]*Data_Set[[#This Row],[Distance (KM)]]</f>
        <v>2.9463331200000002</v>
      </c>
      <c r="AB871" s="30">
        <f>Data_Set[[#This Row],[Repartition Segment 2]]*Data_Set[[#This Row],[Coefficient CO2 Segment 2]]*Data_Set[[#This Row],[Poids OT (T)]]*Data_Set[[#This Row],[Distance (KM)]]</f>
        <v>2.8959999291999998</v>
      </c>
      <c r="AC871" s="30">
        <f>Data_Set[[#This Row],[Bilan CO2 Segment 1 (Kg CO2)]]+Data_Set[[#This Row],[Bilan CO2 Segment 2 (Kg CO2)]]</f>
        <v>5.8423330492000005</v>
      </c>
      <c r="AD871" s="1"/>
    </row>
    <row r="872" spans="1:30" ht="12.5" x14ac:dyDescent="0.25">
      <c r="A872" s="7">
        <v>2022090069</v>
      </c>
      <c r="B872" s="18">
        <v>44818</v>
      </c>
      <c r="C872" s="18" t="str">
        <f>TEXT(B872, "mmmm")</f>
        <v>septembre</v>
      </c>
      <c r="D872" s="18" t="str">
        <f>TEXT(B872,"aaaa")</f>
        <v>2022</v>
      </c>
      <c r="E872" s="7">
        <v>1553232</v>
      </c>
      <c r="F872" s="17">
        <v>310</v>
      </c>
      <c r="G872" s="23">
        <f>Data_Set[[#This Row],[Poids OT (kg)]]/1000</f>
        <v>0.31</v>
      </c>
      <c r="H872" s="6" t="s">
        <v>1</v>
      </c>
      <c r="I872" s="7">
        <v>200</v>
      </c>
      <c r="J872" s="6">
        <v>59200</v>
      </c>
      <c r="K872" s="6" t="s">
        <v>52</v>
      </c>
      <c r="L872" s="6">
        <v>91100</v>
      </c>
      <c r="M872" s="6" t="s">
        <v>22</v>
      </c>
      <c r="N872" s="7">
        <v>266.87799999999999</v>
      </c>
      <c r="O872" s="6" t="s">
        <v>208</v>
      </c>
      <c r="P872" s="6" t="s">
        <v>209</v>
      </c>
      <c r="Q872" s="11">
        <v>2700659543658</v>
      </c>
      <c r="R872" s="12">
        <v>356433221</v>
      </c>
      <c r="S872" s="6" t="str">
        <f>LEFT(Q872,1)</f>
        <v>2</v>
      </c>
      <c r="T872" s="6" t="str">
        <f>IF(S872="1","Homme",IF(S872="0","Inconnu","Femme"))</f>
        <v>Femme</v>
      </c>
      <c r="U872" s="6" t="str">
        <f>"19"&amp;MID(Q872, SEARCH("", Q872) + 1,2)</f>
        <v>1970</v>
      </c>
      <c r="V872" s="6" t="str">
        <f>FLOOR(U872,5) &amp; "-" &amp; FLOOR(U872,5) + 5</f>
        <v>1970-1975</v>
      </c>
      <c r="W872" s="24">
        <f>IFERROR(VLOOKUP(Data_Set[[#This Row],[Type Transport]],'[1]Taux émission CO2e'!$A$5:$B$16,2,0),0)</f>
        <v>0.3</v>
      </c>
      <c r="X872" s="28">
        <f>IFERROR(VLOOKUP(Data_Set[[#This Row],[Type Transport]],'[1]Taux émission CO2e'!$A$5:$D$16,4,0),0)</f>
        <v>0.16</v>
      </c>
      <c r="Y872" s="24">
        <f>IFERROR(VLOOKUP(Data_Set[[#This Row],[Type Transport]],'[1]Taux émission CO2e'!$A$20:$B$31,2,0),0)</f>
        <v>0.7</v>
      </c>
      <c r="Z872" s="6">
        <f>IFERROR(VLOOKUP(Data_Set[[#This Row],[Type Transport]],'[1]Taux émission CO2e'!$A$20:$D$31,4,0),0)</f>
        <v>6.7400000000000002E-2</v>
      </c>
      <c r="AA872" s="30">
        <f>Data_Set[[#This Row],[Repartition Segment 1]]*Data_Set[[#This Row],[Coefficient CO2 Segment 1]]*Data_Set[[#This Row],[Poids OT (T)]]*Data_Set[[#This Row],[Distance (KM)]]</f>
        <v>3.9711446399999999</v>
      </c>
      <c r="AB872" s="30">
        <f>Data_Set[[#This Row],[Repartition Segment 2]]*Data_Set[[#This Row],[Coefficient CO2 Segment 2]]*Data_Set[[#This Row],[Poids OT (T)]]*Data_Set[[#This Row],[Distance (KM)]]</f>
        <v>3.9033042523999999</v>
      </c>
      <c r="AC872" s="30">
        <f>Data_Set[[#This Row],[Bilan CO2 Segment 1 (Kg CO2)]]+Data_Set[[#This Row],[Bilan CO2 Segment 2 (Kg CO2)]]</f>
        <v>7.8744488924000002</v>
      </c>
      <c r="AD872" s="1"/>
    </row>
    <row r="873" spans="1:30" ht="12.5" x14ac:dyDescent="0.25">
      <c r="A873" s="7">
        <v>2022090069</v>
      </c>
      <c r="B873" s="18">
        <v>44826</v>
      </c>
      <c r="C873" s="18" t="str">
        <f>TEXT(B873, "mmmm")</f>
        <v>septembre</v>
      </c>
      <c r="D873" s="18" t="str">
        <f>TEXT(B873,"aaaa")</f>
        <v>2022</v>
      </c>
      <c r="E873" s="7">
        <v>1556034</v>
      </c>
      <c r="F873" s="17">
        <v>230</v>
      </c>
      <c r="G873" s="23">
        <f>Data_Set[[#This Row],[Poids OT (kg)]]/1000</f>
        <v>0.23</v>
      </c>
      <c r="H873" s="6" t="s">
        <v>1</v>
      </c>
      <c r="I873" s="7">
        <v>158</v>
      </c>
      <c r="J873" s="6">
        <v>59200</v>
      </c>
      <c r="K873" s="6" t="s">
        <v>52</v>
      </c>
      <c r="L873" s="6">
        <v>91100</v>
      </c>
      <c r="M873" s="6" t="s">
        <v>22</v>
      </c>
      <c r="N873" s="7">
        <v>266.87799999999999</v>
      </c>
      <c r="O873" s="6" t="s">
        <v>208</v>
      </c>
      <c r="P873" s="6" t="s">
        <v>209</v>
      </c>
      <c r="Q873" s="11">
        <v>2700659543658</v>
      </c>
      <c r="R873" s="12">
        <v>356433221</v>
      </c>
      <c r="S873" s="6" t="str">
        <f>LEFT(Q873,1)</f>
        <v>2</v>
      </c>
      <c r="T873" s="6" t="str">
        <f>IF(S873="1","Homme",IF(S873="0","Inconnu","Femme"))</f>
        <v>Femme</v>
      </c>
      <c r="U873" s="6" t="str">
        <f>"19"&amp;MID(Q873, SEARCH("", Q873) + 1,2)</f>
        <v>1970</v>
      </c>
      <c r="V873" s="6" t="str">
        <f>FLOOR(U873,5) &amp; "-" &amp; FLOOR(U873,5) + 5</f>
        <v>1970-1975</v>
      </c>
      <c r="W873" s="24">
        <f>IFERROR(VLOOKUP(Data_Set[[#This Row],[Type Transport]],'[1]Taux émission CO2e'!$A$5:$B$16,2,0),0)</f>
        <v>0.3</v>
      </c>
      <c r="X873" s="28">
        <f>IFERROR(VLOOKUP(Data_Set[[#This Row],[Type Transport]],'[1]Taux émission CO2e'!$A$5:$D$16,4,0),0)</f>
        <v>0.16</v>
      </c>
      <c r="Y873" s="24">
        <f>IFERROR(VLOOKUP(Data_Set[[#This Row],[Type Transport]],'[1]Taux émission CO2e'!$A$20:$B$31,2,0),0)</f>
        <v>0.7</v>
      </c>
      <c r="Z873" s="6">
        <f>IFERROR(VLOOKUP(Data_Set[[#This Row],[Type Transport]],'[1]Taux émission CO2e'!$A$20:$D$31,4,0),0)</f>
        <v>6.7400000000000002E-2</v>
      </c>
      <c r="AA873" s="30">
        <f>Data_Set[[#This Row],[Repartition Segment 1]]*Data_Set[[#This Row],[Coefficient CO2 Segment 1]]*Data_Set[[#This Row],[Poids OT (T)]]*Data_Set[[#This Row],[Distance (KM)]]</f>
        <v>2.9463331200000002</v>
      </c>
      <c r="AB873" s="30">
        <f>Data_Set[[#This Row],[Repartition Segment 2]]*Data_Set[[#This Row],[Coefficient CO2 Segment 2]]*Data_Set[[#This Row],[Poids OT (T)]]*Data_Set[[#This Row],[Distance (KM)]]</f>
        <v>2.8959999291999998</v>
      </c>
      <c r="AC873" s="30">
        <f>Data_Set[[#This Row],[Bilan CO2 Segment 1 (Kg CO2)]]+Data_Set[[#This Row],[Bilan CO2 Segment 2 (Kg CO2)]]</f>
        <v>5.8423330492000005</v>
      </c>
      <c r="AD873" s="1"/>
    </row>
    <row r="874" spans="1:30" ht="12.5" x14ac:dyDescent="0.25">
      <c r="A874" s="7">
        <v>20220900129</v>
      </c>
      <c r="B874" s="18">
        <v>44833</v>
      </c>
      <c r="C874" s="18" t="str">
        <f>TEXT(B874, "mmmm")</f>
        <v>septembre</v>
      </c>
      <c r="D874" s="18" t="str">
        <f>TEXT(B874,"aaaa")</f>
        <v>2022</v>
      </c>
      <c r="E874" s="7">
        <v>1559708</v>
      </c>
      <c r="F874" s="17">
        <v>230</v>
      </c>
      <c r="G874" s="23">
        <f>Data_Set[[#This Row],[Poids OT (kg)]]/1000</f>
        <v>0.23</v>
      </c>
      <c r="H874" s="6" t="s">
        <v>1</v>
      </c>
      <c r="I874" s="7">
        <v>158</v>
      </c>
      <c r="J874" s="6">
        <v>59200</v>
      </c>
      <c r="K874" s="6" t="s">
        <v>52</v>
      </c>
      <c r="L874" s="6">
        <v>91100</v>
      </c>
      <c r="M874" s="6" t="s">
        <v>22</v>
      </c>
      <c r="N874" s="7">
        <v>266.87799999999999</v>
      </c>
      <c r="O874" s="6" t="s">
        <v>208</v>
      </c>
      <c r="P874" s="6" t="s">
        <v>209</v>
      </c>
      <c r="Q874" s="11">
        <v>2700659543658</v>
      </c>
      <c r="R874" s="12">
        <v>356433221</v>
      </c>
      <c r="S874" s="6" t="str">
        <f>LEFT(Q874,1)</f>
        <v>2</v>
      </c>
      <c r="T874" s="6" t="str">
        <f>IF(S874="1","Homme",IF(S874="0","Inconnu","Femme"))</f>
        <v>Femme</v>
      </c>
      <c r="U874" s="6" t="str">
        <f>"19"&amp;MID(Q874, SEARCH("", Q874) + 1,2)</f>
        <v>1970</v>
      </c>
      <c r="V874" s="6" t="str">
        <f>FLOOR(U874,5) &amp; "-" &amp; FLOOR(U874,5) + 5</f>
        <v>1970-1975</v>
      </c>
      <c r="W874" s="24">
        <f>IFERROR(VLOOKUP(Data_Set[[#This Row],[Type Transport]],'[1]Taux émission CO2e'!$A$5:$B$16,2,0),0)</f>
        <v>0.3</v>
      </c>
      <c r="X874" s="28">
        <f>IFERROR(VLOOKUP(Data_Set[[#This Row],[Type Transport]],'[1]Taux émission CO2e'!$A$5:$D$16,4,0),0)</f>
        <v>0.16</v>
      </c>
      <c r="Y874" s="24">
        <f>IFERROR(VLOOKUP(Data_Set[[#This Row],[Type Transport]],'[1]Taux émission CO2e'!$A$20:$B$31,2,0),0)</f>
        <v>0.7</v>
      </c>
      <c r="Z874" s="6">
        <f>IFERROR(VLOOKUP(Data_Set[[#This Row],[Type Transport]],'[1]Taux émission CO2e'!$A$20:$D$31,4,0),0)</f>
        <v>6.7400000000000002E-2</v>
      </c>
      <c r="AA874" s="30">
        <f>Data_Set[[#This Row],[Repartition Segment 1]]*Data_Set[[#This Row],[Coefficient CO2 Segment 1]]*Data_Set[[#This Row],[Poids OT (T)]]*Data_Set[[#This Row],[Distance (KM)]]</f>
        <v>2.9463331200000002</v>
      </c>
      <c r="AB874" s="30">
        <f>Data_Set[[#This Row],[Repartition Segment 2]]*Data_Set[[#This Row],[Coefficient CO2 Segment 2]]*Data_Set[[#This Row],[Poids OT (T)]]*Data_Set[[#This Row],[Distance (KM)]]</f>
        <v>2.8959999291999998</v>
      </c>
      <c r="AC874" s="30">
        <f>Data_Set[[#This Row],[Bilan CO2 Segment 1 (Kg CO2)]]+Data_Set[[#This Row],[Bilan CO2 Segment 2 (Kg CO2)]]</f>
        <v>5.8423330492000005</v>
      </c>
      <c r="AD874" s="1"/>
    </row>
    <row r="875" spans="1:30" ht="12.5" x14ac:dyDescent="0.25">
      <c r="A875" s="7">
        <v>20210300043</v>
      </c>
      <c r="B875" s="18">
        <v>44257</v>
      </c>
      <c r="C875" s="18" t="str">
        <f>TEXT(B875, "mmmm")</f>
        <v>mars</v>
      </c>
      <c r="D875" s="18" t="str">
        <f>TEXT(B875,"aaaa")</f>
        <v>2021</v>
      </c>
      <c r="E875" s="7">
        <v>1332477</v>
      </c>
      <c r="F875" s="17">
        <v>1000</v>
      </c>
      <c r="G875" s="23">
        <f>Data_Set[[#This Row],[Poids OT (kg)]]/1000</f>
        <v>1</v>
      </c>
      <c r="H875" s="6" t="s">
        <v>3</v>
      </c>
      <c r="I875" s="7">
        <v>637.20000000000005</v>
      </c>
      <c r="J875" s="6">
        <v>59100</v>
      </c>
      <c r="K875" s="6" t="s">
        <v>28</v>
      </c>
      <c r="L875" s="6">
        <v>91100</v>
      </c>
      <c r="M875" s="6" t="s">
        <v>22</v>
      </c>
      <c r="N875" s="7">
        <v>266.35300000000001</v>
      </c>
      <c r="O875" s="6" t="s">
        <v>158</v>
      </c>
      <c r="P875" s="6" t="s">
        <v>159</v>
      </c>
      <c r="Q875" s="11">
        <v>1870459678987</v>
      </c>
      <c r="R875" s="12">
        <v>332987687</v>
      </c>
      <c r="S875" s="6" t="str">
        <f>LEFT(Q875,1)</f>
        <v>1</v>
      </c>
      <c r="T875" s="6" t="str">
        <f>IF(S875="1","Homme",IF(S875="0","Inconnu","Femme"))</f>
        <v>Homme</v>
      </c>
      <c r="U875" s="6" t="str">
        <f>"19"&amp;MID(Q875, SEARCH("", Q875) + 1,2)</f>
        <v>1987</v>
      </c>
      <c r="V875" s="6" t="str">
        <f>FLOOR(U875,5) &amp; "-" &amp; FLOOR(U875,5) + 5</f>
        <v>1985-1990</v>
      </c>
      <c r="W875" s="24">
        <f>IFERROR(VLOOKUP(Data_Set[[#This Row],[Type Transport]],'[1]Taux émission CO2e'!$A$5:$B$16,2,0),0)</f>
        <v>1</v>
      </c>
      <c r="X875" s="28">
        <f>IFERROR(VLOOKUP(Data_Set[[#This Row],[Type Transport]],'[1]Taux émission CO2e'!$A$5:$D$16,4,0),0)</f>
        <v>0.24099999999999999</v>
      </c>
      <c r="Y875" s="24">
        <f>IFERROR(VLOOKUP(Data_Set[[#This Row],[Type Transport]],'[1]Taux émission CO2e'!$A$20:$B$31,2,0),0)</f>
        <v>0</v>
      </c>
      <c r="Z875" s="6">
        <f>IFERROR(VLOOKUP(Data_Set[[#This Row],[Type Transport]],'[1]Taux émission CO2e'!$A$20:$D$31,4,0),0)</f>
        <v>0</v>
      </c>
      <c r="AA875" s="30">
        <f>Data_Set[[#This Row],[Repartition Segment 1]]*Data_Set[[#This Row],[Coefficient CO2 Segment 1]]*Data_Set[[#This Row],[Poids OT (T)]]*Data_Set[[#This Row],[Distance (KM)]]</f>
        <v>64.191073000000003</v>
      </c>
      <c r="AB875" s="30">
        <f>Data_Set[[#This Row],[Repartition Segment 2]]*Data_Set[[#This Row],[Coefficient CO2 Segment 2]]*Data_Set[[#This Row],[Poids OT (T)]]*Data_Set[[#This Row],[Distance (KM)]]</f>
        <v>0</v>
      </c>
      <c r="AC875" s="30">
        <f>Data_Set[[#This Row],[Bilan CO2 Segment 1 (Kg CO2)]]+Data_Set[[#This Row],[Bilan CO2 Segment 2 (Kg CO2)]]</f>
        <v>64.191073000000003</v>
      </c>
      <c r="AD875" s="1"/>
    </row>
    <row r="876" spans="1:30" ht="12.5" x14ac:dyDescent="0.25">
      <c r="A876" s="7">
        <v>20210300043</v>
      </c>
      <c r="B876" s="18">
        <v>44263</v>
      </c>
      <c r="C876" s="18" t="str">
        <f>TEXT(B876, "mmmm")</f>
        <v>mars</v>
      </c>
      <c r="D876" s="18" t="str">
        <f>TEXT(B876,"aaaa")</f>
        <v>2021</v>
      </c>
      <c r="E876" s="7">
        <v>1334247</v>
      </c>
      <c r="F876" s="17">
        <v>400</v>
      </c>
      <c r="G876" s="23">
        <f>Data_Set[[#This Row],[Poids OT (kg)]]/1000</f>
        <v>0.4</v>
      </c>
      <c r="H876" s="6" t="s">
        <v>3</v>
      </c>
      <c r="I876" s="7">
        <v>637.20000000000005</v>
      </c>
      <c r="J876" s="6">
        <v>59100</v>
      </c>
      <c r="K876" s="6" t="s">
        <v>28</v>
      </c>
      <c r="L876" s="6">
        <v>91100</v>
      </c>
      <c r="M876" s="6" t="s">
        <v>22</v>
      </c>
      <c r="N876" s="7">
        <v>266.35300000000001</v>
      </c>
      <c r="O876" s="6" t="s">
        <v>158</v>
      </c>
      <c r="P876" s="6" t="s">
        <v>159</v>
      </c>
      <c r="Q876" s="11">
        <v>1870459678987</v>
      </c>
      <c r="R876" s="12">
        <v>332987687</v>
      </c>
      <c r="S876" s="6" t="str">
        <f>LEFT(Q876,1)</f>
        <v>1</v>
      </c>
      <c r="T876" s="6" t="str">
        <f>IF(S876="1","Homme",IF(S876="0","Inconnu","Femme"))</f>
        <v>Homme</v>
      </c>
      <c r="U876" s="6" t="str">
        <f>"19"&amp;MID(Q876, SEARCH("", Q876) + 1,2)</f>
        <v>1987</v>
      </c>
      <c r="V876" s="6" t="str">
        <f>FLOOR(U876,5) &amp; "-" &amp; FLOOR(U876,5) + 5</f>
        <v>1985-1990</v>
      </c>
      <c r="W876" s="24">
        <f>IFERROR(VLOOKUP(Data_Set[[#This Row],[Type Transport]],'[1]Taux émission CO2e'!$A$5:$B$16,2,0),0)</f>
        <v>1</v>
      </c>
      <c r="X876" s="28">
        <f>IFERROR(VLOOKUP(Data_Set[[#This Row],[Type Transport]],'[1]Taux émission CO2e'!$A$5:$D$16,4,0),0)</f>
        <v>0.24099999999999999</v>
      </c>
      <c r="Y876" s="24">
        <f>IFERROR(VLOOKUP(Data_Set[[#This Row],[Type Transport]],'[1]Taux émission CO2e'!$A$20:$B$31,2,0),0)</f>
        <v>0</v>
      </c>
      <c r="Z876" s="6">
        <f>IFERROR(VLOOKUP(Data_Set[[#This Row],[Type Transport]],'[1]Taux émission CO2e'!$A$20:$D$31,4,0),0)</f>
        <v>0</v>
      </c>
      <c r="AA876" s="30">
        <f>Data_Set[[#This Row],[Repartition Segment 1]]*Data_Set[[#This Row],[Coefficient CO2 Segment 1]]*Data_Set[[#This Row],[Poids OT (T)]]*Data_Set[[#This Row],[Distance (KM)]]</f>
        <v>25.676429200000001</v>
      </c>
      <c r="AB876" s="30">
        <f>Data_Set[[#This Row],[Repartition Segment 2]]*Data_Set[[#This Row],[Coefficient CO2 Segment 2]]*Data_Set[[#This Row],[Poids OT (T)]]*Data_Set[[#This Row],[Distance (KM)]]</f>
        <v>0</v>
      </c>
      <c r="AC876" s="30">
        <f>Data_Set[[#This Row],[Bilan CO2 Segment 1 (Kg CO2)]]+Data_Set[[#This Row],[Bilan CO2 Segment 2 (Kg CO2)]]</f>
        <v>25.676429200000001</v>
      </c>
      <c r="AD876" s="1"/>
    </row>
    <row r="877" spans="1:30" ht="12.5" x14ac:dyDescent="0.25">
      <c r="A877" s="7">
        <v>20210300043</v>
      </c>
      <c r="B877" s="18">
        <v>44273</v>
      </c>
      <c r="C877" s="18" t="str">
        <f>TEXT(B877, "mmmm")</f>
        <v>mars</v>
      </c>
      <c r="D877" s="18" t="str">
        <f>TEXT(B877,"aaaa")</f>
        <v>2021</v>
      </c>
      <c r="E877" s="7">
        <v>1338764</v>
      </c>
      <c r="F877" s="17">
        <v>1600</v>
      </c>
      <c r="G877" s="23">
        <f>Data_Set[[#This Row],[Poids OT (kg)]]/1000</f>
        <v>1.6</v>
      </c>
      <c r="H877" s="6" t="s">
        <v>2</v>
      </c>
      <c r="I877" s="7">
        <v>205</v>
      </c>
      <c r="J877" s="6">
        <v>59100</v>
      </c>
      <c r="K877" s="6" t="s">
        <v>28</v>
      </c>
      <c r="L877" s="6">
        <v>91100</v>
      </c>
      <c r="M877" s="6" t="s">
        <v>22</v>
      </c>
      <c r="N877" s="7">
        <v>266.35300000000001</v>
      </c>
      <c r="O877" s="6" t="s">
        <v>158</v>
      </c>
      <c r="P877" s="6" t="s">
        <v>159</v>
      </c>
      <c r="Q877" s="11">
        <v>1870459678987</v>
      </c>
      <c r="R877" s="12">
        <v>332987687</v>
      </c>
      <c r="S877" s="6" t="str">
        <f>LEFT(Q877,1)</f>
        <v>1</v>
      </c>
      <c r="T877" s="6" t="str">
        <f>IF(S877="1","Homme",IF(S877="0","Inconnu","Femme"))</f>
        <v>Homme</v>
      </c>
      <c r="U877" s="6" t="str">
        <f>"19"&amp;MID(Q877, SEARCH("", Q877) + 1,2)</f>
        <v>1987</v>
      </c>
      <c r="V877" s="6" t="str">
        <f>FLOOR(U877,5) &amp; "-" &amp; FLOOR(U877,5) + 5</f>
        <v>1985-1990</v>
      </c>
      <c r="W877" s="24">
        <f>IFERROR(VLOOKUP(Data_Set[[#This Row],[Type Transport]],'[1]Taux émission CO2e'!$A$5:$B$16,2,0),0)</f>
        <v>1</v>
      </c>
      <c r="X877" s="28">
        <f>IFERROR(VLOOKUP(Data_Set[[#This Row],[Type Transport]],'[1]Taux émission CO2e'!$A$5:$D$16,4,0),0)</f>
        <v>6.7400000000000002E-2</v>
      </c>
      <c r="Y877" s="24">
        <f>IFERROR(VLOOKUP(Data_Set[[#This Row],[Type Transport]],'[1]Taux émission CO2e'!$A$20:$B$31,2,0),0)</f>
        <v>0</v>
      </c>
      <c r="Z877" s="6">
        <f>IFERROR(VLOOKUP(Data_Set[[#This Row],[Type Transport]],'[1]Taux émission CO2e'!$A$20:$D$31,4,0),0)</f>
        <v>0</v>
      </c>
      <c r="AA877" s="30">
        <f>Data_Set[[#This Row],[Repartition Segment 1]]*Data_Set[[#This Row],[Coefficient CO2 Segment 1]]*Data_Set[[#This Row],[Poids OT (T)]]*Data_Set[[#This Row],[Distance (KM)]]</f>
        <v>28.723507520000002</v>
      </c>
      <c r="AB877" s="30">
        <f>Data_Set[[#This Row],[Repartition Segment 2]]*Data_Set[[#This Row],[Coefficient CO2 Segment 2]]*Data_Set[[#This Row],[Poids OT (T)]]*Data_Set[[#This Row],[Distance (KM)]]</f>
        <v>0</v>
      </c>
      <c r="AC877" s="30">
        <f>Data_Set[[#This Row],[Bilan CO2 Segment 1 (Kg CO2)]]+Data_Set[[#This Row],[Bilan CO2 Segment 2 (Kg CO2)]]</f>
        <v>28.723507520000002</v>
      </c>
      <c r="AD877" s="1"/>
    </row>
    <row r="878" spans="1:30" ht="12.5" x14ac:dyDescent="0.25">
      <c r="A878" s="7">
        <v>20210400025</v>
      </c>
      <c r="B878" s="18">
        <v>44287</v>
      </c>
      <c r="C878" s="18" t="str">
        <f>TEXT(B878, "mmmm")</f>
        <v>avril</v>
      </c>
      <c r="D878" s="18" t="str">
        <f>TEXT(B878,"aaaa")</f>
        <v>2021</v>
      </c>
      <c r="E878" s="7">
        <v>1339055</v>
      </c>
      <c r="F878" s="17">
        <v>300</v>
      </c>
      <c r="G878" s="23">
        <f>Data_Set[[#This Row],[Poids OT (kg)]]/1000</f>
        <v>0.3</v>
      </c>
      <c r="H878" s="6" t="s">
        <v>1</v>
      </c>
      <c r="I878" s="7">
        <v>135.77000000000001</v>
      </c>
      <c r="J878" s="6">
        <v>59100</v>
      </c>
      <c r="K878" s="6" t="s">
        <v>28</v>
      </c>
      <c r="L878" s="6">
        <v>91100</v>
      </c>
      <c r="M878" s="6" t="s">
        <v>22</v>
      </c>
      <c r="N878" s="7">
        <v>266.35300000000001</v>
      </c>
      <c r="O878" s="6" t="s">
        <v>158</v>
      </c>
      <c r="P878" s="6" t="s">
        <v>159</v>
      </c>
      <c r="Q878" s="11">
        <v>1870459678987</v>
      </c>
      <c r="R878" s="12">
        <v>332987687</v>
      </c>
      <c r="S878" s="6" t="str">
        <f>LEFT(Q878,1)</f>
        <v>1</v>
      </c>
      <c r="T878" s="6" t="str">
        <f>IF(S878="1","Homme",IF(S878="0","Inconnu","Femme"))</f>
        <v>Homme</v>
      </c>
      <c r="U878" s="6" t="str">
        <f>"19"&amp;MID(Q878, SEARCH("", Q878) + 1,2)</f>
        <v>1987</v>
      </c>
      <c r="V878" s="6" t="str">
        <f>FLOOR(U878,5) &amp; "-" &amp; FLOOR(U878,5) + 5</f>
        <v>1985-1990</v>
      </c>
      <c r="W878" s="24">
        <f>IFERROR(VLOOKUP(Data_Set[[#This Row],[Type Transport]],'[1]Taux émission CO2e'!$A$5:$B$16,2,0),0)</f>
        <v>0.3</v>
      </c>
      <c r="X878" s="28">
        <f>IFERROR(VLOOKUP(Data_Set[[#This Row],[Type Transport]],'[1]Taux émission CO2e'!$A$5:$D$16,4,0),0)</f>
        <v>0.16</v>
      </c>
      <c r="Y878" s="24">
        <f>IFERROR(VLOOKUP(Data_Set[[#This Row],[Type Transport]],'[1]Taux émission CO2e'!$A$20:$B$31,2,0),0)</f>
        <v>0.7</v>
      </c>
      <c r="Z878" s="6">
        <f>IFERROR(VLOOKUP(Data_Set[[#This Row],[Type Transport]],'[1]Taux émission CO2e'!$A$20:$D$31,4,0),0)</f>
        <v>6.7400000000000002E-2</v>
      </c>
      <c r="AA878" s="30">
        <f>Data_Set[[#This Row],[Repartition Segment 1]]*Data_Set[[#This Row],[Coefficient CO2 Segment 1]]*Data_Set[[#This Row],[Poids OT (T)]]*Data_Set[[#This Row],[Distance (KM)]]</f>
        <v>3.8354832000000001</v>
      </c>
      <c r="AB878" s="30">
        <f>Data_Set[[#This Row],[Repartition Segment 2]]*Data_Set[[#This Row],[Coefficient CO2 Segment 2]]*Data_Set[[#This Row],[Poids OT (T)]]*Data_Set[[#This Row],[Distance (KM)]]</f>
        <v>3.769960362</v>
      </c>
      <c r="AC878" s="30">
        <f>Data_Set[[#This Row],[Bilan CO2 Segment 1 (Kg CO2)]]+Data_Set[[#This Row],[Bilan CO2 Segment 2 (Kg CO2)]]</f>
        <v>7.6054435619999996</v>
      </c>
      <c r="AD878" s="1"/>
    </row>
    <row r="879" spans="1:30" ht="12.5" x14ac:dyDescent="0.25">
      <c r="A879" s="7">
        <v>20210400025</v>
      </c>
      <c r="B879" s="18">
        <v>44292</v>
      </c>
      <c r="C879" s="18" t="str">
        <f>TEXT(B879, "mmmm")</f>
        <v>avril</v>
      </c>
      <c r="D879" s="18" t="str">
        <f>TEXT(B879,"aaaa")</f>
        <v>2021</v>
      </c>
      <c r="E879" s="7">
        <v>1339057</v>
      </c>
      <c r="F879" s="17">
        <v>300</v>
      </c>
      <c r="G879" s="23">
        <f>Data_Set[[#This Row],[Poids OT (kg)]]/1000</f>
        <v>0.3</v>
      </c>
      <c r="H879" s="6" t="s">
        <v>1</v>
      </c>
      <c r="I879" s="7">
        <v>135.77000000000001</v>
      </c>
      <c r="J879" s="6">
        <v>59100</v>
      </c>
      <c r="K879" s="6" t="s">
        <v>28</v>
      </c>
      <c r="L879" s="6">
        <v>91100</v>
      </c>
      <c r="M879" s="6" t="s">
        <v>22</v>
      </c>
      <c r="N879" s="7">
        <v>266.35300000000001</v>
      </c>
      <c r="O879" s="6" t="s">
        <v>158</v>
      </c>
      <c r="P879" s="6" t="s">
        <v>159</v>
      </c>
      <c r="Q879" s="11">
        <v>1870459678987</v>
      </c>
      <c r="R879" s="12">
        <v>332987687</v>
      </c>
      <c r="S879" s="6" t="str">
        <f>LEFT(Q879,1)</f>
        <v>1</v>
      </c>
      <c r="T879" s="6" t="str">
        <f>IF(S879="1","Homme",IF(S879="0","Inconnu","Femme"))</f>
        <v>Homme</v>
      </c>
      <c r="U879" s="6" t="str">
        <f>"19"&amp;MID(Q879, SEARCH("", Q879) + 1,2)</f>
        <v>1987</v>
      </c>
      <c r="V879" s="6" t="str">
        <f>FLOOR(U879,5) &amp; "-" &amp; FLOOR(U879,5) + 5</f>
        <v>1985-1990</v>
      </c>
      <c r="W879" s="24">
        <f>IFERROR(VLOOKUP(Data_Set[[#This Row],[Type Transport]],'[1]Taux émission CO2e'!$A$5:$B$16,2,0),0)</f>
        <v>0.3</v>
      </c>
      <c r="X879" s="28">
        <f>IFERROR(VLOOKUP(Data_Set[[#This Row],[Type Transport]],'[1]Taux émission CO2e'!$A$5:$D$16,4,0),0)</f>
        <v>0.16</v>
      </c>
      <c r="Y879" s="24">
        <f>IFERROR(VLOOKUP(Data_Set[[#This Row],[Type Transport]],'[1]Taux émission CO2e'!$A$20:$B$31,2,0),0)</f>
        <v>0.7</v>
      </c>
      <c r="Z879" s="6">
        <f>IFERROR(VLOOKUP(Data_Set[[#This Row],[Type Transport]],'[1]Taux émission CO2e'!$A$20:$D$31,4,0),0)</f>
        <v>6.7400000000000002E-2</v>
      </c>
      <c r="AA879" s="30">
        <f>Data_Set[[#This Row],[Repartition Segment 1]]*Data_Set[[#This Row],[Coefficient CO2 Segment 1]]*Data_Set[[#This Row],[Poids OT (T)]]*Data_Set[[#This Row],[Distance (KM)]]</f>
        <v>3.8354832000000001</v>
      </c>
      <c r="AB879" s="30">
        <f>Data_Set[[#This Row],[Repartition Segment 2]]*Data_Set[[#This Row],[Coefficient CO2 Segment 2]]*Data_Set[[#This Row],[Poids OT (T)]]*Data_Set[[#This Row],[Distance (KM)]]</f>
        <v>3.769960362</v>
      </c>
      <c r="AC879" s="30">
        <f>Data_Set[[#This Row],[Bilan CO2 Segment 1 (Kg CO2)]]+Data_Set[[#This Row],[Bilan CO2 Segment 2 (Kg CO2)]]</f>
        <v>7.6054435619999996</v>
      </c>
      <c r="AD879" s="1"/>
    </row>
    <row r="880" spans="1:30" ht="12.5" x14ac:dyDescent="0.25">
      <c r="A880" s="7">
        <v>20210400025</v>
      </c>
      <c r="B880" s="18">
        <v>44294</v>
      </c>
      <c r="C880" s="18" t="str">
        <f>TEXT(B880, "mmmm")</f>
        <v>avril</v>
      </c>
      <c r="D880" s="18" t="str">
        <f>TEXT(B880,"aaaa")</f>
        <v>2021</v>
      </c>
      <c r="E880" s="7">
        <v>1345743</v>
      </c>
      <c r="F880" s="17">
        <v>800</v>
      </c>
      <c r="G880" s="23">
        <f>Data_Set[[#This Row],[Poids OT (kg)]]/1000</f>
        <v>0.8</v>
      </c>
      <c r="H880" s="6" t="s">
        <v>1</v>
      </c>
      <c r="I880" s="7">
        <v>300</v>
      </c>
      <c r="J880" s="6">
        <v>59100</v>
      </c>
      <c r="K880" s="6" t="s">
        <v>28</v>
      </c>
      <c r="L880" s="6">
        <v>91100</v>
      </c>
      <c r="M880" s="6" t="s">
        <v>22</v>
      </c>
      <c r="N880" s="7">
        <v>266.35300000000001</v>
      </c>
      <c r="O880" s="6" t="s">
        <v>158</v>
      </c>
      <c r="P880" s="6" t="s">
        <v>159</v>
      </c>
      <c r="Q880" s="11">
        <v>1870459678987</v>
      </c>
      <c r="R880" s="12">
        <v>332987687</v>
      </c>
      <c r="S880" s="6" t="str">
        <f>LEFT(Q880,1)</f>
        <v>1</v>
      </c>
      <c r="T880" s="6" t="str">
        <f>IF(S880="1","Homme",IF(S880="0","Inconnu","Femme"))</f>
        <v>Homme</v>
      </c>
      <c r="U880" s="6" t="str">
        <f>"19"&amp;MID(Q880, SEARCH("", Q880) + 1,2)</f>
        <v>1987</v>
      </c>
      <c r="V880" s="6" t="str">
        <f>FLOOR(U880,5) &amp; "-" &amp; FLOOR(U880,5) + 5</f>
        <v>1985-1990</v>
      </c>
      <c r="W880" s="24">
        <f>IFERROR(VLOOKUP(Data_Set[[#This Row],[Type Transport]],'[1]Taux émission CO2e'!$A$5:$B$16,2,0),0)</f>
        <v>0.3</v>
      </c>
      <c r="X880" s="28">
        <f>IFERROR(VLOOKUP(Data_Set[[#This Row],[Type Transport]],'[1]Taux émission CO2e'!$A$5:$D$16,4,0),0)</f>
        <v>0.16</v>
      </c>
      <c r="Y880" s="24">
        <f>IFERROR(VLOOKUP(Data_Set[[#This Row],[Type Transport]],'[1]Taux émission CO2e'!$A$20:$B$31,2,0),0)</f>
        <v>0.7</v>
      </c>
      <c r="Z880" s="6">
        <f>IFERROR(VLOOKUP(Data_Set[[#This Row],[Type Transport]],'[1]Taux émission CO2e'!$A$20:$D$31,4,0),0)</f>
        <v>6.7400000000000002E-2</v>
      </c>
      <c r="AA880" s="30">
        <f>Data_Set[[#This Row],[Repartition Segment 1]]*Data_Set[[#This Row],[Coefficient CO2 Segment 1]]*Data_Set[[#This Row],[Poids OT (T)]]*Data_Set[[#This Row],[Distance (KM)]]</f>
        <v>10.227955200000002</v>
      </c>
      <c r="AB880" s="30">
        <f>Data_Set[[#This Row],[Repartition Segment 2]]*Data_Set[[#This Row],[Coefficient CO2 Segment 2]]*Data_Set[[#This Row],[Poids OT (T)]]*Data_Set[[#This Row],[Distance (KM)]]</f>
        <v>10.053227632</v>
      </c>
      <c r="AC880" s="30">
        <f>Data_Set[[#This Row],[Bilan CO2 Segment 1 (Kg CO2)]]+Data_Set[[#This Row],[Bilan CO2 Segment 2 (Kg CO2)]]</f>
        <v>20.281182832000002</v>
      </c>
      <c r="AD880" s="1"/>
    </row>
    <row r="881" spans="1:30" ht="12.5" x14ac:dyDescent="0.25">
      <c r="A881" s="7">
        <v>20210400029</v>
      </c>
      <c r="B881" s="18">
        <v>44301</v>
      </c>
      <c r="C881" s="18" t="str">
        <f>TEXT(B881, "mmmm")</f>
        <v>avril</v>
      </c>
      <c r="D881" s="18" t="str">
        <f>TEXT(B881,"aaaa")</f>
        <v>2021</v>
      </c>
      <c r="E881" s="7">
        <v>1347979</v>
      </c>
      <c r="F881" s="17">
        <v>200</v>
      </c>
      <c r="G881" s="23">
        <f>Data_Set[[#This Row],[Poids OT (kg)]]/1000</f>
        <v>0.2</v>
      </c>
      <c r="H881" s="6" t="s">
        <v>0</v>
      </c>
      <c r="I881" s="7">
        <v>125</v>
      </c>
      <c r="J881" s="6">
        <v>59100</v>
      </c>
      <c r="K881" s="6" t="s">
        <v>28</v>
      </c>
      <c r="L881" s="6">
        <v>91100</v>
      </c>
      <c r="M881" s="6" t="s">
        <v>22</v>
      </c>
      <c r="N881" s="7">
        <v>266.35300000000001</v>
      </c>
      <c r="O881" s="6" t="s">
        <v>158</v>
      </c>
      <c r="P881" s="6" t="s">
        <v>159</v>
      </c>
      <c r="Q881" s="11">
        <v>1870459678987</v>
      </c>
      <c r="R881" s="12">
        <v>332987687</v>
      </c>
      <c r="S881" s="6" t="str">
        <f>LEFT(Q881,1)</f>
        <v>1</v>
      </c>
      <c r="T881" s="6" t="str">
        <f>IF(S881="1","Homme",IF(S881="0","Inconnu","Femme"))</f>
        <v>Homme</v>
      </c>
      <c r="U881" s="6" t="str">
        <f>"19"&amp;MID(Q881, SEARCH("", Q881) + 1,2)</f>
        <v>1987</v>
      </c>
      <c r="V881" s="6" t="str">
        <f>FLOOR(U881,5) &amp; "-" &amp; FLOOR(U881,5) + 5</f>
        <v>1985-1990</v>
      </c>
      <c r="W881" s="24">
        <f>IFERROR(VLOOKUP(Data_Set[[#This Row],[Type Transport]],'[1]Taux émission CO2e'!$A$5:$B$16,2,0),0)</f>
        <v>0.3</v>
      </c>
      <c r="X881" s="28">
        <f>IFERROR(VLOOKUP(Data_Set[[#This Row],[Type Transport]],'[1]Taux émission CO2e'!$A$5:$D$16,4,0),0)</f>
        <v>0.16</v>
      </c>
      <c r="Y881" s="24">
        <f>IFERROR(VLOOKUP(Data_Set[[#This Row],[Type Transport]],'[1]Taux émission CO2e'!$A$20:$B$31,2,0),0)</f>
        <v>0.7</v>
      </c>
      <c r="Z881" s="6">
        <f>IFERROR(VLOOKUP(Data_Set[[#This Row],[Type Transport]],'[1]Taux émission CO2e'!$A$20:$D$31,4,0),0)</f>
        <v>6.7400000000000002E-2</v>
      </c>
      <c r="AA881" s="30">
        <f>Data_Set[[#This Row],[Repartition Segment 1]]*Data_Set[[#This Row],[Coefficient CO2 Segment 1]]*Data_Set[[#This Row],[Poids OT (T)]]*Data_Set[[#This Row],[Distance (KM)]]</f>
        <v>2.5569888000000005</v>
      </c>
      <c r="AB881" s="30">
        <f>Data_Set[[#This Row],[Repartition Segment 2]]*Data_Set[[#This Row],[Coefficient CO2 Segment 2]]*Data_Set[[#This Row],[Poids OT (T)]]*Data_Set[[#This Row],[Distance (KM)]]</f>
        <v>2.5133069080000001</v>
      </c>
      <c r="AC881" s="30">
        <f>Data_Set[[#This Row],[Bilan CO2 Segment 1 (Kg CO2)]]+Data_Set[[#This Row],[Bilan CO2 Segment 2 (Kg CO2)]]</f>
        <v>5.0702957080000006</v>
      </c>
      <c r="AD881" s="1"/>
    </row>
    <row r="882" spans="1:30" ht="12.5" x14ac:dyDescent="0.25">
      <c r="A882" s="7">
        <v>20210400066</v>
      </c>
      <c r="B882" s="18">
        <v>44307</v>
      </c>
      <c r="C882" s="18" t="str">
        <f>TEXT(B882, "mmmm")</f>
        <v>avril</v>
      </c>
      <c r="D882" s="18" t="str">
        <f>TEXT(B882,"aaaa")</f>
        <v>2021</v>
      </c>
      <c r="E882" s="7">
        <v>1350214</v>
      </c>
      <c r="F882" s="17">
        <v>250</v>
      </c>
      <c r="G882" s="23">
        <f>Data_Set[[#This Row],[Poids OT (kg)]]/1000</f>
        <v>0.25</v>
      </c>
      <c r="H882" s="6" t="s">
        <v>0</v>
      </c>
      <c r="I882" s="7">
        <v>125</v>
      </c>
      <c r="J882" s="6">
        <v>59100</v>
      </c>
      <c r="K882" s="6" t="s">
        <v>28</v>
      </c>
      <c r="L882" s="6">
        <v>91100</v>
      </c>
      <c r="M882" s="6" t="s">
        <v>22</v>
      </c>
      <c r="N882" s="7">
        <v>266.35300000000001</v>
      </c>
      <c r="O882" s="6" t="s">
        <v>158</v>
      </c>
      <c r="P882" s="6" t="s">
        <v>159</v>
      </c>
      <c r="Q882" s="11">
        <v>1870459678987</v>
      </c>
      <c r="R882" s="12">
        <v>332987687</v>
      </c>
      <c r="S882" s="6" t="str">
        <f>LEFT(Q882,1)</f>
        <v>1</v>
      </c>
      <c r="T882" s="6" t="str">
        <f>IF(S882="1","Homme",IF(S882="0","Inconnu","Femme"))</f>
        <v>Homme</v>
      </c>
      <c r="U882" s="6" t="str">
        <f>"19"&amp;MID(Q882, SEARCH("", Q882) + 1,2)</f>
        <v>1987</v>
      </c>
      <c r="V882" s="6" t="str">
        <f>FLOOR(U882,5) &amp; "-" &amp; FLOOR(U882,5) + 5</f>
        <v>1985-1990</v>
      </c>
      <c r="W882" s="24">
        <f>IFERROR(VLOOKUP(Data_Set[[#This Row],[Type Transport]],'[1]Taux émission CO2e'!$A$5:$B$16,2,0),0)</f>
        <v>0.3</v>
      </c>
      <c r="X882" s="28">
        <f>IFERROR(VLOOKUP(Data_Set[[#This Row],[Type Transport]],'[1]Taux émission CO2e'!$A$5:$D$16,4,0),0)</f>
        <v>0.16</v>
      </c>
      <c r="Y882" s="24">
        <f>IFERROR(VLOOKUP(Data_Set[[#This Row],[Type Transport]],'[1]Taux émission CO2e'!$A$20:$B$31,2,0),0)</f>
        <v>0.7</v>
      </c>
      <c r="Z882" s="6">
        <f>IFERROR(VLOOKUP(Data_Set[[#This Row],[Type Transport]],'[1]Taux émission CO2e'!$A$20:$D$31,4,0),0)</f>
        <v>6.7400000000000002E-2</v>
      </c>
      <c r="AA882" s="30">
        <f>Data_Set[[#This Row],[Repartition Segment 1]]*Data_Set[[#This Row],[Coefficient CO2 Segment 1]]*Data_Set[[#This Row],[Poids OT (T)]]*Data_Set[[#This Row],[Distance (KM)]]</f>
        <v>3.1962360000000003</v>
      </c>
      <c r="AB882" s="30">
        <f>Data_Set[[#This Row],[Repartition Segment 2]]*Data_Set[[#This Row],[Coefficient CO2 Segment 2]]*Data_Set[[#This Row],[Poids OT (T)]]*Data_Set[[#This Row],[Distance (KM)]]</f>
        <v>3.1416336350000003</v>
      </c>
      <c r="AC882" s="30">
        <f>Data_Set[[#This Row],[Bilan CO2 Segment 1 (Kg CO2)]]+Data_Set[[#This Row],[Bilan CO2 Segment 2 (Kg CO2)]]</f>
        <v>6.3378696350000006</v>
      </c>
      <c r="AD882" s="1"/>
    </row>
    <row r="883" spans="1:30" ht="12.5" x14ac:dyDescent="0.25">
      <c r="A883" s="7">
        <v>20210400066</v>
      </c>
      <c r="B883" s="18">
        <v>44315</v>
      </c>
      <c r="C883" s="18" t="str">
        <f>TEXT(B883, "mmmm")</f>
        <v>avril</v>
      </c>
      <c r="D883" s="18" t="str">
        <f>TEXT(B883,"aaaa")</f>
        <v>2021</v>
      </c>
      <c r="E883" s="7">
        <v>1352454</v>
      </c>
      <c r="F883" s="17">
        <v>1000</v>
      </c>
      <c r="G883" s="23">
        <f>Data_Set[[#This Row],[Poids OT (kg)]]/1000</f>
        <v>1</v>
      </c>
      <c r="H883" s="6" t="s">
        <v>2</v>
      </c>
      <c r="I883" s="7">
        <v>420</v>
      </c>
      <c r="J883" s="6">
        <v>59100</v>
      </c>
      <c r="K883" s="6" t="s">
        <v>28</v>
      </c>
      <c r="L883" s="6">
        <v>91100</v>
      </c>
      <c r="M883" s="6" t="s">
        <v>22</v>
      </c>
      <c r="N883" s="7">
        <v>266.35300000000001</v>
      </c>
      <c r="O883" s="6" t="s">
        <v>158</v>
      </c>
      <c r="P883" s="6" t="s">
        <v>159</v>
      </c>
      <c r="Q883" s="11">
        <v>1870459678987</v>
      </c>
      <c r="R883" s="12">
        <v>332987687</v>
      </c>
      <c r="S883" s="6" t="str">
        <f>LEFT(Q883,1)</f>
        <v>1</v>
      </c>
      <c r="T883" s="6" t="str">
        <f>IF(S883="1","Homme",IF(S883="0","Inconnu","Femme"))</f>
        <v>Homme</v>
      </c>
      <c r="U883" s="6" t="str">
        <f>"19"&amp;MID(Q883, SEARCH("", Q883) + 1,2)</f>
        <v>1987</v>
      </c>
      <c r="V883" s="6" t="str">
        <f>FLOOR(U883,5) &amp; "-" &amp; FLOOR(U883,5) + 5</f>
        <v>1985-1990</v>
      </c>
      <c r="W883" s="24">
        <f>IFERROR(VLOOKUP(Data_Set[[#This Row],[Type Transport]],'[1]Taux émission CO2e'!$A$5:$B$16,2,0),0)</f>
        <v>1</v>
      </c>
      <c r="X883" s="28">
        <f>IFERROR(VLOOKUP(Data_Set[[#This Row],[Type Transport]],'[1]Taux émission CO2e'!$A$5:$D$16,4,0),0)</f>
        <v>6.7400000000000002E-2</v>
      </c>
      <c r="Y883" s="24">
        <f>IFERROR(VLOOKUP(Data_Set[[#This Row],[Type Transport]],'[1]Taux émission CO2e'!$A$20:$B$31,2,0),0)</f>
        <v>0</v>
      </c>
      <c r="Z883" s="6">
        <f>IFERROR(VLOOKUP(Data_Set[[#This Row],[Type Transport]],'[1]Taux émission CO2e'!$A$20:$D$31,4,0),0)</f>
        <v>0</v>
      </c>
      <c r="AA883" s="30">
        <f>Data_Set[[#This Row],[Repartition Segment 1]]*Data_Set[[#This Row],[Coefficient CO2 Segment 1]]*Data_Set[[#This Row],[Poids OT (T)]]*Data_Set[[#This Row],[Distance (KM)]]</f>
        <v>17.952192200000002</v>
      </c>
      <c r="AB883" s="30">
        <f>Data_Set[[#This Row],[Repartition Segment 2]]*Data_Set[[#This Row],[Coefficient CO2 Segment 2]]*Data_Set[[#This Row],[Poids OT (T)]]*Data_Set[[#This Row],[Distance (KM)]]</f>
        <v>0</v>
      </c>
      <c r="AC883" s="30">
        <f>Data_Set[[#This Row],[Bilan CO2 Segment 1 (Kg CO2)]]+Data_Set[[#This Row],[Bilan CO2 Segment 2 (Kg CO2)]]</f>
        <v>17.952192200000002</v>
      </c>
      <c r="AD883" s="1"/>
    </row>
    <row r="884" spans="1:30" ht="12.5" x14ac:dyDescent="0.25">
      <c r="A884" s="7">
        <v>20210500029</v>
      </c>
      <c r="B884" s="18">
        <v>44320</v>
      </c>
      <c r="C884" s="18" t="str">
        <f>TEXT(B884, "mmmm")</f>
        <v>mai</v>
      </c>
      <c r="D884" s="18" t="str">
        <f>TEXT(B884,"aaaa")</f>
        <v>2021</v>
      </c>
      <c r="E884" s="7">
        <v>1359847</v>
      </c>
      <c r="F884" s="17">
        <v>400</v>
      </c>
      <c r="G884" s="23">
        <f>Data_Set[[#This Row],[Poids OT (kg)]]/1000</f>
        <v>0.4</v>
      </c>
      <c r="H884" s="6" t="s">
        <v>1</v>
      </c>
      <c r="I884" s="7">
        <v>158</v>
      </c>
      <c r="J884" s="6">
        <v>59100</v>
      </c>
      <c r="K884" s="6" t="s">
        <v>28</v>
      </c>
      <c r="L884" s="6">
        <v>91100</v>
      </c>
      <c r="M884" s="6" t="s">
        <v>22</v>
      </c>
      <c r="N884" s="7">
        <v>266.35300000000001</v>
      </c>
      <c r="O884" s="6" t="s">
        <v>158</v>
      </c>
      <c r="P884" s="6" t="s">
        <v>159</v>
      </c>
      <c r="Q884" s="11">
        <v>1870459678987</v>
      </c>
      <c r="R884" s="12">
        <v>332987687</v>
      </c>
      <c r="S884" s="6" t="str">
        <f>LEFT(Q884,1)</f>
        <v>1</v>
      </c>
      <c r="T884" s="6" t="str">
        <f>IF(S884="1","Homme",IF(S884="0","Inconnu","Femme"))</f>
        <v>Homme</v>
      </c>
      <c r="U884" s="6" t="str">
        <f>"19"&amp;MID(Q884, SEARCH("", Q884) + 1,2)</f>
        <v>1987</v>
      </c>
      <c r="V884" s="6" t="str">
        <f>FLOOR(U884,5) &amp; "-" &amp; FLOOR(U884,5) + 5</f>
        <v>1985-1990</v>
      </c>
      <c r="W884" s="24">
        <f>IFERROR(VLOOKUP(Data_Set[[#This Row],[Type Transport]],'[1]Taux émission CO2e'!$A$5:$B$16,2,0),0)</f>
        <v>0.3</v>
      </c>
      <c r="X884" s="28">
        <f>IFERROR(VLOOKUP(Data_Set[[#This Row],[Type Transport]],'[1]Taux émission CO2e'!$A$5:$D$16,4,0),0)</f>
        <v>0.16</v>
      </c>
      <c r="Y884" s="24">
        <f>IFERROR(VLOOKUP(Data_Set[[#This Row],[Type Transport]],'[1]Taux émission CO2e'!$A$20:$B$31,2,0),0)</f>
        <v>0.7</v>
      </c>
      <c r="Z884" s="6">
        <f>IFERROR(VLOOKUP(Data_Set[[#This Row],[Type Transport]],'[1]Taux émission CO2e'!$A$20:$D$31,4,0),0)</f>
        <v>6.7400000000000002E-2</v>
      </c>
      <c r="AA884" s="30">
        <f>Data_Set[[#This Row],[Repartition Segment 1]]*Data_Set[[#This Row],[Coefficient CO2 Segment 1]]*Data_Set[[#This Row],[Poids OT (T)]]*Data_Set[[#This Row],[Distance (KM)]]</f>
        <v>5.113977600000001</v>
      </c>
      <c r="AB884" s="30">
        <f>Data_Set[[#This Row],[Repartition Segment 2]]*Data_Set[[#This Row],[Coefficient CO2 Segment 2]]*Data_Set[[#This Row],[Poids OT (T)]]*Data_Set[[#This Row],[Distance (KM)]]</f>
        <v>5.0266138160000002</v>
      </c>
      <c r="AC884" s="30">
        <f>Data_Set[[#This Row],[Bilan CO2 Segment 1 (Kg CO2)]]+Data_Set[[#This Row],[Bilan CO2 Segment 2 (Kg CO2)]]</f>
        <v>10.140591416000001</v>
      </c>
      <c r="AD884" s="1"/>
    </row>
    <row r="885" spans="1:30" ht="12.5" x14ac:dyDescent="0.25">
      <c r="A885" s="7">
        <v>20210500029</v>
      </c>
      <c r="B885" s="18">
        <v>44328</v>
      </c>
      <c r="C885" s="18" t="str">
        <f>TEXT(B885, "mmmm")</f>
        <v>mai</v>
      </c>
      <c r="D885" s="18" t="str">
        <f>TEXT(B885,"aaaa")</f>
        <v>2021</v>
      </c>
      <c r="E885" s="7">
        <v>1363178</v>
      </c>
      <c r="F885" s="17">
        <v>400</v>
      </c>
      <c r="G885" s="23">
        <f>Data_Set[[#This Row],[Poids OT (kg)]]/1000</f>
        <v>0.4</v>
      </c>
      <c r="H885" s="6" t="s">
        <v>0</v>
      </c>
      <c r="I885" s="7">
        <v>158</v>
      </c>
      <c r="J885" s="6">
        <v>59100</v>
      </c>
      <c r="K885" s="6" t="s">
        <v>28</v>
      </c>
      <c r="L885" s="6">
        <v>91100</v>
      </c>
      <c r="M885" s="6" t="s">
        <v>22</v>
      </c>
      <c r="N885" s="7">
        <v>266.35300000000001</v>
      </c>
      <c r="O885" s="6" t="s">
        <v>158</v>
      </c>
      <c r="P885" s="6" t="s">
        <v>159</v>
      </c>
      <c r="Q885" s="11">
        <v>1870459678987</v>
      </c>
      <c r="R885" s="12">
        <v>332987687</v>
      </c>
      <c r="S885" s="6" t="str">
        <f>LEFT(Q885,1)</f>
        <v>1</v>
      </c>
      <c r="T885" s="6" t="str">
        <f>IF(S885="1","Homme",IF(S885="0","Inconnu","Femme"))</f>
        <v>Homme</v>
      </c>
      <c r="U885" s="6" t="str">
        <f>"19"&amp;MID(Q885, SEARCH("", Q885) + 1,2)</f>
        <v>1987</v>
      </c>
      <c r="V885" s="6" t="str">
        <f>FLOOR(U885,5) &amp; "-" &amp; FLOOR(U885,5) + 5</f>
        <v>1985-1990</v>
      </c>
      <c r="W885" s="24">
        <f>IFERROR(VLOOKUP(Data_Set[[#This Row],[Type Transport]],'[1]Taux émission CO2e'!$A$5:$B$16,2,0),0)</f>
        <v>0.3</v>
      </c>
      <c r="X885" s="28">
        <f>IFERROR(VLOOKUP(Data_Set[[#This Row],[Type Transport]],'[1]Taux émission CO2e'!$A$5:$D$16,4,0),0)</f>
        <v>0.16</v>
      </c>
      <c r="Y885" s="24">
        <f>IFERROR(VLOOKUP(Data_Set[[#This Row],[Type Transport]],'[1]Taux émission CO2e'!$A$20:$B$31,2,0),0)</f>
        <v>0.7</v>
      </c>
      <c r="Z885" s="6">
        <f>IFERROR(VLOOKUP(Data_Set[[#This Row],[Type Transport]],'[1]Taux émission CO2e'!$A$20:$D$31,4,0),0)</f>
        <v>6.7400000000000002E-2</v>
      </c>
      <c r="AA885" s="30">
        <f>Data_Set[[#This Row],[Repartition Segment 1]]*Data_Set[[#This Row],[Coefficient CO2 Segment 1]]*Data_Set[[#This Row],[Poids OT (T)]]*Data_Set[[#This Row],[Distance (KM)]]</f>
        <v>5.113977600000001</v>
      </c>
      <c r="AB885" s="30">
        <f>Data_Set[[#This Row],[Repartition Segment 2]]*Data_Set[[#This Row],[Coefficient CO2 Segment 2]]*Data_Set[[#This Row],[Poids OT (T)]]*Data_Set[[#This Row],[Distance (KM)]]</f>
        <v>5.0266138160000002</v>
      </c>
      <c r="AC885" s="30">
        <f>Data_Set[[#This Row],[Bilan CO2 Segment 1 (Kg CO2)]]+Data_Set[[#This Row],[Bilan CO2 Segment 2 (Kg CO2)]]</f>
        <v>10.140591416000001</v>
      </c>
      <c r="AD885" s="1"/>
    </row>
    <row r="886" spans="1:30" ht="12.5" x14ac:dyDescent="0.25">
      <c r="A886" s="7">
        <v>20210500070</v>
      </c>
      <c r="B886" s="18">
        <v>44336</v>
      </c>
      <c r="C886" s="18" t="str">
        <f>TEXT(B886, "mmmm")</f>
        <v>mai</v>
      </c>
      <c r="D886" s="18" t="str">
        <f>TEXT(B886,"aaaa")</f>
        <v>2021</v>
      </c>
      <c r="E886" s="7">
        <v>1366714</v>
      </c>
      <c r="F886" s="17">
        <v>400</v>
      </c>
      <c r="G886" s="23">
        <f>Data_Set[[#This Row],[Poids OT (kg)]]/1000</f>
        <v>0.4</v>
      </c>
      <c r="H886" s="6" t="s">
        <v>0</v>
      </c>
      <c r="I886" s="7">
        <v>158</v>
      </c>
      <c r="J886" s="6">
        <v>59100</v>
      </c>
      <c r="K886" s="6" t="s">
        <v>28</v>
      </c>
      <c r="L886" s="6">
        <v>91100</v>
      </c>
      <c r="M886" s="6" t="s">
        <v>22</v>
      </c>
      <c r="N886" s="7">
        <v>266.35300000000001</v>
      </c>
      <c r="O886" s="6" t="s">
        <v>158</v>
      </c>
      <c r="P886" s="6" t="s">
        <v>159</v>
      </c>
      <c r="Q886" s="11">
        <v>1870459678987</v>
      </c>
      <c r="R886" s="12">
        <v>332987687</v>
      </c>
      <c r="S886" s="6" t="str">
        <f>LEFT(Q886,1)</f>
        <v>1</v>
      </c>
      <c r="T886" s="6" t="str">
        <f>IF(S886="1","Homme",IF(S886="0","Inconnu","Femme"))</f>
        <v>Homme</v>
      </c>
      <c r="U886" s="6" t="str">
        <f>"19"&amp;MID(Q886, SEARCH("", Q886) + 1,2)</f>
        <v>1987</v>
      </c>
      <c r="V886" s="6" t="str">
        <f>FLOOR(U886,5) &amp; "-" &amp; FLOOR(U886,5) + 5</f>
        <v>1985-1990</v>
      </c>
      <c r="W886" s="24">
        <f>IFERROR(VLOOKUP(Data_Set[[#This Row],[Type Transport]],'[1]Taux émission CO2e'!$A$5:$B$16,2,0),0)</f>
        <v>0.3</v>
      </c>
      <c r="X886" s="28">
        <f>IFERROR(VLOOKUP(Data_Set[[#This Row],[Type Transport]],'[1]Taux émission CO2e'!$A$5:$D$16,4,0),0)</f>
        <v>0.16</v>
      </c>
      <c r="Y886" s="24">
        <f>IFERROR(VLOOKUP(Data_Set[[#This Row],[Type Transport]],'[1]Taux émission CO2e'!$A$20:$B$31,2,0),0)</f>
        <v>0.7</v>
      </c>
      <c r="Z886" s="6">
        <f>IFERROR(VLOOKUP(Data_Set[[#This Row],[Type Transport]],'[1]Taux émission CO2e'!$A$20:$D$31,4,0),0)</f>
        <v>6.7400000000000002E-2</v>
      </c>
      <c r="AA886" s="30">
        <f>Data_Set[[#This Row],[Repartition Segment 1]]*Data_Set[[#This Row],[Coefficient CO2 Segment 1]]*Data_Set[[#This Row],[Poids OT (T)]]*Data_Set[[#This Row],[Distance (KM)]]</f>
        <v>5.113977600000001</v>
      </c>
      <c r="AB886" s="30">
        <f>Data_Set[[#This Row],[Repartition Segment 2]]*Data_Set[[#This Row],[Coefficient CO2 Segment 2]]*Data_Set[[#This Row],[Poids OT (T)]]*Data_Set[[#This Row],[Distance (KM)]]</f>
        <v>5.0266138160000002</v>
      </c>
      <c r="AC886" s="30">
        <f>Data_Set[[#This Row],[Bilan CO2 Segment 1 (Kg CO2)]]+Data_Set[[#This Row],[Bilan CO2 Segment 2 (Kg CO2)]]</f>
        <v>10.140591416000001</v>
      </c>
      <c r="AD886" s="1"/>
    </row>
    <row r="887" spans="1:30" ht="12.5" x14ac:dyDescent="0.25">
      <c r="A887" s="7">
        <v>20210500070</v>
      </c>
      <c r="B887" s="18">
        <v>44343</v>
      </c>
      <c r="C887" s="18" t="str">
        <f>TEXT(B887, "mmmm")</f>
        <v>mai</v>
      </c>
      <c r="D887" s="18" t="str">
        <f>TEXT(B887,"aaaa")</f>
        <v>2021</v>
      </c>
      <c r="E887" s="7">
        <v>1368438</v>
      </c>
      <c r="F887" s="17">
        <v>200</v>
      </c>
      <c r="G887" s="23">
        <f>Data_Set[[#This Row],[Poids OT (kg)]]/1000</f>
        <v>0.2</v>
      </c>
      <c r="H887" s="6" t="s">
        <v>0</v>
      </c>
      <c r="I887" s="7">
        <v>158</v>
      </c>
      <c r="J887" s="6">
        <v>59100</v>
      </c>
      <c r="K887" s="6" t="s">
        <v>28</v>
      </c>
      <c r="L887" s="6">
        <v>91100</v>
      </c>
      <c r="M887" s="6" t="s">
        <v>22</v>
      </c>
      <c r="N887" s="7">
        <v>266.35300000000001</v>
      </c>
      <c r="O887" s="6" t="s">
        <v>158</v>
      </c>
      <c r="P887" s="6" t="s">
        <v>159</v>
      </c>
      <c r="Q887" s="11">
        <v>1870459678987</v>
      </c>
      <c r="R887" s="12">
        <v>332987687</v>
      </c>
      <c r="S887" s="6" t="str">
        <f>LEFT(Q887,1)</f>
        <v>1</v>
      </c>
      <c r="T887" s="6" t="str">
        <f>IF(S887="1","Homme",IF(S887="0","Inconnu","Femme"))</f>
        <v>Homme</v>
      </c>
      <c r="U887" s="6" t="str">
        <f>"19"&amp;MID(Q887, SEARCH("", Q887) + 1,2)</f>
        <v>1987</v>
      </c>
      <c r="V887" s="6" t="str">
        <f>FLOOR(U887,5) &amp; "-" &amp; FLOOR(U887,5) + 5</f>
        <v>1985-1990</v>
      </c>
      <c r="W887" s="24">
        <f>IFERROR(VLOOKUP(Data_Set[[#This Row],[Type Transport]],'[1]Taux émission CO2e'!$A$5:$B$16,2,0),0)</f>
        <v>0.3</v>
      </c>
      <c r="X887" s="28">
        <f>IFERROR(VLOOKUP(Data_Set[[#This Row],[Type Transport]],'[1]Taux émission CO2e'!$A$5:$D$16,4,0),0)</f>
        <v>0.16</v>
      </c>
      <c r="Y887" s="24">
        <f>IFERROR(VLOOKUP(Data_Set[[#This Row],[Type Transport]],'[1]Taux émission CO2e'!$A$20:$B$31,2,0),0)</f>
        <v>0.7</v>
      </c>
      <c r="Z887" s="6">
        <f>IFERROR(VLOOKUP(Data_Set[[#This Row],[Type Transport]],'[1]Taux émission CO2e'!$A$20:$D$31,4,0),0)</f>
        <v>6.7400000000000002E-2</v>
      </c>
      <c r="AA887" s="30">
        <f>Data_Set[[#This Row],[Repartition Segment 1]]*Data_Set[[#This Row],[Coefficient CO2 Segment 1]]*Data_Set[[#This Row],[Poids OT (T)]]*Data_Set[[#This Row],[Distance (KM)]]</f>
        <v>2.5569888000000005</v>
      </c>
      <c r="AB887" s="30">
        <f>Data_Set[[#This Row],[Repartition Segment 2]]*Data_Set[[#This Row],[Coefficient CO2 Segment 2]]*Data_Set[[#This Row],[Poids OT (T)]]*Data_Set[[#This Row],[Distance (KM)]]</f>
        <v>2.5133069080000001</v>
      </c>
      <c r="AC887" s="30">
        <f>Data_Set[[#This Row],[Bilan CO2 Segment 1 (Kg CO2)]]+Data_Set[[#This Row],[Bilan CO2 Segment 2 (Kg CO2)]]</f>
        <v>5.0702957080000006</v>
      </c>
      <c r="AD887" s="1"/>
    </row>
    <row r="888" spans="1:30" ht="12.5" x14ac:dyDescent="0.25">
      <c r="A888" s="7">
        <v>20210600050</v>
      </c>
      <c r="B888" s="18">
        <v>44350</v>
      </c>
      <c r="C888" s="18" t="str">
        <f>TEXT(B888, "mmmm")</f>
        <v>juin</v>
      </c>
      <c r="D888" s="18" t="str">
        <f>TEXT(B888,"aaaa")</f>
        <v>2021</v>
      </c>
      <c r="E888" s="7">
        <v>1370374</v>
      </c>
      <c r="F888" s="17">
        <v>200</v>
      </c>
      <c r="G888" s="23">
        <f>Data_Set[[#This Row],[Poids OT (kg)]]/1000</f>
        <v>0.2</v>
      </c>
      <c r="H888" s="6" t="s">
        <v>1</v>
      </c>
      <c r="I888" s="7">
        <v>158</v>
      </c>
      <c r="J888" s="6">
        <v>59100</v>
      </c>
      <c r="K888" s="6" t="s">
        <v>28</v>
      </c>
      <c r="L888" s="6">
        <v>91100</v>
      </c>
      <c r="M888" s="6" t="s">
        <v>22</v>
      </c>
      <c r="N888" s="7">
        <v>266.35300000000001</v>
      </c>
      <c r="O888" s="6" t="s">
        <v>158</v>
      </c>
      <c r="P888" s="6" t="s">
        <v>159</v>
      </c>
      <c r="Q888" s="11">
        <v>1870459678987</v>
      </c>
      <c r="R888" s="12">
        <v>332987687</v>
      </c>
      <c r="S888" s="6" t="str">
        <f>LEFT(Q888,1)</f>
        <v>1</v>
      </c>
      <c r="T888" s="6" t="str">
        <f>IF(S888="1","Homme",IF(S888="0","Inconnu","Femme"))</f>
        <v>Homme</v>
      </c>
      <c r="U888" s="6" t="str">
        <f>"19"&amp;MID(Q888, SEARCH("", Q888) + 1,2)</f>
        <v>1987</v>
      </c>
      <c r="V888" s="6" t="str">
        <f>FLOOR(U888,5) &amp; "-" &amp; FLOOR(U888,5) + 5</f>
        <v>1985-1990</v>
      </c>
      <c r="W888" s="24">
        <f>IFERROR(VLOOKUP(Data_Set[[#This Row],[Type Transport]],'[1]Taux émission CO2e'!$A$5:$B$16,2,0),0)</f>
        <v>0.3</v>
      </c>
      <c r="X888" s="28">
        <f>IFERROR(VLOOKUP(Data_Set[[#This Row],[Type Transport]],'[1]Taux émission CO2e'!$A$5:$D$16,4,0),0)</f>
        <v>0.16</v>
      </c>
      <c r="Y888" s="24">
        <f>IFERROR(VLOOKUP(Data_Set[[#This Row],[Type Transport]],'[1]Taux émission CO2e'!$A$20:$B$31,2,0),0)</f>
        <v>0.7</v>
      </c>
      <c r="Z888" s="6">
        <f>IFERROR(VLOOKUP(Data_Set[[#This Row],[Type Transport]],'[1]Taux émission CO2e'!$A$20:$D$31,4,0),0)</f>
        <v>6.7400000000000002E-2</v>
      </c>
      <c r="AA888" s="30">
        <f>Data_Set[[#This Row],[Repartition Segment 1]]*Data_Set[[#This Row],[Coefficient CO2 Segment 1]]*Data_Set[[#This Row],[Poids OT (T)]]*Data_Set[[#This Row],[Distance (KM)]]</f>
        <v>2.5569888000000005</v>
      </c>
      <c r="AB888" s="30">
        <f>Data_Set[[#This Row],[Repartition Segment 2]]*Data_Set[[#This Row],[Coefficient CO2 Segment 2]]*Data_Set[[#This Row],[Poids OT (T)]]*Data_Set[[#This Row],[Distance (KM)]]</f>
        <v>2.5133069080000001</v>
      </c>
      <c r="AC888" s="30">
        <f>Data_Set[[#This Row],[Bilan CO2 Segment 1 (Kg CO2)]]+Data_Set[[#This Row],[Bilan CO2 Segment 2 (Kg CO2)]]</f>
        <v>5.0702957080000006</v>
      </c>
      <c r="AD888" s="1"/>
    </row>
    <row r="889" spans="1:30" ht="12.5" x14ac:dyDescent="0.25">
      <c r="A889" s="7">
        <v>20210600050</v>
      </c>
      <c r="B889" s="18">
        <v>44356</v>
      </c>
      <c r="C889" s="18" t="str">
        <f>TEXT(B889, "mmmm")</f>
        <v>juin</v>
      </c>
      <c r="D889" s="18" t="str">
        <f>TEXT(B889,"aaaa")</f>
        <v>2021</v>
      </c>
      <c r="E889" s="7">
        <v>1372391</v>
      </c>
      <c r="F889" s="17">
        <v>400</v>
      </c>
      <c r="G889" s="23">
        <f>Data_Set[[#This Row],[Poids OT (kg)]]/1000</f>
        <v>0.4</v>
      </c>
      <c r="H889" s="6" t="s">
        <v>1</v>
      </c>
      <c r="I889" s="7">
        <v>498.4</v>
      </c>
      <c r="J889" s="6">
        <v>59100</v>
      </c>
      <c r="K889" s="6" t="s">
        <v>28</v>
      </c>
      <c r="L889" s="6">
        <v>91100</v>
      </c>
      <c r="M889" s="6" t="s">
        <v>22</v>
      </c>
      <c r="N889" s="7">
        <v>266.35300000000001</v>
      </c>
      <c r="O889" s="6" t="s">
        <v>158</v>
      </c>
      <c r="P889" s="6" t="s">
        <v>159</v>
      </c>
      <c r="Q889" s="11">
        <v>1870459678987</v>
      </c>
      <c r="R889" s="12">
        <v>332987687</v>
      </c>
      <c r="S889" s="6" t="str">
        <f>LEFT(Q889,1)</f>
        <v>1</v>
      </c>
      <c r="T889" s="6" t="str">
        <f>IF(S889="1","Homme",IF(S889="0","Inconnu","Femme"))</f>
        <v>Homme</v>
      </c>
      <c r="U889" s="6" t="str">
        <f>"19"&amp;MID(Q889, SEARCH("", Q889) + 1,2)</f>
        <v>1987</v>
      </c>
      <c r="V889" s="6" t="str">
        <f>FLOOR(U889,5) &amp; "-" &amp; FLOOR(U889,5) + 5</f>
        <v>1985-1990</v>
      </c>
      <c r="W889" s="24">
        <f>IFERROR(VLOOKUP(Data_Set[[#This Row],[Type Transport]],'[1]Taux émission CO2e'!$A$5:$B$16,2,0),0)</f>
        <v>0.3</v>
      </c>
      <c r="X889" s="28">
        <f>IFERROR(VLOOKUP(Data_Set[[#This Row],[Type Transport]],'[1]Taux émission CO2e'!$A$5:$D$16,4,0),0)</f>
        <v>0.16</v>
      </c>
      <c r="Y889" s="24">
        <f>IFERROR(VLOOKUP(Data_Set[[#This Row],[Type Transport]],'[1]Taux émission CO2e'!$A$20:$B$31,2,0),0)</f>
        <v>0.7</v>
      </c>
      <c r="Z889" s="6">
        <f>IFERROR(VLOOKUP(Data_Set[[#This Row],[Type Transport]],'[1]Taux émission CO2e'!$A$20:$D$31,4,0),0)</f>
        <v>6.7400000000000002E-2</v>
      </c>
      <c r="AA889" s="30">
        <f>Data_Set[[#This Row],[Repartition Segment 1]]*Data_Set[[#This Row],[Coefficient CO2 Segment 1]]*Data_Set[[#This Row],[Poids OT (T)]]*Data_Set[[#This Row],[Distance (KM)]]</f>
        <v>5.113977600000001</v>
      </c>
      <c r="AB889" s="30">
        <f>Data_Set[[#This Row],[Repartition Segment 2]]*Data_Set[[#This Row],[Coefficient CO2 Segment 2]]*Data_Set[[#This Row],[Poids OT (T)]]*Data_Set[[#This Row],[Distance (KM)]]</f>
        <v>5.0266138160000002</v>
      </c>
      <c r="AC889" s="30">
        <f>Data_Set[[#This Row],[Bilan CO2 Segment 1 (Kg CO2)]]+Data_Set[[#This Row],[Bilan CO2 Segment 2 (Kg CO2)]]</f>
        <v>10.140591416000001</v>
      </c>
      <c r="AD889" s="1"/>
    </row>
    <row r="890" spans="1:30" ht="12.5" x14ac:dyDescent="0.25">
      <c r="A890" s="7">
        <v>20210600050</v>
      </c>
      <c r="B890" s="18">
        <v>44357</v>
      </c>
      <c r="C890" s="18" t="str">
        <f>TEXT(B890, "mmmm")</f>
        <v>juin</v>
      </c>
      <c r="D890" s="18" t="str">
        <f>TEXT(B890,"aaaa")</f>
        <v>2021</v>
      </c>
      <c r="E890" s="7">
        <v>1373074</v>
      </c>
      <c r="F890" s="17">
        <v>400</v>
      </c>
      <c r="G890" s="23">
        <f>Data_Set[[#This Row],[Poids OT (kg)]]/1000</f>
        <v>0.4</v>
      </c>
      <c r="H890" s="6" t="s">
        <v>1</v>
      </c>
      <c r="I890" s="7">
        <v>158</v>
      </c>
      <c r="J890" s="6">
        <v>59100</v>
      </c>
      <c r="K890" s="6" t="s">
        <v>28</v>
      </c>
      <c r="L890" s="6">
        <v>91100</v>
      </c>
      <c r="M890" s="6" t="s">
        <v>22</v>
      </c>
      <c r="N890" s="7">
        <v>266.35300000000001</v>
      </c>
      <c r="O890" s="6" t="s">
        <v>158</v>
      </c>
      <c r="P890" s="6" t="s">
        <v>159</v>
      </c>
      <c r="Q890" s="11">
        <v>1870459678987</v>
      </c>
      <c r="R890" s="12">
        <v>332987687</v>
      </c>
      <c r="S890" s="6" t="str">
        <f>LEFT(Q890,1)</f>
        <v>1</v>
      </c>
      <c r="T890" s="6" t="str">
        <f>IF(S890="1","Homme",IF(S890="0","Inconnu","Femme"))</f>
        <v>Homme</v>
      </c>
      <c r="U890" s="6" t="str">
        <f>"19"&amp;MID(Q890, SEARCH("", Q890) + 1,2)</f>
        <v>1987</v>
      </c>
      <c r="V890" s="6" t="str">
        <f>FLOOR(U890,5) &amp; "-" &amp; FLOOR(U890,5) + 5</f>
        <v>1985-1990</v>
      </c>
      <c r="W890" s="24">
        <f>IFERROR(VLOOKUP(Data_Set[[#This Row],[Type Transport]],'[1]Taux émission CO2e'!$A$5:$B$16,2,0),0)</f>
        <v>0.3</v>
      </c>
      <c r="X890" s="28">
        <f>IFERROR(VLOOKUP(Data_Set[[#This Row],[Type Transport]],'[1]Taux émission CO2e'!$A$5:$D$16,4,0),0)</f>
        <v>0.16</v>
      </c>
      <c r="Y890" s="24">
        <f>IFERROR(VLOOKUP(Data_Set[[#This Row],[Type Transport]],'[1]Taux émission CO2e'!$A$20:$B$31,2,0),0)</f>
        <v>0.7</v>
      </c>
      <c r="Z890" s="6">
        <f>IFERROR(VLOOKUP(Data_Set[[#This Row],[Type Transport]],'[1]Taux émission CO2e'!$A$20:$D$31,4,0),0)</f>
        <v>6.7400000000000002E-2</v>
      </c>
      <c r="AA890" s="30">
        <f>Data_Set[[#This Row],[Repartition Segment 1]]*Data_Set[[#This Row],[Coefficient CO2 Segment 1]]*Data_Set[[#This Row],[Poids OT (T)]]*Data_Set[[#This Row],[Distance (KM)]]</f>
        <v>5.113977600000001</v>
      </c>
      <c r="AB890" s="30">
        <f>Data_Set[[#This Row],[Repartition Segment 2]]*Data_Set[[#This Row],[Coefficient CO2 Segment 2]]*Data_Set[[#This Row],[Poids OT (T)]]*Data_Set[[#This Row],[Distance (KM)]]</f>
        <v>5.0266138160000002</v>
      </c>
      <c r="AC890" s="30">
        <f>Data_Set[[#This Row],[Bilan CO2 Segment 1 (Kg CO2)]]+Data_Set[[#This Row],[Bilan CO2 Segment 2 (Kg CO2)]]</f>
        <v>10.140591416000001</v>
      </c>
      <c r="AD890" s="1"/>
    </row>
    <row r="891" spans="1:30" ht="12.5" x14ac:dyDescent="0.25">
      <c r="A891" s="7">
        <v>20210600050</v>
      </c>
      <c r="B891" s="18">
        <v>44363</v>
      </c>
      <c r="C891" s="18" t="str">
        <f>TEXT(B891, "mmmm")</f>
        <v>juin</v>
      </c>
      <c r="D891" s="18" t="str">
        <f>TEXT(B891,"aaaa")</f>
        <v>2021</v>
      </c>
      <c r="E891" s="7">
        <v>1375702</v>
      </c>
      <c r="F891" s="17">
        <v>300</v>
      </c>
      <c r="G891" s="23">
        <f>Data_Set[[#This Row],[Poids OT (kg)]]/1000</f>
        <v>0.3</v>
      </c>
      <c r="H891" s="6" t="s">
        <v>0</v>
      </c>
      <c r="I891" s="7">
        <v>158</v>
      </c>
      <c r="J891" s="6">
        <v>59100</v>
      </c>
      <c r="K891" s="6" t="s">
        <v>28</v>
      </c>
      <c r="L891" s="6">
        <v>91100</v>
      </c>
      <c r="M891" s="6" t="s">
        <v>22</v>
      </c>
      <c r="N891" s="7">
        <v>266.35300000000001</v>
      </c>
      <c r="O891" s="6" t="s">
        <v>158</v>
      </c>
      <c r="P891" s="6" t="s">
        <v>159</v>
      </c>
      <c r="Q891" s="11">
        <v>1870459678987</v>
      </c>
      <c r="R891" s="12">
        <v>332987687</v>
      </c>
      <c r="S891" s="6" t="str">
        <f>LEFT(Q891,1)</f>
        <v>1</v>
      </c>
      <c r="T891" s="6" t="str">
        <f>IF(S891="1","Homme",IF(S891="0","Inconnu","Femme"))</f>
        <v>Homme</v>
      </c>
      <c r="U891" s="6" t="str">
        <f>"19"&amp;MID(Q891, SEARCH("", Q891) + 1,2)</f>
        <v>1987</v>
      </c>
      <c r="V891" s="6" t="str">
        <f>FLOOR(U891,5) &amp; "-" &amp; FLOOR(U891,5) + 5</f>
        <v>1985-1990</v>
      </c>
      <c r="W891" s="24">
        <f>IFERROR(VLOOKUP(Data_Set[[#This Row],[Type Transport]],'[1]Taux émission CO2e'!$A$5:$B$16,2,0),0)</f>
        <v>0.3</v>
      </c>
      <c r="X891" s="28">
        <f>IFERROR(VLOOKUP(Data_Set[[#This Row],[Type Transport]],'[1]Taux émission CO2e'!$A$5:$D$16,4,0),0)</f>
        <v>0.16</v>
      </c>
      <c r="Y891" s="24">
        <f>IFERROR(VLOOKUP(Data_Set[[#This Row],[Type Transport]],'[1]Taux émission CO2e'!$A$20:$B$31,2,0),0)</f>
        <v>0.7</v>
      </c>
      <c r="Z891" s="6">
        <f>IFERROR(VLOOKUP(Data_Set[[#This Row],[Type Transport]],'[1]Taux émission CO2e'!$A$20:$D$31,4,0),0)</f>
        <v>6.7400000000000002E-2</v>
      </c>
      <c r="AA891" s="30">
        <f>Data_Set[[#This Row],[Repartition Segment 1]]*Data_Set[[#This Row],[Coefficient CO2 Segment 1]]*Data_Set[[#This Row],[Poids OT (T)]]*Data_Set[[#This Row],[Distance (KM)]]</f>
        <v>3.8354832000000001</v>
      </c>
      <c r="AB891" s="30">
        <f>Data_Set[[#This Row],[Repartition Segment 2]]*Data_Set[[#This Row],[Coefficient CO2 Segment 2]]*Data_Set[[#This Row],[Poids OT (T)]]*Data_Set[[#This Row],[Distance (KM)]]</f>
        <v>3.769960362</v>
      </c>
      <c r="AC891" s="30">
        <f>Data_Set[[#This Row],[Bilan CO2 Segment 1 (Kg CO2)]]+Data_Set[[#This Row],[Bilan CO2 Segment 2 (Kg CO2)]]</f>
        <v>7.6054435619999996</v>
      </c>
      <c r="AD891" s="1"/>
    </row>
    <row r="892" spans="1:30" ht="12.5" x14ac:dyDescent="0.25">
      <c r="A892" s="7">
        <v>20210600050</v>
      </c>
      <c r="B892" s="18">
        <v>44368</v>
      </c>
      <c r="C892" s="18" t="str">
        <f>TEXT(B892, "mmmm")</f>
        <v>juin</v>
      </c>
      <c r="D892" s="18" t="str">
        <f>TEXT(B892,"aaaa")</f>
        <v>2021</v>
      </c>
      <c r="E892" s="7">
        <v>1378162</v>
      </c>
      <c r="F892" s="17">
        <v>2800</v>
      </c>
      <c r="G892" s="23">
        <f>Data_Set[[#This Row],[Poids OT (kg)]]/1000</f>
        <v>2.8</v>
      </c>
      <c r="H892" s="6" t="s">
        <v>2</v>
      </c>
      <c r="I892" s="7">
        <v>800</v>
      </c>
      <c r="J892" s="6">
        <v>59100</v>
      </c>
      <c r="K892" s="6" t="s">
        <v>28</v>
      </c>
      <c r="L892" s="6">
        <v>91100</v>
      </c>
      <c r="M892" s="6" t="s">
        <v>22</v>
      </c>
      <c r="N892" s="7">
        <v>266.35300000000001</v>
      </c>
      <c r="O892" s="6" t="s">
        <v>158</v>
      </c>
      <c r="P892" s="6" t="s">
        <v>159</v>
      </c>
      <c r="Q892" s="11">
        <v>1870459678987</v>
      </c>
      <c r="R892" s="12">
        <v>332987687</v>
      </c>
      <c r="S892" s="6" t="str">
        <f>LEFT(Q892,1)</f>
        <v>1</v>
      </c>
      <c r="T892" s="6" t="str">
        <f>IF(S892="1","Homme",IF(S892="0","Inconnu","Femme"))</f>
        <v>Homme</v>
      </c>
      <c r="U892" s="6" t="str">
        <f>"19"&amp;MID(Q892, SEARCH("", Q892) + 1,2)</f>
        <v>1987</v>
      </c>
      <c r="V892" s="6" t="str">
        <f>FLOOR(U892,5) &amp; "-" &amp; FLOOR(U892,5) + 5</f>
        <v>1985-1990</v>
      </c>
      <c r="W892" s="24">
        <f>IFERROR(VLOOKUP(Data_Set[[#This Row],[Type Transport]],'[1]Taux émission CO2e'!$A$5:$B$16,2,0),0)</f>
        <v>1</v>
      </c>
      <c r="X892" s="28">
        <f>IFERROR(VLOOKUP(Data_Set[[#This Row],[Type Transport]],'[1]Taux émission CO2e'!$A$5:$D$16,4,0),0)</f>
        <v>6.7400000000000002E-2</v>
      </c>
      <c r="Y892" s="24">
        <f>IFERROR(VLOOKUP(Data_Set[[#This Row],[Type Transport]],'[1]Taux émission CO2e'!$A$20:$B$31,2,0),0)</f>
        <v>0</v>
      </c>
      <c r="Z892" s="6">
        <f>IFERROR(VLOOKUP(Data_Set[[#This Row],[Type Transport]],'[1]Taux émission CO2e'!$A$20:$D$31,4,0),0)</f>
        <v>0</v>
      </c>
      <c r="AA892" s="30">
        <f>Data_Set[[#This Row],[Repartition Segment 1]]*Data_Set[[#This Row],[Coefficient CO2 Segment 1]]*Data_Set[[#This Row],[Poids OT (T)]]*Data_Set[[#This Row],[Distance (KM)]]</f>
        <v>50.266138160000004</v>
      </c>
      <c r="AB892" s="30">
        <f>Data_Set[[#This Row],[Repartition Segment 2]]*Data_Set[[#This Row],[Coefficient CO2 Segment 2]]*Data_Set[[#This Row],[Poids OT (T)]]*Data_Set[[#This Row],[Distance (KM)]]</f>
        <v>0</v>
      </c>
      <c r="AC892" s="30">
        <f>Data_Set[[#This Row],[Bilan CO2 Segment 1 (Kg CO2)]]+Data_Set[[#This Row],[Bilan CO2 Segment 2 (Kg CO2)]]</f>
        <v>50.266138160000004</v>
      </c>
      <c r="AD892" s="1"/>
    </row>
    <row r="893" spans="1:30" ht="12.5" x14ac:dyDescent="0.25">
      <c r="A893" s="7">
        <v>20210600050</v>
      </c>
      <c r="B893" s="18">
        <v>44370</v>
      </c>
      <c r="C893" s="18" t="str">
        <f>TEXT(B893, "mmmm")</f>
        <v>juin</v>
      </c>
      <c r="D893" s="18" t="str">
        <f>TEXT(B893,"aaaa")</f>
        <v>2021</v>
      </c>
      <c r="E893" s="7">
        <v>1378407</v>
      </c>
      <c r="F893" s="17">
        <v>300</v>
      </c>
      <c r="G893" s="23">
        <f>Data_Set[[#This Row],[Poids OT (kg)]]/1000</f>
        <v>0.3</v>
      </c>
      <c r="H893" s="6" t="s">
        <v>0</v>
      </c>
      <c r="I893" s="7">
        <v>158</v>
      </c>
      <c r="J893" s="6">
        <v>59100</v>
      </c>
      <c r="K893" s="6" t="s">
        <v>28</v>
      </c>
      <c r="L893" s="6">
        <v>91100</v>
      </c>
      <c r="M893" s="6" t="s">
        <v>22</v>
      </c>
      <c r="N893" s="7">
        <v>266.35300000000001</v>
      </c>
      <c r="O893" s="6" t="s">
        <v>158</v>
      </c>
      <c r="P893" s="6" t="s">
        <v>159</v>
      </c>
      <c r="Q893" s="11">
        <v>1870459678987</v>
      </c>
      <c r="R893" s="12">
        <v>332987687</v>
      </c>
      <c r="S893" s="6" t="str">
        <f>LEFT(Q893,1)</f>
        <v>1</v>
      </c>
      <c r="T893" s="6" t="str">
        <f>IF(S893="1","Homme",IF(S893="0","Inconnu","Femme"))</f>
        <v>Homme</v>
      </c>
      <c r="U893" s="6" t="str">
        <f>"19"&amp;MID(Q893, SEARCH("", Q893) + 1,2)</f>
        <v>1987</v>
      </c>
      <c r="V893" s="6" t="str">
        <f>FLOOR(U893,5) &amp; "-" &amp; FLOOR(U893,5) + 5</f>
        <v>1985-1990</v>
      </c>
      <c r="W893" s="24">
        <f>IFERROR(VLOOKUP(Data_Set[[#This Row],[Type Transport]],'[1]Taux émission CO2e'!$A$5:$B$16,2,0),0)</f>
        <v>0.3</v>
      </c>
      <c r="X893" s="28">
        <f>IFERROR(VLOOKUP(Data_Set[[#This Row],[Type Transport]],'[1]Taux émission CO2e'!$A$5:$D$16,4,0),0)</f>
        <v>0.16</v>
      </c>
      <c r="Y893" s="24">
        <f>IFERROR(VLOOKUP(Data_Set[[#This Row],[Type Transport]],'[1]Taux émission CO2e'!$A$20:$B$31,2,0),0)</f>
        <v>0.7</v>
      </c>
      <c r="Z893" s="6">
        <f>IFERROR(VLOOKUP(Data_Set[[#This Row],[Type Transport]],'[1]Taux émission CO2e'!$A$20:$D$31,4,0),0)</f>
        <v>6.7400000000000002E-2</v>
      </c>
      <c r="AA893" s="30">
        <f>Data_Set[[#This Row],[Repartition Segment 1]]*Data_Set[[#This Row],[Coefficient CO2 Segment 1]]*Data_Set[[#This Row],[Poids OT (T)]]*Data_Set[[#This Row],[Distance (KM)]]</f>
        <v>3.8354832000000001</v>
      </c>
      <c r="AB893" s="30">
        <f>Data_Set[[#This Row],[Repartition Segment 2]]*Data_Set[[#This Row],[Coefficient CO2 Segment 2]]*Data_Set[[#This Row],[Poids OT (T)]]*Data_Set[[#This Row],[Distance (KM)]]</f>
        <v>3.769960362</v>
      </c>
      <c r="AC893" s="30">
        <f>Data_Set[[#This Row],[Bilan CO2 Segment 1 (Kg CO2)]]+Data_Set[[#This Row],[Bilan CO2 Segment 2 (Kg CO2)]]</f>
        <v>7.6054435619999996</v>
      </c>
      <c r="AD893" s="1"/>
    </row>
    <row r="894" spans="1:30" ht="12.5" x14ac:dyDescent="0.25">
      <c r="A894" s="7">
        <v>20210600050</v>
      </c>
      <c r="B894" s="18">
        <v>44371</v>
      </c>
      <c r="C894" s="18" t="str">
        <f>TEXT(B894, "mmmm")</f>
        <v>juin</v>
      </c>
      <c r="D894" s="18" t="str">
        <f>TEXT(B894,"aaaa")</f>
        <v>2021</v>
      </c>
      <c r="E894" s="7">
        <v>1379751</v>
      </c>
      <c r="F894" s="17">
        <v>1200</v>
      </c>
      <c r="G894" s="23">
        <f>Data_Set[[#This Row],[Poids OT (kg)]]/1000</f>
        <v>1.2</v>
      </c>
      <c r="H894" s="6" t="s">
        <v>0</v>
      </c>
      <c r="I894" s="7">
        <v>218</v>
      </c>
      <c r="J894" s="6">
        <v>59100</v>
      </c>
      <c r="K894" s="6" t="s">
        <v>28</v>
      </c>
      <c r="L894" s="6">
        <v>91100</v>
      </c>
      <c r="M894" s="6" t="s">
        <v>22</v>
      </c>
      <c r="N894" s="7">
        <v>266.35300000000001</v>
      </c>
      <c r="O894" s="6" t="s">
        <v>158</v>
      </c>
      <c r="P894" s="6" t="s">
        <v>159</v>
      </c>
      <c r="Q894" s="11">
        <v>1870459678987</v>
      </c>
      <c r="R894" s="12">
        <v>332987687</v>
      </c>
      <c r="S894" s="6" t="str">
        <f>LEFT(Q894,1)</f>
        <v>1</v>
      </c>
      <c r="T894" s="6" t="str">
        <f>IF(S894="1","Homme",IF(S894="0","Inconnu","Femme"))</f>
        <v>Homme</v>
      </c>
      <c r="U894" s="6" t="str">
        <f>"19"&amp;MID(Q894, SEARCH("", Q894) + 1,2)</f>
        <v>1987</v>
      </c>
      <c r="V894" s="6" t="str">
        <f>FLOOR(U894,5) &amp; "-" &amp; FLOOR(U894,5) + 5</f>
        <v>1985-1990</v>
      </c>
      <c r="W894" s="24">
        <f>IFERROR(VLOOKUP(Data_Set[[#This Row],[Type Transport]],'[1]Taux émission CO2e'!$A$5:$B$16,2,0),0)</f>
        <v>0.3</v>
      </c>
      <c r="X894" s="28">
        <f>IFERROR(VLOOKUP(Data_Set[[#This Row],[Type Transport]],'[1]Taux émission CO2e'!$A$5:$D$16,4,0),0)</f>
        <v>0.16</v>
      </c>
      <c r="Y894" s="24">
        <f>IFERROR(VLOOKUP(Data_Set[[#This Row],[Type Transport]],'[1]Taux émission CO2e'!$A$20:$B$31,2,0),0)</f>
        <v>0.7</v>
      </c>
      <c r="Z894" s="6">
        <f>IFERROR(VLOOKUP(Data_Set[[#This Row],[Type Transport]],'[1]Taux émission CO2e'!$A$20:$D$31,4,0),0)</f>
        <v>6.7400000000000002E-2</v>
      </c>
      <c r="AA894" s="30">
        <f>Data_Set[[#This Row],[Repartition Segment 1]]*Data_Set[[#This Row],[Coefficient CO2 Segment 1]]*Data_Set[[#This Row],[Poids OT (T)]]*Data_Set[[#This Row],[Distance (KM)]]</f>
        <v>15.3419328</v>
      </c>
      <c r="AB894" s="30">
        <f>Data_Set[[#This Row],[Repartition Segment 2]]*Data_Set[[#This Row],[Coefficient CO2 Segment 2]]*Data_Set[[#This Row],[Poids OT (T)]]*Data_Set[[#This Row],[Distance (KM)]]</f>
        <v>15.079841448</v>
      </c>
      <c r="AC894" s="30">
        <f>Data_Set[[#This Row],[Bilan CO2 Segment 1 (Kg CO2)]]+Data_Set[[#This Row],[Bilan CO2 Segment 2 (Kg CO2)]]</f>
        <v>30.421774247999998</v>
      </c>
      <c r="AD894" s="1"/>
    </row>
    <row r="895" spans="1:30" ht="12.5" x14ac:dyDescent="0.25">
      <c r="A895" s="7">
        <v>20210700031</v>
      </c>
      <c r="B895" s="18">
        <v>44377</v>
      </c>
      <c r="C895" s="18" t="str">
        <f>TEXT(B895, "mmmm")</f>
        <v>juin</v>
      </c>
      <c r="D895" s="18" t="str">
        <f>TEXT(B895,"aaaa")</f>
        <v>2021</v>
      </c>
      <c r="E895" s="7">
        <v>1381197</v>
      </c>
      <c r="F895" s="17">
        <v>300</v>
      </c>
      <c r="G895" s="23">
        <f>Data_Set[[#This Row],[Poids OT (kg)]]/1000</f>
        <v>0.3</v>
      </c>
      <c r="H895" s="6" t="s">
        <v>0</v>
      </c>
      <c r="I895" s="7">
        <v>158</v>
      </c>
      <c r="J895" s="6">
        <v>59100</v>
      </c>
      <c r="K895" s="6" t="s">
        <v>28</v>
      </c>
      <c r="L895" s="6">
        <v>91100</v>
      </c>
      <c r="M895" s="6" t="s">
        <v>22</v>
      </c>
      <c r="N895" s="7">
        <v>266.35300000000001</v>
      </c>
      <c r="O895" s="6" t="s">
        <v>158</v>
      </c>
      <c r="P895" s="6" t="s">
        <v>159</v>
      </c>
      <c r="Q895" s="11">
        <v>1870459678987</v>
      </c>
      <c r="R895" s="12">
        <v>332987687</v>
      </c>
      <c r="S895" s="6" t="str">
        <f>LEFT(Q895,1)</f>
        <v>1</v>
      </c>
      <c r="T895" s="6" t="str">
        <f>IF(S895="1","Homme",IF(S895="0","Inconnu","Femme"))</f>
        <v>Homme</v>
      </c>
      <c r="U895" s="6" t="str">
        <f>"19"&amp;MID(Q895, SEARCH("", Q895) + 1,2)</f>
        <v>1987</v>
      </c>
      <c r="V895" s="6" t="str">
        <f>FLOOR(U895,5) &amp; "-" &amp; FLOOR(U895,5) + 5</f>
        <v>1985-1990</v>
      </c>
      <c r="W895" s="24">
        <f>IFERROR(VLOOKUP(Data_Set[[#This Row],[Type Transport]],'[1]Taux émission CO2e'!$A$5:$B$16,2,0),0)</f>
        <v>0.3</v>
      </c>
      <c r="X895" s="28">
        <f>IFERROR(VLOOKUP(Data_Set[[#This Row],[Type Transport]],'[1]Taux émission CO2e'!$A$5:$D$16,4,0),0)</f>
        <v>0.16</v>
      </c>
      <c r="Y895" s="24">
        <f>IFERROR(VLOOKUP(Data_Set[[#This Row],[Type Transport]],'[1]Taux émission CO2e'!$A$20:$B$31,2,0),0)</f>
        <v>0.7</v>
      </c>
      <c r="Z895" s="6">
        <f>IFERROR(VLOOKUP(Data_Set[[#This Row],[Type Transport]],'[1]Taux émission CO2e'!$A$20:$D$31,4,0),0)</f>
        <v>6.7400000000000002E-2</v>
      </c>
      <c r="AA895" s="30">
        <f>Data_Set[[#This Row],[Repartition Segment 1]]*Data_Set[[#This Row],[Coefficient CO2 Segment 1]]*Data_Set[[#This Row],[Poids OT (T)]]*Data_Set[[#This Row],[Distance (KM)]]</f>
        <v>3.8354832000000001</v>
      </c>
      <c r="AB895" s="30">
        <f>Data_Set[[#This Row],[Repartition Segment 2]]*Data_Set[[#This Row],[Coefficient CO2 Segment 2]]*Data_Set[[#This Row],[Poids OT (T)]]*Data_Set[[#This Row],[Distance (KM)]]</f>
        <v>3.769960362</v>
      </c>
      <c r="AC895" s="30">
        <f>Data_Set[[#This Row],[Bilan CO2 Segment 1 (Kg CO2)]]+Data_Set[[#This Row],[Bilan CO2 Segment 2 (Kg CO2)]]</f>
        <v>7.6054435619999996</v>
      </c>
      <c r="AD895" s="1"/>
    </row>
    <row r="896" spans="1:30" ht="12.5" x14ac:dyDescent="0.25">
      <c r="A896" s="7">
        <v>20210700031</v>
      </c>
      <c r="B896" s="18">
        <v>44384</v>
      </c>
      <c r="C896" s="18" t="str">
        <f>TEXT(B896, "mmmm")</f>
        <v>juillet</v>
      </c>
      <c r="D896" s="18" t="str">
        <f>TEXT(B896,"aaaa")</f>
        <v>2021</v>
      </c>
      <c r="E896" s="7">
        <v>1383889</v>
      </c>
      <c r="F896" s="17">
        <v>300</v>
      </c>
      <c r="G896" s="23">
        <f>Data_Set[[#This Row],[Poids OT (kg)]]/1000</f>
        <v>0.3</v>
      </c>
      <c r="H896" s="6" t="s">
        <v>0</v>
      </c>
      <c r="I896" s="7">
        <v>158</v>
      </c>
      <c r="J896" s="6">
        <v>59100</v>
      </c>
      <c r="K896" s="6" t="s">
        <v>28</v>
      </c>
      <c r="L896" s="6">
        <v>91100</v>
      </c>
      <c r="M896" s="6" t="s">
        <v>22</v>
      </c>
      <c r="N896" s="7">
        <v>266.35300000000001</v>
      </c>
      <c r="O896" s="6" t="s">
        <v>158</v>
      </c>
      <c r="P896" s="6" t="s">
        <v>159</v>
      </c>
      <c r="Q896" s="11">
        <v>1870459678987</v>
      </c>
      <c r="R896" s="12">
        <v>332987687</v>
      </c>
      <c r="S896" s="6" t="str">
        <f>LEFT(Q896,1)</f>
        <v>1</v>
      </c>
      <c r="T896" s="6" t="str">
        <f>IF(S896="1","Homme",IF(S896="0","Inconnu","Femme"))</f>
        <v>Homme</v>
      </c>
      <c r="U896" s="6" t="str">
        <f>"19"&amp;MID(Q896, SEARCH("", Q896) + 1,2)</f>
        <v>1987</v>
      </c>
      <c r="V896" s="6" t="str">
        <f>FLOOR(U896,5) &amp; "-" &amp; FLOOR(U896,5) + 5</f>
        <v>1985-1990</v>
      </c>
      <c r="W896" s="24">
        <f>IFERROR(VLOOKUP(Data_Set[[#This Row],[Type Transport]],'[1]Taux émission CO2e'!$A$5:$B$16,2,0),0)</f>
        <v>0.3</v>
      </c>
      <c r="X896" s="28">
        <f>IFERROR(VLOOKUP(Data_Set[[#This Row],[Type Transport]],'[1]Taux émission CO2e'!$A$5:$D$16,4,0),0)</f>
        <v>0.16</v>
      </c>
      <c r="Y896" s="24">
        <f>IFERROR(VLOOKUP(Data_Set[[#This Row],[Type Transport]],'[1]Taux émission CO2e'!$A$20:$B$31,2,0),0)</f>
        <v>0.7</v>
      </c>
      <c r="Z896" s="6">
        <f>IFERROR(VLOOKUP(Data_Set[[#This Row],[Type Transport]],'[1]Taux émission CO2e'!$A$20:$D$31,4,0),0)</f>
        <v>6.7400000000000002E-2</v>
      </c>
      <c r="AA896" s="30">
        <f>Data_Set[[#This Row],[Repartition Segment 1]]*Data_Set[[#This Row],[Coefficient CO2 Segment 1]]*Data_Set[[#This Row],[Poids OT (T)]]*Data_Set[[#This Row],[Distance (KM)]]</f>
        <v>3.8354832000000001</v>
      </c>
      <c r="AB896" s="30">
        <f>Data_Set[[#This Row],[Repartition Segment 2]]*Data_Set[[#This Row],[Coefficient CO2 Segment 2]]*Data_Set[[#This Row],[Poids OT (T)]]*Data_Set[[#This Row],[Distance (KM)]]</f>
        <v>3.769960362</v>
      </c>
      <c r="AC896" s="30">
        <f>Data_Set[[#This Row],[Bilan CO2 Segment 1 (Kg CO2)]]+Data_Set[[#This Row],[Bilan CO2 Segment 2 (Kg CO2)]]</f>
        <v>7.6054435619999996</v>
      </c>
      <c r="AD896" s="1"/>
    </row>
    <row r="897" spans="1:30" ht="12.5" x14ac:dyDescent="0.25">
      <c r="A897" s="7">
        <v>20210700031</v>
      </c>
      <c r="B897" s="18">
        <v>44390</v>
      </c>
      <c r="C897" s="18" t="str">
        <f>TEXT(B897, "mmmm")</f>
        <v>juillet</v>
      </c>
      <c r="D897" s="18" t="str">
        <f>TEXT(B897,"aaaa")</f>
        <v>2021</v>
      </c>
      <c r="E897" s="7">
        <v>1386793</v>
      </c>
      <c r="F897" s="17">
        <v>300</v>
      </c>
      <c r="G897" s="23">
        <f>Data_Set[[#This Row],[Poids OT (kg)]]/1000</f>
        <v>0.3</v>
      </c>
      <c r="H897" s="6" t="s">
        <v>0</v>
      </c>
      <c r="I897" s="7">
        <v>125</v>
      </c>
      <c r="J897" s="6">
        <v>59100</v>
      </c>
      <c r="K897" s="6" t="s">
        <v>28</v>
      </c>
      <c r="L897" s="6">
        <v>91100</v>
      </c>
      <c r="M897" s="6" t="s">
        <v>22</v>
      </c>
      <c r="N897" s="7">
        <v>266.35300000000001</v>
      </c>
      <c r="O897" s="6" t="s">
        <v>158</v>
      </c>
      <c r="P897" s="6" t="s">
        <v>159</v>
      </c>
      <c r="Q897" s="11">
        <v>1870459678987</v>
      </c>
      <c r="R897" s="12">
        <v>332987687</v>
      </c>
      <c r="S897" s="6" t="str">
        <f>LEFT(Q897,1)</f>
        <v>1</v>
      </c>
      <c r="T897" s="6" t="str">
        <f>IF(S897="1","Homme",IF(S897="0","Inconnu","Femme"))</f>
        <v>Homme</v>
      </c>
      <c r="U897" s="6" t="str">
        <f>"19"&amp;MID(Q897, SEARCH("", Q897) + 1,2)</f>
        <v>1987</v>
      </c>
      <c r="V897" s="6" t="str">
        <f>FLOOR(U897,5) &amp; "-" &amp; FLOOR(U897,5) + 5</f>
        <v>1985-1990</v>
      </c>
      <c r="W897" s="24">
        <f>IFERROR(VLOOKUP(Data_Set[[#This Row],[Type Transport]],'[1]Taux émission CO2e'!$A$5:$B$16,2,0),0)</f>
        <v>0.3</v>
      </c>
      <c r="X897" s="28">
        <f>IFERROR(VLOOKUP(Data_Set[[#This Row],[Type Transport]],'[1]Taux émission CO2e'!$A$5:$D$16,4,0),0)</f>
        <v>0.16</v>
      </c>
      <c r="Y897" s="24">
        <f>IFERROR(VLOOKUP(Data_Set[[#This Row],[Type Transport]],'[1]Taux émission CO2e'!$A$20:$B$31,2,0),0)</f>
        <v>0.7</v>
      </c>
      <c r="Z897" s="6">
        <f>IFERROR(VLOOKUP(Data_Set[[#This Row],[Type Transport]],'[1]Taux émission CO2e'!$A$20:$D$31,4,0),0)</f>
        <v>6.7400000000000002E-2</v>
      </c>
      <c r="AA897" s="30">
        <f>Data_Set[[#This Row],[Repartition Segment 1]]*Data_Set[[#This Row],[Coefficient CO2 Segment 1]]*Data_Set[[#This Row],[Poids OT (T)]]*Data_Set[[#This Row],[Distance (KM)]]</f>
        <v>3.8354832000000001</v>
      </c>
      <c r="AB897" s="30">
        <f>Data_Set[[#This Row],[Repartition Segment 2]]*Data_Set[[#This Row],[Coefficient CO2 Segment 2]]*Data_Set[[#This Row],[Poids OT (T)]]*Data_Set[[#This Row],[Distance (KM)]]</f>
        <v>3.769960362</v>
      </c>
      <c r="AC897" s="30">
        <f>Data_Set[[#This Row],[Bilan CO2 Segment 1 (Kg CO2)]]+Data_Set[[#This Row],[Bilan CO2 Segment 2 (Kg CO2)]]</f>
        <v>7.6054435619999996</v>
      </c>
      <c r="AD897" s="1"/>
    </row>
    <row r="898" spans="1:30" ht="12.5" x14ac:dyDescent="0.25">
      <c r="A898" s="7">
        <v>20210700031</v>
      </c>
      <c r="B898" s="18">
        <v>44398</v>
      </c>
      <c r="C898" s="18" t="str">
        <f>TEXT(B898, "mmmm")</f>
        <v>juillet</v>
      </c>
      <c r="D898" s="18" t="str">
        <f>TEXT(B898,"aaaa")</f>
        <v>2021</v>
      </c>
      <c r="E898" s="7">
        <v>1388636</v>
      </c>
      <c r="F898" s="17">
        <v>300</v>
      </c>
      <c r="G898" s="23">
        <f>Data_Set[[#This Row],[Poids OT (kg)]]/1000</f>
        <v>0.3</v>
      </c>
      <c r="H898" s="6" t="s">
        <v>0</v>
      </c>
      <c r="I898" s="7">
        <v>158</v>
      </c>
      <c r="J898" s="6">
        <v>59100</v>
      </c>
      <c r="K898" s="6" t="s">
        <v>28</v>
      </c>
      <c r="L898" s="6">
        <v>91100</v>
      </c>
      <c r="M898" s="6" t="s">
        <v>22</v>
      </c>
      <c r="N898" s="7">
        <v>266.35300000000001</v>
      </c>
      <c r="O898" s="6" t="s">
        <v>158</v>
      </c>
      <c r="P898" s="6" t="s">
        <v>159</v>
      </c>
      <c r="Q898" s="11">
        <v>1870459678987</v>
      </c>
      <c r="R898" s="12">
        <v>332987687</v>
      </c>
      <c r="S898" s="6" t="str">
        <f>LEFT(Q898,1)</f>
        <v>1</v>
      </c>
      <c r="T898" s="6" t="str">
        <f>IF(S898="1","Homme",IF(S898="0","Inconnu","Femme"))</f>
        <v>Homme</v>
      </c>
      <c r="U898" s="6" t="str">
        <f>"19"&amp;MID(Q898, SEARCH("", Q898) + 1,2)</f>
        <v>1987</v>
      </c>
      <c r="V898" s="6" t="str">
        <f>FLOOR(U898,5) &amp; "-" &amp; FLOOR(U898,5) + 5</f>
        <v>1985-1990</v>
      </c>
      <c r="W898" s="24">
        <f>IFERROR(VLOOKUP(Data_Set[[#This Row],[Type Transport]],'[1]Taux émission CO2e'!$A$5:$B$16,2,0),0)</f>
        <v>0.3</v>
      </c>
      <c r="X898" s="28">
        <f>IFERROR(VLOOKUP(Data_Set[[#This Row],[Type Transport]],'[1]Taux émission CO2e'!$A$5:$D$16,4,0),0)</f>
        <v>0.16</v>
      </c>
      <c r="Y898" s="24">
        <f>IFERROR(VLOOKUP(Data_Set[[#This Row],[Type Transport]],'[1]Taux émission CO2e'!$A$20:$B$31,2,0),0)</f>
        <v>0.7</v>
      </c>
      <c r="Z898" s="6">
        <f>IFERROR(VLOOKUP(Data_Set[[#This Row],[Type Transport]],'[1]Taux émission CO2e'!$A$20:$D$31,4,0),0)</f>
        <v>6.7400000000000002E-2</v>
      </c>
      <c r="AA898" s="30">
        <f>Data_Set[[#This Row],[Repartition Segment 1]]*Data_Set[[#This Row],[Coefficient CO2 Segment 1]]*Data_Set[[#This Row],[Poids OT (T)]]*Data_Set[[#This Row],[Distance (KM)]]</f>
        <v>3.8354832000000001</v>
      </c>
      <c r="AB898" s="30">
        <f>Data_Set[[#This Row],[Repartition Segment 2]]*Data_Set[[#This Row],[Coefficient CO2 Segment 2]]*Data_Set[[#This Row],[Poids OT (T)]]*Data_Set[[#This Row],[Distance (KM)]]</f>
        <v>3.769960362</v>
      </c>
      <c r="AC898" s="30">
        <f>Data_Set[[#This Row],[Bilan CO2 Segment 1 (Kg CO2)]]+Data_Set[[#This Row],[Bilan CO2 Segment 2 (Kg CO2)]]</f>
        <v>7.6054435619999996</v>
      </c>
      <c r="AD898" s="1"/>
    </row>
    <row r="899" spans="1:30" ht="12.5" x14ac:dyDescent="0.25">
      <c r="A899" s="7">
        <v>20210800045</v>
      </c>
      <c r="B899" s="18">
        <v>44405</v>
      </c>
      <c r="C899" s="18" t="str">
        <f>TEXT(B899, "mmmm")</f>
        <v>juillet</v>
      </c>
      <c r="D899" s="18" t="str">
        <f>TEXT(B899,"aaaa")</f>
        <v>2021</v>
      </c>
      <c r="E899" s="7">
        <v>1391084</v>
      </c>
      <c r="F899" s="17">
        <v>300</v>
      </c>
      <c r="G899" s="23">
        <f>Data_Set[[#This Row],[Poids OT (kg)]]/1000</f>
        <v>0.3</v>
      </c>
      <c r="H899" s="6" t="s">
        <v>0</v>
      </c>
      <c r="I899" s="7">
        <v>158</v>
      </c>
      <c r="J899" s="6">
        <v>59100</v>
      </c>
      <c r="K899" s="6" t="s">
        <v>28</v>
      </c>
      <c r="L899" s="6">
        <v>91100</v>
      </c>
      <c r="M899" s="6" t="s">
        <v>22</v>
      </c>
      <c r="N899" s="7">
        <v>266.35300000000001</v>
      </c>
      <c r="O899" s="6" t="s">
        <v>158</v>
      </c>
      <c r="P899" s="6" t="s">
        <v>159</v>
      </c>
      <c r="Q899" s="11">
        <v>1870459678987</v>
      </c>
      <c r="R899" s="12">
        <v>332987687</v>
      </c>
      <c r="S899" s="6" t="str">
        <f>LEFT(Q899,1)</f>
        <v>1</v>
      </c>
      <c r="T899" s="6" t="str">
        <f>IF(S899="1","Homme",IF(S899="0","Inconnu","Femme"))</f>
        <v>Homme</v>
      </c>
      <c r="U899" s="6" t="str">
        <f>"19"&amp;MID(Q899, SEARCH("", Q899) + 1,2)</f>
        <v>1987</v>
      </c>
      <c r="V899" s="6" t="str">
        <f>FLOOR(U899,5) &amp; "-" &amp; FLOOR(U899,5) + 5</f>
        <v>1985-1990</v>
      </c>
      <c r="W899" s="24">
        <f>IFERROR(VLOOKUP(Data_Set[[#This Row],[Type Transport]],'[1]Taux émission CO2e'!$A$5:$B$16,2,0),0)</f>
        <v>0.3</v>
      </c>
      <c r="X899" s="28">
        <f>IFERROR(VLOOKUP(Data_Set[[#This Row],[Type Transport]],'[1]Taux émission CO2e'!$A$5:$D$16,4,0),0)</f>
        <v>0.16</v>
      </c>
      <c r="Y899" s="24">
        <f>IFERROR(VLOOKUP(Data_Set[[#This Row],[Type Transport]],'[1]Taux émission CO2e'!$A$20:$B$31,2,0),0)</f>
        <v>0.7</v>
      </c>
      <c r="Z899" s="6">
        <f>IFERROR(VLOOKUP(Data_Set[[#This Row],[Type Transport]],'[1]Taux émission CO2e'!$A$20:$D$31,4,0),0)</f>
        <v>6.7400000000000002E-2</v>
      </c>
      <c r="AA899" s="30">
        <f>Data_Set[[#This Row],[Repartition Segment 1]]*Data_Set[[#This Row],[Coefficient CO2 Segment 1]]*Data_Set[[#This Row],[Poids OT (T)]]*Data_Set[[#This Row],[Distance (KM)]]</f>
        <v>3.8354832000000001</v>
      </c>
      <c r="AB899" s="30">
        <f>Data_Set[[#This Row],[Repartition Segment 2]]*Data_Set[[#This Row],[Coefficient CO2 Segment 2]]*Data_Set[[#This Row],[Poids OT (T)]]*Data_Set[[#This Row],[Distance (KM)]]</f>
        <v>3.769960362</v>
      </c>
      <c r="AC899" s="30">
        <f>Data_Set[[#This Row],[Bilan CO2 Segment 1 (Kg CO2)]]+Data_Set[[#This Row],[Bilan CO2 Segment 2 (Kg CO2)]]</f>
        <v>7.6054435619999996</v>
      </c>
      <c r="AD899" s="1"/>
    </row>
    <row r="900" spans="1:30" ht="12.5" x14ac:dyDescent="0.25">
      <c r="A900" s="7">
        <v>20210800045</v>
      </c>
      <c r="B900" s="18">
        <v>44412</v>
      </c>
      <c r="C900" s="18" t="str">
        <f>TEXT(B900, "mmmm")</f>
        <v>août</v>
      </c>
      <c r="D900" s="18" t="str">
        <f>TEXT(B900,"aaaa")</f>
        <v>2021</v>
      </c>
      <c r="E900" s="7">
        <v>1393348</v>
      </c>
      <c r="F900" s="17">
        <v>300</v>
      </c>
      <c r="G900" s="23">
        <f>Data_Set[[#This Row],[Poids OT (kg)]]/1000</f>
        <v>0.3</v>
      </c>
      <c r="H900" s="6" t="s">
        <v>0</v>
      </c>
      <c r="I900" s="7">
        <v>125</v>
      </c>
      <c r="J900" s="6">
        <v>59100</v>
      </c>
      <c r="K900" s="6" t="s">
        <v>28</v>
      </c>
      <c r="L900" s="6">
        <v>91100</v>
      </c>
      <c r="M900" s="6" t="s">
        <v>22</v>
      </c>
      <c r="N900" s="7">
        <v>266.35300000000001</v>
      </c>
      <c r="O900" s="6" t="s">
        <v>158</v>
      </c>
      <c r="P900" s="6" t="s">
        <v>159</v>
      </c>
      <c r="Q900" s="11">
        <v>1870459678987</v>
      </c>
      <c r="R900" s="12">
        <v>332987687</v>
      </c>
      <c r="S900" s="6" t="str">
        <f>LEFT(Q900,1)</f>
        <v>1</v>
      </c>
      <c r="T900" s="6" t="str">
        <f>IF(S900="1","Homme",IF(S900="0","Inconnu","Femme"))</f>
        <v>Homme</v>
      </c>
      <c r="U900" s="6" t="str">
        <f>"19"&amp;MID(Q900, SEARCH("", Q900) + 1,2)</f>
        <v>1987</v>
      </c>
      <c r="V900" s="6" t="str">
        <f>FLOOR(U900,5) &amp; "-" &amp; FLOOR(U900,5) + 5</f>
        <v>1985-1990</v>
      </c>
      <c r="W900" s="24">
        <f>IFERROR(VLOOKUP(Data_Set[[#This Row],[Type Transport]],'[1]Taux émission CO2e'!$A$5:$B$16,2,0),0)</f>
        <v>0.3</v>
      </c>
      <c r="X900" s="28">
        <f>IFERROR(VLOOKUP(Data_Set[[#This Row],[Type Transport]],'[1]Taux émission CO2e'!$A$5:$D$16,4,0),0)</f>
        <v>0.16</v>
      </c>
      <c r="Y900" s="24">
        <f>IFERROR(VLOOKUP(Data_Set[[#This Row],[Type Transport]],'[1]Taux émission CO2e'!$A$20:$B$31,2,0),0)</f>
        <v>0.7</v>
      </c>
      <c r="Z900" s="6">
        <f>IFERROR(VLOOKUP(Data_Set[[#This Row],[Type Transport]],'[1]Taux émission CO2e'!$A$20:$D$31,4,0),0)</f>
        <v>6.7400000000000002E-2</v>
      </c>
      <c r="AA900" s="30">
        <f>Data_Set[[#This Row],[Repartition Segment 1]]*Data_Set[[#This Row],[Coefficient CO2 Segment 1]]*Data_Set[[#This Row],[Poids OT (T)]]*Data_Set[[#This Row],[Distance (KM)]]</f>
        <v>3.8354832000000001</v>
      </c>
      <c r="AB900" s="30">
        <f>Data_Set[[#This Row],[Repartition Segment 2]]*Data_Set[[#This Row],[Coefficient CO2 Segment 2]]*Data_Set[[#This Row],[Poids OT (T)]]*Data_Set[[#This Row],[Distance (KM)]]</f>
        <v>3.769960362</v>
      </c>
      <c r="AC900" s="30">
        <f>Data_Set[[#This Row],[Bilan CO2 Segment 1 (Kg CO2)]]+Data_Set[[#This Row],[Bilan CO2 Segment 2 (Kg CO2)]]</f>
        <v>7.6054435619999996</v>
      </c>
      <c r="AD900" s="1"/>
    </row>
    <row r="901" spans="1:30" ht="12.5" x14ac:dyDescent="0.25">
      <c r="A901" s="7">
        <v>20210800045</v>
      </c>
      <c r="B901" s="18">
        <v>44419</v>
      </c>
      <c r="C901" s="18" t="str">
        <f>TEXT(B901, "mmmm")</f>
        <v>août</v>
      </c>
      <c r="D901" s="18" t="str">
        <f>TEXT(B901,"aaaa")</f>
        <v>2021</v>
      </c>
      <c r="E901" s="7">
        <v>1395221</v>
      </c>
      <c r="F901" s="17">
        <v>300</v>
      </c>
      <c r="G901" s="23">
        <f>Data_Set[[#This Row],[Poids OT (kg)]]/1000</f>
        <v>0.3</v>
      </c>
      <c r="H901" s="6" t="s">
        <v>0</v>
      </c>
      <c r="I901" s="7">
        <v>157</v>
      </c>
      <c r="J901" s="6">
        <v>59100</v>
      </c>
      <c r="K901" s="6" t="s">
        <v>28</v>
      </c>
      <c r="L901" s="6">
        <v>91100</v>
      </c>
      <c r="M901" s="6" t="s">
        <v>22</v>
      </c>
      <c r="N901" s="7">
        <v>266.35300000000001</v>
      </c>
      <c r="O901" s="6" t="s">
        <v>158</v>
      </c>
      <c r="P901" s="6" t="s">
        <v>159</v>
      </c>
      <c r="Q901" s="11">
        <v>1870459678987</v>
      </c>
      <c r="R901" s="12">
        <v>332987687</v>
      </c>
      <c r="S901" s="6" t="str">
        <f>LEFT(Q901,1)</f>
        <v>1</v>
      </c>
      <c r="T901" s="6" t="str">
        <f>IF(S901="1","Homme",IF(S901="0","Inconnu","Femme"))</f>
        <v>Homme</v>
      </c>
      <c r="U901" s="6" t="str">
        <f>"19"&amp;MID(Q901, SEARCH("", Q901) + 1,2)</f>
        <v>1987</v>
      </c>
      <c r="V901" s="6" t="str">
        <f>FLOOR(U901,5) &amp; "-" &amp; FLOOR(U901,5) + 5</f>
        <v>1985-1990</v>
      </c>
      <c r="W901" s="24">
        <f>IFERROR(VLOOKUP(Data_Set[[#This Row],[Type Transport]],'[1]Taux émission CO2e'!$A$5:$B$16,2,0),0)</f>
        <v>0.3</v>
      </c>
      <c r="X901" s="28">
        <f>IFERROR(VLOOKUP(Data_Set[[#This Row],[Type Transport]],'[1]Taux émission CO2e'!$A$5:$D$16,4,0),0)</f>
        <v>0.16</v>
      </c>
      <c r="Y901" s="24">
        <f>IFERROR(VLOOKUP(Data_Set[[#This Row],[Type Transport]],'[1]Taux émission CO2e'!$A$20:$B$31,2,0),0)</f>
        <v>0.7</v>
      </c>
      <c r="Z901" s="6">
        <f>IFERROR(VLOOKUP(Data_Set[[#This Row],[Type Transport]],'[1]Taux émission CO2e'!$A$20:$D$31,4,0),0)</f>
        <v>6.7400000000000002E-2</v>
      </c>
      <c r="AA901" s="30">
        <f>Data_Set[[#This Row],[Repartition Segment 1]]*Data_Set[[#This Row],[Coefficient CO2 Segment 1]]*Data_Set[[#This Row],[Poids OT (T)]]*Data_Set[[#This Row],[Distance (KM)]]</f>
        <v>3.8354832000000001</v>
      </c>
      <c r="AB901" s="30">
        <f>Data_Set[[#This Row],[Repartition Segment 2]]*Data_Set[[#This Row],[Coefficient CO2 Segment 2]]*Data_Set[[#This Row],[Poids OT (T)]]*Data_Set[[#This Row],[Distance (KM)]]</f>
        <v>3.769960362</v>
      </c>
      <c r="AC901" s="30">
        <f>Data_Set[[#This Row],[Bilan CO2 Segment 1 (Kg CO2)]]+Data_Set[[#This Row],[Bilan CO2 Segment 2 (Kg CO2)]]</f>
        <v>7.6054435619999996</v>
      </c>
      <c r="AD901" s="1"/>
    </row>
    <row r="902" spans="1:30" ht="12.5" x14ac:dyDescent="0.25">
      <c r="A902" s="7">
        <v>20210800045</v>
      </c>
      <c r="B902" s="18">
        <v>44426</v>
      </c>
      <c r="C902" s="18" t="str">
        <f>TEXT(B902, "mmmm")</f>
        <v>août</v>
      </c>
      <c r="D902" s="18" t="str">
        <f>TEXT(B902,"aaaa")</f>
        <v>2021</v>
      </c>
      <c r="E902" s="7">
        <v>1396738</v>
      </c>
      <c r="F902" s="17">
        <v>300</v>
      </c>
      <c r="G902" s="23">
        <f>Data_Set[[#This Row],[Poids OT (kg)]]/1000</f>
        <v>0.3</v>
      </c>
      <c r="H902" s="6" t="s">
        <v>0</v>
      </c>
      <c r="I902" s="7">
        <v>125</v>
      </c>
      <c r="J902" s="6">
        <v>59100</v>
      </c>
      <c r="K902" s="6" t="s">
        <v>28</v>
      </c>
      <c r="L902" s="6">
        <v>91100</v>
      </c>
      <c r="M902" s="6" t="s">
        <v>22</v>
      </c>
      <c r="N902" s="7">
        <v>266.35300000000001</v>
      </c>
      <c r="O902" s="6" t="s">
        <v>158</v>
      </c>
      <c r="P902" s="6" t="s">
        <v>159</v>
      </c>
      <c r="Q902" s="11">
        <v>1870459678987</v>
      </c>
      <c r="R902" s="12">
        <v>332987687</v>
      </c>
      <c r="S902" s="6" t="str">
        <f>LEFT(Q902,1)</f>
        <v>1</v>
      </c>
      <c r="T902" s="6" t="str">
        <f>IF(S902="1","Homme",IF(S902="0","Inconnu","Femme"))</f>
        <v>Homme</v>
      </c>
      <c r="U902" s="6" t="str">
        <f>"19"&amp;MID(Q902, SEARCH("", Q902) + 1,2)</f>
        <v>1987</v>
      </c>
      <c r="V902" s="6" t="str">
        <f>FLOOR(U902,5) &amp; "-" &amp; FLOOR(U902,5) + 5</f>
        <v>1985-1990</v>
      </c>
      <c r="W902" s="24">
        <f>IFERROR(VLOOKUP(Data_Set[[#This Row],[Type Transport]],'[1]Taux émission CO2e'!$A$5:$B$16,2,0),0)</f>
        <v>0.3</v>
      </c>
      <c r="X902" s="28">
        <f>IFERROR(VLOOKUP(Data_Set[[#This Row],[Type Transport]],'[1]Taux émission CO2e'!$A$5:$D$16,4,0),0)</f>
        <v>0.16</v>
      </c>
      <c r="Y902" s="24">
        <f>IFERROR(VLOOKUP(Data_Set[[#This Row],[Type Transport]],'[1]Taux émission CO2e'!$A$20:$B$31,2,0),0)</f>
        <v>0.7</v>
      </c>
      <c r="Z902" s="6">
        <f>IFERROR(VLOOKUP(Data_Set[[#This Row],[Type Transport]],'[1]Taux émission CO2e'!$A$20:$D$31,4,0),0)</f>
        <v>6.7400000000000002E-2</v>
      </c>
      <c r="AA902" s="30">
        <f>Data_Set[[#This Row],[Repartition Segment 1]]*Data_Set[[#This Row],[Coefficient CO2 Segment 1]]*Data_Set[[#This Row],[Poids OT (T)]]*Data_Set[[#This Row],[Distance (KM)]]</f>
        <v>3.8354832000000001</v>
      </c>
      <c r="AB902" s="30">
        <f>Data_Set[[#This Row],[Repartition Segment 2]]*Data_Set[[#This Row],[Coefficient CO2 Segment 2]]*Data_Set[[#This Row],[Poids OT (T)]]*Data_Set[[#This Row],[Distance (KM)]]</f>
        <v>3.769960362</v>
      </c>
      <c r="AC902" s="30">
        <f>Data_Set[[#This Row],[Bilan CO2 Segment 1 (Kg CO2)]]+Data_Set[[#This Row],[Bilan CO2 Segment 2 (Kg CO2)]]</f>
        <v>7.6054435619999996</v>
      </c>
      <c r="AD902" s="1"/>
    </row>
    <row r="903" spans="1:30" ht="12.5" x14ac:dyDescent="0.25">
      <c r="A903" s="7">
        <v>20210900038</v>
      </c>
      <c r="B903" s="18">
        <v>44433</v>
      </c>
      <c r="C903" s="18" t="str">
        <f>TEXT(B903, "mmmm")</f>
        <v>août</v>
      </c>
      <c r="D903" s="18" t="str">
        <f>TEXT(B903,"aaaa")</f>
        <v>2021</v>
      </c>
      <c r="E903" s="7">
        <v>1398455</v>
      </c>
      <c r="F903" s="17">
        <v>300</v>
      </c>
      <c r="G903" s="23">
        <f>Data_Set[[#This Row],[Poids OT (kg)]]/1000</f>
        <v>0.3</v>
      </c>
      <c r="H903" s="6" t="s">
        <v>0</v>
      </c>
      <c r="I903" s="7">
        <v>125</v>
      </c>
      <c r="J903" s="6">
        <v>59100</v>
      </c>
      <c r="K903" s="6" t="s">
        <v>28</v>
      </c>
      <c r="L903" s="6">
        <v>91100</v>
      </c>
      <c r="M903" s="6" t="s">
        <v>22</v>
      </c>
      <c r="N903" s="7">
        <v>266.35300000000001</v>
      </c>
      <c r="O903" s="6" t="s">
        <v>158</v>
      </c>
      <c r="P903" s="6" t="s">
        <v>159</v>
      </c>
      <c r="Q903" s="11">
        <v>1870459678987</v>
      </c>
      <c r="R903" s="12">
        <v>332987687</v>
      </c>
      <c r="S903" s="6" t="str">
        <f>LEFT(Q903,1)</f>
        <v>1</v>
      </c>
      <c r="T903" s="6" t="str">
        <f>IF(S903="1","Homme",IF(S903="0","Inconnu","Femme"))</f>
        <v>Homme</v>
      </c>
      <c r="U903" s="6" t="str">
        <f>"19"&amp;MID(Q903, SEARCH("", Q903) + 1,2)</f>
        <v>1987</v>
      </c>
      <c r="V903" s="6" t="str">
        <f>FLOOR(U903,5) &amp; "-" &amp; FLOOR(U903,5) + 5</f>
        <v>1985-1990</v>
      </c>
      <c r="W903" s="24">
        <f>IFERROR(VLOOKUP(Data_Set[[#This Row],[Type Transport]],'[1]Taux émission CO2e'!$A$5:$B$16,2,0),0)</f>
        <v>0.3</v>
      </c>
      <c r="X903" s="28">
        <f>IFERROR(VLOOKUP(Data_Set[[#This Row],[Type Transport]],'[1]Taux émission CO2e'!$A$5:$D$16,4,0),0)</f>
        <v>0.16</v>
      </c>
      <c r="Y903" s="24">
        <f>IFERROR(VLOOKUP(Data_Set[[#This Row],[Type Transport]],'[1]Taux émission CO2e'!$A$20:$B$31,2,0),0)</f>
        <v>0.7</v>
      </c>
      <c r="Z903" s="6">
        <f>IFERROR(VLOOKUP(Data_Set[[#This Row],[Type Transport]],'[1]Taux émission CO2e'!$A$20:$D$31,4,0),0)</f>
        <v>6.7400000000000002E-2</v>
      </c>
      <c r="AA903" s="30">
        <f>Data_Set[[#This Row],[Repartition Segment 1]]*Data_Set[[#This Row],[Coefficient CO2 Segment 1]]*Data_Set[[#This Row],[Poids OT (T)]]*Data_Set[[#This Row],[Distance (KM)]]</f>
        <v>3.8354832000000001</v>
      </c>
      <c r="AB903" s="30">
        <f>Data_Set[[#This Row],[Repartition Segment 2]]*Data_Set[[#This Row],[Coefficient CO2 Segment 2]]*Data_Set[[#This Row],[Poids OT (T)]]*Data_Set[[#This Row],[Distance (KM)]]</f>
        <v>3.769960362</v>
      </c>
      <c r="AC903" s="30">
        <f>Data_Set[[#This Row],[Bilan CO2 Segment 1 (Kg CO2)]]+Data_Set[[#This Row],[Bilan CO2 Segment 2 (Kg CO2)]]</f>
        <v>7.6054435619999996</v>
      </c>
      <c r="AD903" s="1"/>
    </row>
    <row r="904" spans="1:30" ht="12.5" x14ac:dyDescent="0.25">
      <c r="A904" s="7">
        <v>20210900038</v>
      </c>
      <c r="B904" s="18">
        <v>44440</v>
      </c>
      <c r="C904" s="18" t="str">
        <f>TEXT(B904, "mmmm")</f>
        <v>septembre</v>
      </c>
      <c r="D904" s="18" t="str">
        <f>TEXT(B904,"aaaa")</f>
        <v>2021</v>
      </c>
      <c r="E904" s="7">
        <v>1400591</v>
      </c>
      <c r="F904" s="17">
        <v>300</v>
      </c>
      <c r="G904" s="23">
        <f>Data_Set[[#This Row],[Poids OT (kg)]]/1000</f>
        <v>0.3</v>
      </c>
      <c r="H904" s="6" t="s">
        <v>0</v>
      </c>
      <c r="I904" s="7">
        <v>158</v>
      </c>
      <c r="J904" s="6">
        <v>59100</v>
      </c>
      <c r="K904" s="6" t="s">
        <v>28</v>
      </c>
      <c r="L904" s="6">
        <v>91100</v>
      </c>
      <c r="M904" s="6" t="s">
        <v>22</v>
      </c>
      <c r="N904" s="7">
        <v>266.35300000000001</v>
      </c>
      <c r="O904" s="6" t="s">
        <v>158</v>
      </c>
      <c r="P904" s="6" t="s">
        <v>159</v>
      </c>
      <c r="Q904" s="11">
        <v>1870459678987</v>
      </c>
      <c r="R904" s="12">
        <v>332987687</v>
      </c>
      <c r="S904" s="6" t="str">
        <f>LEFT(Q904,1)</f>
        <v>1</v>
      </c>
      <c r="T904" s="6" t="str">
        <f>IF(S904="1","Homme",IF(S904="0","Inconnu","Femme"))</f>
        <v>Homme</v>
      </c>
      <c r="U904" s="6" t="str">
        <f>"19"&amp;MID(Q904, SEARCH("", Q904) + 1,2)</f>
        <v>1987</v>
      </c>
      <c r="V904" s="6" t="str">
        <f>FLOOR(U904,5) &amp; "-" &amp; FLOOR(U904,5) + 5</f>
        <v>1985-1990</v>
      </c>
      <c r="W904" s="24">
        <f>IFERROR(VLOOKUP(Data_Set[[#This Row],[Type Transport]],'[1]Taux émission CO2e'!$A$5:$B$16,2,0),0)</f>
        <v>0.3</v>
      </c>
      <c r="X904" s="28">
        <f>IFERROR(VLOOKUP(Data_Set[[#This Row],[Type Transport]],'[1]Taux émission CO2e'!$A$5:$D$16,4,0),0)</f>
        <v>0.16</v>
      </c>
      <c r="Y904" s="24">
        <f>IFERROR(VLOOKUP(Data_Set[[#This Row],[Type Transport]],'[1]Taux émission CO2e'!$A$20:$B$31,2,0),0)</f>
        <v>0.7</v>
      </c>
      <c r="Z904" s="6">
        <f>IFERROR(VLOOKUP(Data_Set[[#This Row],[Type Transport]],'[1]Taux émission CO2e'!$A$20:$D$31,4,0),0)</f>
        <v>6.7400000000000002E-2</v>
      </c>
      <c r="AA904" s="30">
        <f>Data_Set[[#This Row],[Repartition Segment 1]]*Data_Set[[#This Row],[Coefficient CO2 Segment 1]]*Data_Set[[#This Row],[Poids OT (T)]]*Data_Set[[#This Row],[Distance (KM)]]</f>
        <v>3.8354832000000001</v>
      </c>
      <c r="AB904" s="30">
        <f>Data_Set[[#This Row],[Repartition Segment 2]]*Data_Set[[#This Row],[Coefficient CO2 Segment 2]]*Data_Set[[#This Row],[Poids OT (T)]]*Data_Set[[#This Row],[Distance (KM)]]</f>
        <v>3.769960362</v>
      </c>
      <c r="AC904" s="30">
        <f>Data_Set[[#This Row],[Bilan CO2 Segment 1 (Kg CO2)]]+Data_Set[[#This Row],[Bilan CO2 Segment 2 (Kg CO2)]]</f>
        <v>7.6054435619999996</v>
      </c>
      <c r="AD904" s="1"/>
    </row>
    <row r="905" spans="1:30" ht="12.5" x14ac:dyDescent="0.25">
      <c r="A905" s="7">
        <v>20210900038</v>
      </c>
      <c r="B905" s="18">
        <v>44447</v>
      </c>
      <c r="C905" s="18" t="str">
        <f>TEXT(B905, "mmmm")</f>
        <v>septembre</v>
      </c>
      <c r="D905" s="18" t="str">
        <f>TEXT(B905,"aaaa")</f>
        <v>2021</v>
      </c>
      <c r="E905" s="7">
        <v>1403076</v>
      </c>
      <c r="F905" s="17">
        <v>300</v>
      </c>
      <c r="G905" s="23">
        <f>Data_Set[[#This Row],[Poids OT (kg)]]/1000</f>
        <v>0.3</v>
      </c>
      <c r="H905" s="6" t="s">
        <v>0</v>
      </c>
      <c r="I905" s="7">
        <v>125</v>
      </c>
      <c r="J905" s="6">
        <v>59100</v>
      </c>
      <c r="K905" s="6" t="s">
        <v>28</v>
      </c>
      <c r="L905" s="6">
        <v>91100</v>
      </c>
      <c r="M905" s="6" t="s">
        <v>22</v>
      </c>
      <c r="N905" s="7">
        <v>266.35300000000001</v>
      </c>
      <c r="O905" s="6" t="s">
        <v>158</v>
      </c>
      <c r="P905" s="6" t="s">
        <v>159</v>
      </c>
      <c r="Q905" s="11">
        <v>1870459678987</v>
      </c>
      <c r="R905" s="12">
        <v>332987687</v>
      </c>
      <c r="S905" s="6" t="str">
        <f>LEFT(Q905,1)</f>
        <v>1</v>
      </c>
      <c r="T905" s="6" t="str">
        <f>IF(S905="1","Homme",IF(S905="0","Inconnu","Femme"))</f>
        <v>Homme</v>
      </c>
      <c r="U905" s="6" t="str">
        <f>"19"&amp;MID(Q905, SEARCH("", Q905) + 1,2)</f>
        <v>1987</v>
      </c>
      <c r="V905" s="6" t="str">
        <f>FLOOR(U905,5) &amp; "-" &amp; FLOOR(U905,5) + 5</f>
        <v>1985-1990</v>
      </c>
      <c r="W905" s="24">
        <f>IFERROR(VLOOKUP(Data_Set[[#This Row],[Type Transport]],'[1]Taux émission CO2e'!$A$5:$B$16,2,0),0)</f>
        <v>0.3</v>
      </c>
      <c r="X905" s="28">
        <f>IFERROR(VLOOKUP(Data_Set[[#This Row],[Type Transport]],'[1]Taux émission CO2e'!$A$5:$D$16,4,0),0)</f>
        <v>0.16</v>
      </c>
      <c r="Y905" s="24">
        <f>IFERROR(VLOOKUP(Data_Set[[#This Row],[Type Transport]],'[1]Taux émission CO2e'!$A$20:$B$31,2,0),0)</f>
        <v>0.7</v>
      </c>
      <c r="Z905" s="6">
        <f>IFERROR(VLOOKUP(Data_Set[[#This Row],[Type Transport]],'[1]Taux émission CO2e'!$A$20:$D$31,4,0),0)</f>
        <v>6.7400000000000002E-2</v>
      </c>
      <c r="AA905" s="30">
        <f>Data_Set[[#This Row],[Repartition Segment 1]]*Data_Set[[#This Row],[Coefficient CO2 Segment 1]]*Data_Set[[#This Row],[Poids OT (T)]]*Data_Set[[#This Row],[Distance (KM)]]</f>
        <v>3.8354832000000001</v>
      </c>
      <c r="AB905" s="30">
        <f>Data_Set[[#This Row],[Repartition Segment 2]]*Data_Set[[#This Row],[Coefficient CO2 Segment 2]]*Data_Set[[#This Row],[Poids OT (T)]]*Data_Set[[#This Row],[Distance (KM)]]</f>
        <v>3.769960362</v>
      </c>
      <c r="AC905" s="30">
        <f>Data_Set[[#This Row],[Bilan CO2 Segment 1 (Kg CO2)]]+Data_Set[[#This Row],[Bilan CO2 Segment 2 (Kg CO2)]]</f>
        <v>7.6054435619999996</v>
      </c>
      <c r="AD905" s="1"/>
    </row>
    <row r="906" spans="1:30" ht="12.5" x14ac:dyDescent="0.25">
      <c r="A906" s="7">
        <v>20210900038</v>
      </c>
      <c r="B906" s="18">
        <v>44454</v>
      </c>
      <c r="C906" s="18" t="str">
        <f>TEXT(B906, "mmmm")</f>
        <v>septembre</v>
      </c>
      <c r="D906" s="18" t="str">
        <f>TEXT(B906,"aaaa")</f>
        <v>2021</v>
      </c>
      <c r="E906" s="7">
        <v>1405910</v>
      </c>
      <c r="F906" s="17">
        <v>300</v>
      </c>
      <c r="G906" s="23">
        <f>Data_Set[[#This Row],[Poids OT (kg)]]/1000</f>
        <v>0.3</v>
      </c>
      <c r="H906" s="6" t="s">
        <v>0</v>
      </c>
      <c r="I906" s="7">
        <v>125</v>
      </c>
      <c r="J906" s="6">
        <v>59100</v>
      </c>
      <c r="K906" s="6" t="s">
        <v>28</v>
      </c>
      <c r="L906" s="6">
        <v>91100</v>
      </c>
      <c r="M906" s="6" t="s">
        <v>22</v>
      </c>
      <c r="N906" s="7">
        <v>266.35300000000001</v>
      </c>
      <c r="O906" s="6" t="s">
        <v>158</v>
      </c>
      <c r="P906" s="6" t="s">
        <v>159</v>
      </c>
      <c r="Q906" s="11">
        <v>1870459678987</v>
      </c>
      <c r="R906" s="12">
        <v>332987687</v>
      </c>
      <c r="S906" s="6" t="str">
        <f>LEFT(Q906,1)</f>
        <v>1</v>
      </c>
      <c r="T906" s="6" t="str">
        <f>IF(S906="1","Homme",IF(S906="0","Inconnu","Femme"))</f>
        <v>Homme</v>
      </c>
      <c r="U906" s="6" t="str">
        <f>"19"&amp;MID(Q906, SEARCH("", Q906) + 1,2)</f>
        <v>1987</v>
      </c>
      <c r="V906" s="6" t="str">
        <f>FLOOR(U906,5) &amp; "-" &amp; FLOOR(U906,5) + 5</f>
        <v>1985-1990</v>
      </c>
      <c r="W906" s="24">
        <f>IFERROR(VLOOKUP(Data_Set[[#This Row],[Type Transport]],'[1]Taux émission CO2e'!$A$5:$B$16,2,0),0)</f>
        <v>0.3</v>
      </c>
      <c r="X906" s="28">
        <f>IFERROR(VLOOKUP(Data_Set[[#This Row],[Type Transport]],'[1]Taux émission CO2e'!$A$5:$D$16,4,0),0)</f>
        <v>0.16</v>
      </c>
      <c r="Y906" s="24">
        <f>IFERROR(VLOOKUP(Data_Set[[#This Row],[Type Transport]],'[1]Taux émission CO2e'!$A$20:$B$31,2,0),0)</f>
        <v>0.7</v>
      </c>
      <c r="Z906" s="6">
        <f>IFERROR(VLOOKUP(Data_Set[[#This Row],[Type Transport]],'[1]Taux émission CO2e'!$A$20:$D$31,4,0),0)</f>
        <v>6.7400000000000002E-2</v>
      </c>
      <c r="AA906" s="30">
        <f>Data_Set[[#This Row],[Repartition Segment 1]]*Data_Set[[#This Row],[Coefficient CO2 Segment 1]]*Data_Set[[#This Row],[Poids OT (T)]]*Data_Set[[#This Row],[Distance (KM)]]</f>
        <v>3.8354832000000001</v>
      </c>
      <c r="AB906" s="30">
        <f>Data_Set[[#This Row],[Repartition Segment 2]]*Data_Set[[#This Row],[Coefficient CO2 Segment 2]]*Data_Set[[#This Row],[Poids OT (T)]]*Data_Set[[#This Row],[Distance (KM)]]</f>
        <v>3.769960362</v>
      </c>
      <c r="AC906" s="30">
        <f>Data_Set[[#This Row],[Bilan CO2 Segment 1 (Kg CO2)]]+Data_Set[[#This Row],[Bilan CO2 Segment 2 (Kg CO2)]]</f>
        <v>7.6054435619999996</v>
      </c>
      <c r="AD906" s="1"/>
    </row>
    <row r="907" spans="1:30" ht="12.5" x14ac:dyDescent="0.25">
      <c r="A907" s="7">
        <v>20210900038</v>
      </c>
      <c r="B907" s="18">
        <v>44461</v>
      </c>
      <c r="C907" s="18" t="str">
        <f>TEXT(B907, "mmmm")</f>
        <v>septembre</v>
      </c>
      <c r="D907" s="18" t="str">
        <f>TEXT(B907,"aaaa")</f>
        <v>2021</v>
      </c>
      <c r="E907" s="7">
        <v>1408379</v>
      </c>
      <c r="F907" s="17">
        <v>3200</v>
      </c>
      <c r="G907" s="23">
        <f>Data_Set[[#This Row],[Poids OT (kg)]]/1000</f>
        <v>3.2</v>
      </c>
      <c r="H907" s="6" t="s">
        <v>2</v>
      </c>
      <c r="I907" s="7">
        <v>410</v>
      </c>
      <c r="J907" s="6">
        <v>59100</v>
      </c>
      <c r="K907" s="6" t="s">
        <v>28</v>
      </c>
      <c r="L907" s="6">
        <v>91100</v>
      </c>
      <c r="M907" s="6" t="s">
        <v>22</v>
      </c>
      <c r="N907" s="7">
        <v>266.35300000000001</v>
      </c>
      <c r="O907" s="6" t="s">
        <v>158</v>
      </c>
      <c r="P907" s="6" t="s">
        <v>159</v>
      </c>
      <c r="Q907" s="11">
        <v>1870459678987</v>
      </c>
      <c r="R907" s="12">
        <v>332987687</v>
      </c>
      <c r="S907" s="6" t="str">
        <f>LEFT(Q907,1)</f>
        <v>1</v>
      </c>
      <c r="T907" s="6" t="str">
        <f>IF(S907="1","Homme",IF(S907="0","Inconnu","Femme"))</f>
        <v>Homme</v>
      </c>
      <c r="U907" s="6" t="str">
        <f>"19"&amp;MID(Q907, SEARCH("", Q907) + 1,2)</f>
        <v>1987</v>
      </c>
      <c r="V907" s="6" t="str">
        <f>FLOOR(U907,5) &amp; "-" &amp; FLOOR(U907,5) + 5</f>
        <v>1985-1990</v>
      </c>
      <c r="W907" s="24">
        <f>IFERROR(VLOOKUP(Data_Set[[#This Row],[Type Transport]],'[1]Taux émission CO2e'!$A$5:$B$16,2,0),0)</f>
        <v>1</v>
      </c>
      <c r="X907" s="28">
        <f>IFERROR(VLOOKUP(Data_Set[[#This Row],[Type Transport]],'[1]Taux émission CO2e'!$A$5:$D$16,4,0),0)</f>
        <v>6.7400000000000002E-2</v>
      </c>
      <c r="Y907" s="24">
        <f>IFERROR(VLOOKUP(Data_Set[[#This Row],[Type Transport]],'[1]Taux émission CO2e'!$A$20:$B$31,2,0),0)</f>
        <v>0</v>
      </c>
      <c r="Z907" s="6">
        <f>IFERROR(VLOOKUP(Data_Set[[#This Row],[Type Transport]],'[1]Taux émission CO2e'!$A$20:$D$31,4,0),0)</f>
        <v>0</v>
      </c>
      <c r="AA907" s="30">
        <f>Data_Set[[#This Row],[Repartition Segment 1]]*Data_Set[[#This Row],[Coefficient CO2 Segment 1]]*Data_Set[[#This Row],[Poids OT (T)]]*Data_Set[[#This Row],[Distance (KM)]]</f>
        <v>57.447015040000004</v>
      </c>
      <c r="AB907" s="30">
        <f>Data_Set[[#This Row],[Repartition Segment 2]]*Data_Set[[#This Row],[Coefficient CO2 Segment 2]]*Data_Set[[#This Row],[Poids OT (T)]]*Data_Set[[#This Row],[Distance (KM)]]</f>
        <v>0</v>
      </c>
      <c r="AC907" s="30">
        <f>Data_Set[[#This Row],[Bilan CO2 Segment 1 (Kg CO2)]]+Data_Set[[#This Row],[Bilan CO2 Segment 2 (Kg CO2)]]</f>
        <v>57.447015040000004</v>
      </c>
      <c r="AD907" s="1"/>
    </row>
    <row r="908" spans="1:30" ht="12.5" x14ac:dyDescent="0.25">
      <c r="A908" s="7">
        <v>20210900038</v>
      </c>
      <c r="B908" s="18">
        <v>44462</v>
      </c>
      <c r="C908" s="18" t="str">
        <f>TEXT(B908, "mmmm")</f>
        <v>septembre</v>
      </c>
      <c r="D908" s="18" t="str">
        <f>TEXT(B908,"aaaa")</f>
        <v>2021</v>
      </c>
      <c r="E908" s="7">
        <v>1410110</v>
      </c>
      <c r="F908" s="17">
        <v>200</v>
      </c>
      <c r="G908" s="23">
        <f>Data_Set[[#This Row],[Poids OT (kg)]]/1000</f>
        <v>0.2</v>
      </c>
      <c r="H908" s="6" t="s">
        <v>0</v>
      </c>
      <c r="I908" s="7">
        <v>125</v>
      </c>
      <c r="J908" s="6">
        <v>59100</v>
      </c>
      <c r="K908" s="6" t="s">
        <v>28</v>
      </c>
      <c r="L908" s="6">
        <v>91100</v>
      </c>
      <c r="M908" s="6" t="s">
        <v>22</v>
      </c>
      <c r="N908" s="7">
        <v>266.35300000000001</v>
      </c>
      <c r="O908" s="6" t="s">
        <v>158</v>
      </c>
      <c r="P908" s="6" t="s">
        <v>159</v>
      </c>
      <c r="Q908" s="11">
        <v>1870459678987</v>
      </c>
      <c r="R908" s="12">
        <v>332987687</v>
      </c>
      <c r="S908" s="6" t="str">
        <f>LEFT(Q908,1)</f>
        <v>1</v>
      </c>
      <c r="T908" s="6" t="str">
        <f>IF(S908="1","Homme",IF(S908="0","Inconnu","Femme"))</f>
        <v>Homme</v>
      </c>
      <c r="U908" s="6" t="str">
        <f>"19"&amp;MID(Q908, SEARCH("", Q908) + 1,2)</f>
        <v>1987</v>
      </c>
      <c r="V908" s="6" t="str">
        <f>FLOOR(U908,5) &amp; "-" &amp; FLOOR(U908,5) + 5</f>
        <v>1985-1990</v>
      </c>
      <c r="W908" s="24">
        <f>IFERROR(VLOOKUP(Data_Set[[#This Row],[Type Transport]],'[1]Taux émission CO2e'!$A$5:$B$16,2,0),0)</f>
        <v>0.3</v>
      </c>
      <c r="X908" s="28">
        <f>IFERROR(VLOOKUP(Data_Set[[#This Row],[Type Transport]],'[1]Taux émission CO2e'!$A$5:$D$16,4,0),0)</f>
        <v>0.16</v>
      </c>
      <c r="Y908" s="24">
        <f>IFERROR(VLOOKUP(Data_Set[[#This Row],[Type Transport]],'[1]Taux émission CO2e'!$A$20:$B$31,2,0),0)</f>
        <v>0.7</v>
      </c>
      <c r="Z908" s="6">
        <f>IFERROR(VLOOKUP(Data_Set[[#This Row],[Type Transport]],'[1]Taux émission CO2e'!$A$20:$D$31,4,0),0)</f>
        <v>6.7400000000000002E-2</v>
      </c>
      <c r="AA908" s="30">
        <f>Data_Set[[#This Row],[Repartition Segment 1]]*Data_Set[[#This Row],[Coefficient CO2 Segment 1]]*Data_Set[[#This Row],[Poids OT (T)]]*Data_Set[[#This Row],[Distance (KM)]]</f>
        <v>2.5569888000000005</v>
      </c>
      <c r="AB908" s="30">
        <f>Data_Set[[#This Row],[Repartition Segment 2]]*Data_Set[[#This Row],[Coefficient CO2 Segment 2]]*Data_Set[[#This Row],[Poids OT (T)]]*Data_Set[[#This Row],[Distance (KM)]]</f>
        <v>2.5133069080000001</v>
      </c>
      <c r="AC908" s="30">
        <f>Data_Set[[#This Row],[Bilan CO2 Segment 1 (Kg CO2)]]+Data_Set[[#This Row],[Bilan CO2 Segment 2 (Kg CO2)]]</f>
        <v>5.0702957080000006</v>
      </c>
      <c r="AD908" s="1"/>
    </row>
    <row r="909" spans="1:30" ht="12.5" x14ac:dyDescent="0.25">
      <c r="A909" s="7">
        <v>20211000042</v>
      </c>
      <c r="B909" s="18">
        <v>44469</v>
      </c>
      <c r="C909" s="18" t="str">
        <f>TEXT(B909, "mmmm")</f>
        <v>septembre</v>
      </c>
      <c r="D909" s="18" t="str">
        <f>TEXT(B909,"aaaa")</f>
        <v>2021</v>
      </c>
      <c r="E909" s="7">
        <v>1411440</v>
      </c>
      <c r="F909" s="17">
        <v>300</v>
      </c>
      <c r="G909" s="23">
        <f>Data_Set[[#This Row],[Poids OT (kg)]]/1000</f>
        <v>0.3</v>
      </c>
      <c r="H909" s="6" t="s">
        <v>0</v>
      </c>
      <c r="I909" s="7">
        <v>125</v>
      </c>
      <c r="J909" s="6">
        <v>59100</v>
      </c>
      <c r="K909" s="6" t="s">
        <v>28</v>
      </c>
      <c r="L909" s="6">
        <v>91100</v>
      </c>
      <c r="M909" s="6" t="s">
        <v>22</v>
      </c>
      <c r="N909" s="7">
        <v>266.35300000000001</v>
      </c>
      <c r="O909" s="6" t="s">
        <v>158</v>
      </c>
      <c r="P909" s="6" t="s">
        <v>159</v>
      </c>
      <c r="Q909" s="11">
        <v>1870459678987</v>
      </c>
      <c r="R909" s="12">
        <v>332987687</v>
      </c>
      <c r="S909" s="6" t="str">
        <f>LEFT(Q909,1)</f>
        <v>1</v>
      </c>
      <c r="T909" s="6" t="str">
        <f>IF(S909="1","Homme",IF(S909="0","Inconnu","Femme"))</f>
        <v>Homme</v>
      </c>
      <c r="U909" s="6" t="str">
        <f>"19"&amp;MID(Q909, SEARCH("", Q909) + 1,2)</f>
        <v>1987</v>
      </c>
      <c r="V909" s="6" t="str">
        <f>FLOOR(U909,5) &amp; "-" &amp; FLOOR(U909,5) + 5</f>
        <v>1985-1990</v>
      </c>
      <c r="W909" s="24">
        <f>IFERROR(VLOOKUP(Data_Set[[#This Row],[Type Transport]],'[1]Taux émission CO2e'!$A$5:$B$16,2,0),0)</f>
        <v>0.3</v>
      </c>
      <c r="X909" s="28">
        <f>IFERROR(VLOOKUP(Data_Set[[#This Row],[Type Transport]],'[1]Taux émission CO2e'!$A$5:$D$16,4,0),0)</f>
        <v>0.16</v>
      </c>
      <c r="Y909" s="24">
        <f>IFERROR(VLOOKUP(Data_Set[[#This Row],[Type Transport]],'[1]Taux émission CO2e'!$A$20:$B$31,2,0),0)</f>
        <v>0.7</v>
      </c>
      <c r="Z909" s="6">
        <f>IFERROR(VLOOKUP(Data_Set[[#This Row],[Type Transport]],'[1]Taux émission CO2e'!$A$20:$D$31,4,0),0)</f>
        <v>6.7400000000000002E-2</v>
      </c>
      <c r="AA909" s="30">
        <f>Data_Set[[#This Row],[Repartition Segment 1]]*Data_Set[[#This Row],[Coefficient CO2 Segment 1]]*Data_Set[[#This Row],[Poids OT (T)]]*Data_Set[[#This Row],[Distance (KM)]]</f>
        <v>3.8354832000000001</v>
      </c>
      <c r="AB909" s="30">
        <f>Data_Set[[#This Row],[Repartition Segment 2]]*Data_Set[[#This Row],[Coefficient CO2 Segment 2]]*Data_Set[[#This Row],[Poids OT (T)]]*Data_Set[[#This Row],[Distance (KM)]]</f>
        <v>3.769960362</v>
      </c>
      <c r="AC909" s="30">
        <f>Data_Set[[#This Row],[Bilan CO2 Segment 1 (Kg CO2)]]+Data_Set[[#This Row],[Bilan CO2 Segment 2 (Kg CO2)]]</f>
        <v>7.6054435619999996</v>
      </c>
      <c r="AD909" s="1"/>
    </row>
    <row r="910" spans="1:30" ht="12.5" x14ac:dyDescent="0.25">
      <c r="A910" s="7">
        <v>20211000042</v>
      </c>
      <c r="B910" s="18">
        <v>44475</v>
      </c>
      <c r="C910" s="18" t="str">
        <f>TEXT(B910, "mmmm")</f>
        <v>octobre</v>
      </c>
      <c r="D910" s="18" t="str">
        <f>TEXT(B910,"aaaa")</f>
        <v>2021</v>
      </c>
      <c r="E910" s="7">
        <v>1415539</v>
      </c>
      <c r="F910" s="17">
        <v>300</v>
      </c>
      <c r="G910" s="23">
        <f>Data_Set[[#This Row],[Poids OT (kg)]]/1000</f>
        <v>0.3</v>
      </c>
      <c r="H910" s="6" t="s">
        <v>0</v>
      </c>
      <c r="I910" s="7">
        <v>125</v>
      </c>
      <c r="J910" s="6">
        <v>59100</v>
      </c>
      <c r="K910" s="6" t="s">
        <v>28</v>
      </c>
      <c r="L910" s="6">
        <v>91100</v>
      </c>
      <c r="M910" s="6" t="s">
        <v>22</v>
      </c>
      <c r="N910" s="7">
        <v>266.35300000000001</v>
      </c>
      <c r="O910" s="6" t="s">
        <v>158</v>
      </c>
      <c r="P910" s="6" t="s">
        <v>159</v>
      </c>
      <c r="Q910" s="11">
        <v>1870459678987</v>
      </c>
      <c r="R910" s="12">
        <v>332987687</v>
      </c>
      <c r="S910" s="6" t="str">
        <f>LEFT(Q910,1)</f>
        <v>1</v>
      </c>
      <c r="T910" s="6" t="str">
        <f>IF(S910="1","Homme",IF(S910="0","Inconnu","Femme"))</f>
        <v>Homme</v>
      </c>
      <c r="U910" s="6" t="str">
        <f>"19"&amp;MID(Q910, SEARCH("", Q910) + 1,2)</f>
        <v>1987</v>
      </c>
      <c r="V910" s="6" t="str">
        <f>FLOOR(U910,5) &amp; "-" &amp; FLOOR(U910,5) + 5</f>
        <v>1985-1990</v>
      </c>
      <c r="W910" s="24">
        <f>IFERROR(VLOOKUP(Data_Set[[#This Row],[Type Transport]],'[1]Taux émission CO2e'!$A$5:$B$16,2,0),0)</f>
        <v>0.3</v>
      </c>
      <c r="X910" s="28">
        <f>IFERROR(VLOOKUP(Data_Set[[#This Row],[Type Transport]],'[1]Taux émission CO2e'!$A$5:$D$16,4,0),0)</f>
        <v>0.16</v>
      </c>
      <c r="Y910" s="24">
        <f>IFERROR(VLOOKUP(Data_Set[[#This Row],[Type Transport]],'[1]Taux émission CO2e'!$A$20:$B$31,2,0),0)</f>
        <v>0.7</v>
      </c>
      <c r="Z910" s="6">
        <f>IFERROR(VLOOKUP(Data_Set[[#This Row],[Type Transport]],'[1]Taux émission CO2e'!$A$20:$D$31,4,0),0)</f>
        <v>6.7400000000000002E-2</v>
      </c>
      <c r="AA910" s="30">
        <f>Data_Set[[#This Row],[Repartition Segment 1]]*Data_Set[[#This Row],[Coefficient CO2 Segment 1]]*Data_Set[[#This Row],[Poids OT (T)]]*Data_Set[[#This Row],[Distance (KM)]]</f>
        <v>3.8354832000000001</v>
      </c>
      <c r="AB910" s="30">
        <f>Data_Set[[#This Row],[Repartition Segment 2]]*Data_Set[[#This Row],[Coefficient CO2 Segment 2]]*Data_Set[[#This Row],[Poids OT (T)]]*Data_Set[[#This Row],[Distance (KM)]]</f>
        <v>3.769960362</v>
      </c>
      <c r="AC910" s="30">
        <f>Data_Set[[#This Row],[Bilan CO2 Segment 1 (Kg CO2)]]+Data_Set[[#This Row],[Bilan CO2 Segment 2 (Kg CO2)]]</f>
        <v>7.6054435619999996</v>
      </c>
      <c r="AD910" s="1"/>
    </row>
    <row r="911" spans="1:30" ht="12.5" x14ac:dyDescent="0.25">
      <c r="A911" s="7">
        <v>20211000042</v>
      </c>
      <c r="B911" s="18">
        <v>44487</v>
      </c>
      <c r="C911" s="18" t="str">
        <f>TEXT(B911, "mmmm")</f>
        <v>octobre</v>
      </c>
      <c r="D911" s="18" t="str">
        <f>TEXT(B911,"aaaa")</f>
        <v>2021</v>
      </c>
      <c r="E911" s="7">
        <v>1418423</v>
      </c>
      <c r="F911" s="17">
        <v>300</v>
      </c>
      <c r="G911" s="23">
        <f>Data_Set[[#This Row],[Poids OT (kg)]]/1000</f>
        <v>0.3</v>
      </c>
      <c r="H911" s="6" t="s">
        <v>0</v>
      </c>
      <c r="I911" s="7">
        <v>158</v>
      </c>
      <c r="J911" s="6">
        <v>59100</v>
      </c>
      <c r="K911" s="6" t="s">
        <v>28</v>
      </c>
      <c r="L911" s="6">
        <v>91100</v>
      </c>
      <c r="M911" s="6" t="s">
        <v>22</v>
      </c>
      <c r="N911" s="7">
        <v>266.35300000000001</v>
      </c>
      <c r="O911" s="6" t="s">
        <v>158</v>
      </c>
      <c r="P911" s="6" t="s">
        <v>159</v>
      </c>
      <c r="Q911" s="11">
        <v>1870459678987</v>
      </c>
      <c r="R911" s="12">
        <v>332987687</v>
      </c>
      <c r="S911" s="6" t="str">
        <f>LEFT(Q911,1)</f>
        <v>1</v>
      </c>
      <c r="T911" s="6" t="str">
        <f>IF(S911="1","Homme",IF(S911="0","Inconnu","Femme"))</f>
        <v>Homme</v>
      </c>
      <c r="U911" s="6" t="str">
        <f>"19"&amp;MID(Q911, SEARCH("", Q911) + 1,2)</f>
        <v>1987</v>
      </c>
      <c r="V911" s="6" t="str">
        <f>FLOOR(U911,5) &amp; "-" &amp; FLOOR(U911,5) + 5</f>
        <v>1985-1990</v>
      </c>
      <c r="W911" s="24">
        <f>IFERROR(VLOOKUP(Data_Set[[#This Row],[Type Transport]],'[1]Taux émission CO2e'!$A$5:$B$16,2,0),0)</f>
        <v>0.3</v>
      </c>
      <c r="X911" s="28">
        <f>IFERROR(VLOOKUP(Data_Set[[#This Row],[Type Transport]],'[1]Taux émission CO2e'!$A$5:$D$16,4,0),0)</f>
        <v>0.16</v>
      </c>
      <c r="Y911" s="24">
        <f>IFERROR(VLOOKUP(Data_Set[[#This Row],[Type Transport]],'[1]Taux émission CO2e'!$A$20:$B$31,2,0),0)</f>
        <v>0.7</v>
      </c>
      <c r="Z911" s="6">
        <f>IFERROR(VLOOKUP(Data_Set[[#This Row],[Type Transport]],'[1]Taux émission CO2e'!$A$20:$D$31,4,0),0)</f>
        <v>6.7400000000000002E-2</v>
      </c>
      <c r="AA911" s="30">
        <f>Data_Set[[#This Row],[Repartition Segment 1]]*Data_Set[[#This Row],[Coefficient CO2 Segment 1]]*Data_Set[[#This Row],[Poids OT (T)]]*Data_Set[[#This Row],[Distance (KM)]]</f>
        <v>3.8354832000000001</v>
      </c>
      <c r="AB911" s="30">
        <f>Data_Set[[#This Row],[Repartition Segment 2]]*Data_Set[[#This Row],[Coefficient CO2 Segment 2]]*Data_Set[[#This Row],[Poids OT (T)]]*Data_Set[[#This Row],[Distance (KM)]]</f>
        <v>3.769960362</v>
      </c>
      <c r="AC911" s="30">
        <f>Data_Set[[#This Row],[Bilan CO2 Segment 1 (Kg CO2)]]+Data_Set[[#This Row],[Bilan CO2 Segment 2 (Kg CO2)]]</f>
        <v>7.6054435619999996</v>
      </c>
      <c r="AD911" s="1"/>
    </row>
    <row r="912" spans="1:30" ht="12.5" x14ac:dyDescent="0.25">
      <c r="A912" s="7">
        <v>20211100039</v>
      </c>
      <c r="B912" s="18">
        <v>44510</v>
      </c>
      <c r="C912" s="18" t="str">
        <f>TEXT(B912, "mmmm")</f>
        <v>novembre</v>
      </c>
      <c r="D912" s="18" t="str">
        <f>TEXT(B912,"aaaa")</f>
        <v>2021</v>
      </c>
      <c r="E912" s="7">
        <v>1430055</v>
      </c>
      <c r="F912" s="17">
        <v>1600</v>
      </c>
      <c r="G912" s="23">
        <f>Data_Set[[#This Row],[Poids OT (kg)]]/1000</f>
        <v>1.6</v>
      </c>
      <c r="H912" s="6" t="s">
        <v>2</v>
      </c>
      <c r="I912" s="7">
        <v>375</v>
      </c>
      <c r="J912" s="6">
        <v>59100</v>
      </c>
      <c r="K912" s="6" t="s">
        <v>28</v>
      </c>
      <c r="L912" s="6">
        <v>91100</v>
      </c>
      <c r="M912" s="6" t="s">
        <v>22</v>
      </c>
      <c r="N912" s="7">
        <v>266.35300000000001</v>
      </c>
      <c r="O912" s="6" t="s">
        <v>158</v>
      </c>
      <c r="P912" s="6" t="s">
        <v>159</v>
      </c>
      <c r="Q912" s="11">
        <v>1870459678987</v>
      </c>
      <c r="R912" s="12">
        <v>332987687</v>
      </c>
      <c r="S912" s="6" t="str">
        <f>LEFT(Q912,1)</f>
        <v>1</v>
      </c>
      <c r="T912" s="6" t="str">
        <f>IF(S912="1","Homme",IF(S912="0","Inconnu","Femme"))</f>
        <v>Homme</v>
      </c>
      <c r="U912" s="6" t="str">
        <f>"19"&amp;MID(Q912, SEARCH("", Q912) + 1,2)</f>
        <v>1987</v>
      </c>
      <c r="V912" s="6" t="str">
        <f>FLOOR(U912,5) &amp; "-" &amp; FLOOR(U912,5) + 5</f>
        <v>1985-1990</v>
      </c>
      <c r="W912" s="24">
        <f>IFERROR(VLOOKUP(Data_Set[[#This Row],[Type Transport]],'[1]Taux émission CO2e'!$A$5:$B$16,2,0),0)</f>
        <v>1</v>
      </c>
      <c r="X912" s="28">
        <f>IFERROR(VLOOKUP(Data_Set[[#This Row],[Type Transport]],'[1]Taux émission CO2e'!$A$5:$D$16,4,0),0)</f>
        <v>6.7400000000000002E-2</v>
      </c>
      <c r="Y912" s="24">
        <f>IFERROR(VLOOKUP(Data_Set[[#This Row],[Type Transport]],'[1]Taux émission CO2e'!$A$20:$B$31,2,0),0)</f>
        <v>0</v>
      </c>
      <c r="Z912" s="6">
        <f>IFERROR(VLOOKUP(Data_Set[[#This Row],[Type Transport]],'[1]Taux émission CO2e'!$A$20:$D$31,4,0),0)</f>
        <v>0</v>
      </c>
      <c r="AA912" s="30">
        <f>Data_Set[[#This Row],[Repartition Segment 1]]*Data_Set[[#This Row],[Coefficient CO2 Segment 1]]*Data_Set[[#This Row],[Poids OT (T)]]*Data_Set[[#This Row],[Distance (KM)]]</f>
        <v>28.723507520000002</v>
      </c>
      <c r="AB912" s="30">
        <f>Data_Set[[#This Row],[Repartition Segment 2]]*Data_Set[[#This Row],[Coefficient CO2 Segment 2]]*Data_Set[[#This Row],[Poids OT (T)]]*Data_Set[[#This Row],[Distance (KM)]]</f>
        <v>0</v>
      </c>
      <c r="AC912" s="30">
        <f>Data_Set[[#This Row],[Bilan CO2 Segment 1 (Kg CO2)]]+Data_Set[[#This Row],[Bilan CO2 Segment 2 (Kg CO2)]]</f>
        <v>28.723507520000002</v>
      </c>
      <c r="AD912" s="1"/>
    </row>
    <row r="913" spans="1:30" ht="12.5" x14ac:dyDescent="0.25">
      <c r="A913" s="7">
        <v>20220100078</v>
      </c>
      <c r="B913" s="18">
        <v>44588</v>
      </c>
      <c r="C913" s="18" t="str">
        <f>TEXT(B913, "mmmm")</f>
        <v>janvier</v>
      </c>
      <c r="D913" s="18" t="str">
        <f>TEXT(B913,"aaaa")</f>
        <v>2022</v>
      </c>
      <c r="E913" s="7">
        <v>1460405</v>
      </c>
      <c r="F913" s="17">
        <v>600</v>
      </c>
      <c r="G913" s="23">
        <f>Data_Set[[#This Row],[Poids OT (kg)]]/1000</f>
        <v>0.6</v>
      </c>
      <c r="H913" s="6" t="s">
        <v>0</v>
      </c>
      <c r="I913" s="7">
        <v>157</v>
      </c>
      <c r="J913" s="6">
        <v>59100</v>
      </c>
      <c r="K913" s="6" t="s">
        <v>28</v>
      </c>
      <c r="L913" s="6">
        <v>91100</v>
      </c>
      <c r="M913" s="6" t="s">
        <v>22</v>
      </c>
      <c r="N913" s="7">
        <v>266.35300000000001</v>
      </c>
      <c r="O913" s="6" t="s">
        <v>158</v>
      </c>
      <c r="P913" s="6" t="s">
        <v>159</v>
      </c>
      <c r="Q913" s="11">
        <v>1870459678987</v>
      </c>
      <c r="R913" s="12">
        <v>332987687</v>
      </c>
      <c r="S913" s="6" t="str">
        <f>LEFT(Q913,1)</f>
        <v>1</v>
      </c>
      <c r="T913" s="6" t="str">
        <f>IF(S913="1","Homme",IF(S913="0","Inconnu","Femme"))</f>
        <v>Homme</v>
      </c>
      <c r="U913" s="6" t="str">
        <f>"19"&amp;MID(Q913, SEARCH("", Q913) + 1,2)</f>
        <v>1987</v>
      </c>
      <c r="V913" s="6" t="str">
        <f>FLOOR(U913,5) &amp; "-" &amp; FLOOR(U913,5) + 5</f>
        <v>1985-1990</v>
      </c>
      <c r="W913" s="24">
        <f>IFERROR(VLOOKUP(Data_Set[[#This Row],[Type Transport]],'[1]Taux émission CO2e'!$A$5:$B$16,2,0),0)</f>
        <v>0.3</v>
      </c>
      <c r="X913" s="28">
        <f>IFERROR(VLOOKUP(Data_Set[[#This Row],[Type Transport]],'[1]Taux émission CO2e'!$A$5:$D$16,4,0),0)</f>
        <v>0.16</v>
      </c>
      <c r="Y913" s="24">
        <f>IFERROR(VLOOKUP(Data_Set[[#This Row],[Type Transport]],'[1]Taux émission CO2e'!$A$20:$B$31,2,0),0)</f>
        <v>0.7</v>
      </c>
      <c r="Z913" s="6">
        <f>IFERROR(VLOOKUP(Data_Set[[#This Row],[Type Transport]],'[1]Taux émission CO2e'!$A$20:$D$31,4,0),0)</f>
        <v>6.7400000000000002E-2</v>
      </c>
      <c r="AA913" s="30">
        <f>Data_Set[[#This Row],[Repartition Segment 1]]*Data_Set[[#This Row],[Coefficient CO2 Segment 1]]*Data_Set[[#This Row],[Poids OT (T)]]*Data_Set[[#This Row],[Distance (KM)]]</f>
        <v>7.6709664000000002</v>
      </c>
      <c r="AB913" s="30">
        <f>Data_Set[[#This Row],[Repartition Segment 2]]*Data_Set[[#This Row],[Coefficient CO2 Segment 2]]*Data_Set[[#This Row],[Poids OT (T)]]*Data_Set[[#This Row],[Distance (KM)]]</f>
        <v>7.5399207239999999</v>
      </c>
      <c r="AC913" s="30">
        <f>Data_Set[[#This Row],[Bilan CO2 Segment 1 (Kg CO2)]]+Data_Set[[#This Row],[Bilan CO2 Segment 2 (Kg CO2)]]</f>
        <v>15.210887123999999</v>
      </c>
      <c r="AD913" s="1"/>
    </row>
    <row r="914" spans="1:30" ht="12.5" x14ac:dyDescent="0.25">
      <c r="A914" s="7">
        <v>20220200006</v>
      </c>
      <c r="B914" s="18">
        <v>44599</v>
      </c>
      <c r="C914" s="18" t="str">
        <f>TEXT(B914, "mmmm")</f>
        <v>février</v>
      </c>
      <c r="D914" s="18" t="str">
        <f>TEXT(B914,"aaaa")</f>
        <v>2022</v>
      </c>
      <c r="E914" s="7">
        <v>1463957</v>
      </c>
      <c r="F914" s="17">
        <v>400</v>
      </c>
      <c r="G914" s="23">
        <f>Data_Set[[#This Row],[Poids OT (kg)]]/1000</f>
        <v>0.4</v>
      </c>
      <c r="H914" s="6" t="s">
        <v>0</v>
      </c>
      <c r="I914" s="7">
        <v>157</v>
      </c>
      <c r="J914" s="6">
        <v>59100</v>
      </c>
      <c r="K914" s="6" t="s">
        <v>28</v>
      </c>
      <c r="L914" s="6">
        <v>91100</v>
      </c>
      <c r="M914" s="6" t="s">
        <v>22</v>
      </c>
      <c r="N914" s="7">
        <v>266.35300000000001</v>
      </c>
      <c r="O914" s="6" t="s">
        <v>158</v>
      </c>
      <c r="P914" s="6" t="s">
        <v>159</v>
      </c>
      <c r="Q914" s="11">
        <v>1870459678987</v>
      </c>
      <c r="R914" s="12">
        <v>332987687</v>
      </c>
      <c r="S914" s="6" t="str">
        <f>LEFT(Q914,1)</f>
        <v>1</v>
      </c>
      <c r="T914" s="6" t="str">
        <f>IF(S914="1","Homme",IF(S914="0","Inconnu","Femme"))</f>
        <v>Homme</v>
      </c>
      <c r="U914" s="6" t="str">
        <f>"19"&amp;MID(Q914, SEARCH("", Q914) + 1,2)</f>
        <v>1987</v>
      </c>
      <c r="V914" s="6" t="str">
        <f>FLOOR(U914,5) &amp; "-" &amp; FLOOR(U914,5) + 5</f>
        <v>1985-1990</v>
      </c>
      <c r="W914" s="24">
        <f>IFERROR(VLOOKUP(Data_Set[[#This Row],[Type Transport]],'[1]Taux émission CO2e'!$A$5:$B$16,2,0),0)</f>
        <v>0.3</v>
      </c>
      <c r="X914" s="28">
        <f>IFERROR(VLOOKUP(Data_Set[[#This Row],[Type Transport]],'[1]Taux émission CO2e'!$A$5:$D$16,4,0),0)</f>
        <v>0.16</v>
      </c>
      <c r="Y914" s="24">
        <f>IFERROR(VLOOKUP(Data_Set[[#This Row],[Type Transport]],'[1]Taux émission CO2e'!$A$20:$B$31,2,0),0)</f>
        <v>0.7</v>
      </c>
      <c r="Z914" s="6">
        <f>IFERROR(VLOOKUP(Data_Set[[#This Row],[Type Transport]],'[1]Taux émission CO2e'!$A$20:$D$31,4,0),0)</f>
        <v>6.7400000000000002E-2</v>
      </c>
      <c r="AA914" s="30">
        <f>Data_Set[[#This Row],[Repartition Segment 1]]*Data_Set[[#This Row],[Coefficient CO2 Segment 1]]*Data_Set[[#This Row],[Poids OT (T)]]*Data_Set[[#This Row],[Distance (KM)]]</f>
        <v>5.113977600000001</v>
      </c>
      <c r="AB914" s="30">
        <f>Data_Set[[#This Row],[Repartition Segment 2]]*Data_Set[[#This Row],[Coefficient CO2 Segment 2]]*Data_Set[[#This Row],[Poids OT (T)]]*Data_Set[[#This Row],[Distance (KM)]]</f>
        <v>5.0266138160000002</v>
      </c>
      <c r="AC914" s="30">
        <f>Data_Set[[#This Row],[Bilan CO2 Segment 1 (Kg CO2)]]+Data_Set[[#This Row],[Bilan CO2 Segment 2 (Kg CO2)]]</f>
        <v>10.140591416000001</v>
      </c>
      <c r="AD914" s="1"/>
    </row>
    <row r="915" spans="1:30" ht="12.5" x14ac:dyDescent="0.25">
      <c r="A915" s="7">
        <v>20220300036</v>
      </c>
      <c r="B915" s="18">
        <v>44608</v>
      </c>
      <c r="C915" s="18" t="str">
        <f>TEXT(B915, "mmmm")</f>
        <v>février</v>
      </c>
      <c r="D915" s="18" t="str">
        <f>TEXT(B915,"aaaa")</f>
        <v>2022</v>
      </c>
      <c r="E915" s="7">
        <v>1467684</v>
      </c>
      <c r="F915" s="17">
        <v>300</v>
      </c>
      <c r="G915" s="23">
        <f>Data_Set[[#This Row],[Poids OT (kg)]]/1000</f>
        <v>0.3</v>
      </c>
      <c r="H915" s="6" t="s">
        <v>0</v>
      </c>
      <c r="I915" s="7">
        <v>158</v>
      </c>
      <c r="J915" s="6">
        <v>59100</v>
      </c>
      <c r="K915" s="6" t="s">
        <v>28</v>
      </c>
      <c r="L915" s="6">
        <v>91100</v>
      </c>
      <c r="M915" s="6" t="s">
        <v>22</v>
      </c>
      <c r="N915" s="7">
        <v>266.35300000000001</v>
      </c>
      <c r="O915" s="6" t="s">
        <v>158</v>
      </c>
      <c r="P915" s="6" t="s">
        <v>159</v>
      </c>
      <c r="Q915" s="11">
        <v>1870459678987</v>
      </c>
      <c r="R915" s="12">
        <v>332987687</v>
      </c>
      <c r="S915" s="6" t="str">
        <f>LEFT(Q915,1)</f>
        <v>1</v>
      </c>
      <c r="T915" s="6" t="str">
        <f>IF(S915="1","Homme",IF(S915="0","Inconnu","Femme"))</f>
        <v>Homme</v>
      </c>
      <c r="U915" s="6" t="str">
        <f>"19"&amp;MID(Q915, SEARCH("", Q915) + 1,2)</f>
        <v>1987</v>
      </c>
      <c r="V915" s="6" t="str">
        <f>FLOOR(U915,5) &amp; "-" &amp; FLOOR(U915,5) + 5</f>
        <v>1985-1990</v>
      </c>
      <c r="W915" s="24">
        <f>IFERROR(VLOOKUP(Data_Set[[#This Row],[Type Transport]],'[1]Taux émission CO2e'!$A$5:$B$16,2,0),0)</f>
        <v>0.3</v>
      </c>
      <c r="X915" s="28">
        <f>IFERROR(VLOOKUP(Data_Set[[#This Row],[Type Transport]],'[1]Taux émission CO2e'!$A$5:$D$16,4,0),0)</f>
        <v>0.16</v>
      </c>
      <c r="Y915" s="24">
        <f>IFERROR(VLOOKUP(Data_Set[[#This Row],[Type Transport]],'[1]Taux émission CO2e'!$A$20:$B$31,2,0),0)</f>
        <v>0.7</v>
      </c>
      <c r="Z915" s="6">
        <f>IFERROR(VLOOKUP(Data_Set[[#This Row],[Type Transport]],'[1]Taux émission CO2e'!$A$20:$D$31,4,0),0)</f>
        <v>6.7400000000000002E-2</v>
      </c>
      <c r="AA915" s="30">
        <f>Data_Set[[#This Row],[Repartition Segment 1]]*Data_Set[[#This Row],[Coefficient CO2 Segment 1]]*Data_Set[[#This Row],[Poids OT (T)]]*Data_Set[[#This Row],[Distance (KM)]]</f>
        <v>3.8354832000000001</v>
      </c>
      <c r="AB915" s="30">
        <f>Data_Set[[#This Row],[Repartition Segment 2]]*Data_Set[[#This Row],[Coefficient CO2 Segment 2]]*Data_Set[[#This Row],[Poids OT (T)]]*Data_Set[[#This Row],[Distance (KM)]]</f>
        <v>3.769960362</v>
      </c>
      <c r="AC915" s="30">
        <f>Data_Set[[#This Row],[Bilan CO2 Segment 1 (Kg CO2)]]+Data_Set[[#This Row],[Bilan CO2 Segment 2 (Kg CO2)]]</f>
        <v>7.6054435619999996</v>
      </c>
      <c r="AD915" s="1"/>
    </row>
    <row r="916" spans="1:30" ht="12.5" x14ac:dyDescent="0.25">
      <c r="A916" s="7">
        <v>20220300099</v>
      </c>
      <c r="B916" s="18">
        <v>44620</v>
      </c>
      <c r="C916" s="18" t="str">
        <f>TEXT(B916, "mmmm")</f>
        <v>février</v>
      </c>
      <c r="D916" s="18" t="str">
        <f>TEXT(B916,"aaaa")</f>
        <v>2022</v>
      </c>
      <c r="E916" s="7">
        <v>1474301</v>
      </c>
      <c r="F916" s="17">
        <v>300</v>
      </c>
      <c r="G916" s="23">
        <f>Data_Set[[#This Row],[Poids OT (kg)]]/1000</f>
        <v>0.3</v>
      </c>
      <c r="H916" s="6" t="s">
        <v>0</v>
      </c>
      <c r="I916" s="7">
        <v>158</v>
      </c>
      <c r="J916" s="6">
        <v>59100</v>
      </c>
      <c r="K916" s="6" t="s">
        <v>28</v>
      </c>
      <c r="L916" s="6">
        <v>91100</v>
      </c>
      <c r="M916" s="6" t="s">
        <v>22</v>
      </c>
      <c r="N916" s="7">
        <v>266.35300000000001</v>
      </c>
      <c r="O916" s="6" t="s">
        <v>158</v>
      </c>
      <c r="P916" s="6" t="s">
        <v>159</v>
      </c>
      <c r="Q916" s="11">
        <v>1870459678987</v>
      </c>
      <c r="R916" s="12">
        <v>332987687</v>
      </c>
      <c r="S916" s="6" t="str">
        <f>LEFT(Q916,1)</f>
        <v>1</v>
      </c>
      <c r="T916" s="6" t="str">
        <f>IF(S916="1","Homme",IF(S916="0","Inconnu","Femme"))</f>
        <v>Homme</v>
      </c>
      <c r="U916" s="6" t="str">
        <f>"19"&amp;MID(Q916, SEARCH("", Q916) + 1,2)</f>
        <v>1987</v>
      </c>
      <c r="V916" s="6" t="str">
        <f>FLOOR(U916,5) &amp; "-" &amp; FLOOR(U916,5) + 5</f>
        <v>1985-1990</v>
      </c>
      <c r="W916" s="24">
        <f>IFERROR(VLOOKUP(Data_Set[[#This Row],[Type Transport]],'[1]Taux émission CO2e'!$A$5:$B$16,2,0),0)</f>
        <v>0.3</v>
      </c>
      <c r="X916" s="28">
        <f>IFERROR(VLOOKUP(Data_Set[[#This Row],[Type Transport]],'[1]Taux émission CO2e'!$A$5:$D$16,4,0),0)</f>
        <v>0.16</v>
      </c>
      <c r="Y916" s="24">
        <f>IFERROR(VLOOKUP(Data_Set[[#This Row],[Type Transport]],'[1]Taux émission CO2e'!$A$20:$B$31,2,0),0)</f>
        <v>0.7</v>
      </c>
      <c r="Z916" s="6">
        <f>IFERROR(VLOOKUP(Data_Set[[#This Row],[Type Transport]],'[1]Taux émission CO2e'!$A$20:$D$31,4,0),0)</f>
        <v>6.7400000000000002E-2</v>
      </c>
      <c r="AA916" s="30">
        <f>Data_Set[[#This Row],[Repartition Segment 1]]*Data_Set[[#This Row],[Coefficient CO2 Segment 1]]*Data_Set[[#This Row],[Poids OT (T)]]*Data_Set[[#This Row],[Distance (KM)]]</f>
        <v>3.8354832000000001</v>
      </c>
      <c r="AB916" s="30">
        <f>Data_Set[[#This Row],[Repartition Segment 2]]*Data_Set[[#This Row],[Coefficient CO2 Segment 2]]*Data_Set[[#This Row],[Poids OT (T)]]*Data_Set[[#This Row],[Distance (KM)]]</f>
        <v>3.769960362</v>
      </c>
      <c r="AC916" s="30">
        <f>Data_Set[[#This Row],[Bilan CO2 Segment 1 (Kg CO2)]]+Data_Set[[#This Row],[Bilan CO2 Segment 2 (Kg CO2)]]</f>
        <v>7.6054435619999996</v>
      </c>
      <c r="AD916" s="1"/>
    </row>
    <row r="917" spans="1:30" ht="12.5" x14ac:dyDescent="0.25">
      <c r="A917" s="7">
        <v>202203000165</v>
      </c>
      <c r="B917" s="18">
        <v>44629</v>
      </c>
      <c r="C917" s="18" t="str">
        <f>TEXT(B917, "mmmm")</f>
        <v>mars</v>
      </c>
      <c r="D917" s="18" t="str">
        <f>TEXT(B917,"aaaa")</f>
        <v>2022</v>
      </c>
      <c r="E917" s="7">
        <v>1476993</v>
      </c>
      <c r="F917" s="17">
        <v>300</v>
      </c>
      <c r="G917" s="23">
        <f>Data_Set[[#This Row],[Poids OT (kg)]]/1000</f>
        <v>0.3</v>
      </c>
      <c r="H917" s="6" t="s">
        <v>0</v>
      </c>
      <c r="I917" s="7">
        <v>158</v>
      </c>
      <c r="J917" s="6">
        <v>59100</v>
      </c>
      <c r="K917" s="6" t="s">
        <v>28</v>
      </c>
      <c r="L917" s="6">
        <v>91100</v>
      </c>
      <c r="M917" s="6" t="s">
        <v>22</v>
      </c>
      <c r="N917" s="7">
        <v>266.35300000000001</v>
      </c>
      <c r="O917" s="6" t="s">
        <v>158</v>
      </c>
      <c r="P917" s="6" t="s">
        <v>159</v>
      </c>
      <c r="Q917" s="11">
        <v>1870459678987</v>
      </c>
      <c r="R917" s="12">
        <v>332987687</v>
      </c>
      <c r="S917" s="6" t="str">
        <f>LEFT(Q917,1)</f>
        <v>1</v>
      </c>
      <c r="T917" s="6" t="str">
        <f>IF(S917="1","Homme",IF(S917="0","Inconnu","Femme"))</f>
        <v>Homme</v>
      </c>
      <c r="U917" s="6" t="str">
        <f>"19"&amp;MID(Q917, SEARCH("", Q917) + 1,2)</f>
        <v>1987</v>
      </c>
      <c r="V917" s="6" t="str">
        <f>FLOOR(U917,5) &amp; "-" &amp; FLOOR(U917,5) + 5</f>
        <v>1985-1990</v>
      </c>
      <c r="W917" s="24">
        <f>IFERROR(VLOOKUP(Data_Set[[#This Row],[Type Transport]],'[1]Taux émission CO2e'!$A$5:$B$16,2,0),0)</f>
        <v>0.3</v>
      </c>
      <c r="X917" s="28">
        <f>IFERROR(VLOOKUP(Data_Set[[#This Row],[Type Transport]],'[1]Taux émission CO2e'!$A$5:$D$16,4,0),0)</f>
        <v>0.16</v>
      </c>
      <c r="Y917" s="24">
        <f>IFERROR(VLOOKUP(Data_Set[[#This Row],[Type Transport]],'[1]Taux émission CO2e'!$A$20:$B$31,2,0),0)</f>
        <v>0.7</v>
      </c>
      <c r="Z917" s="6">
        <f>IFERROR(VLOOKUP(Data_Set[[#This Row],[Type Transport]],'[1]Taux émission CO2e'!$A$20:$D$31,4,0),0)</f>
        <v>6.7400000000000002E-2</v>
      </c>
      <c r="AA917" s="30">
        <f>Data_Set[[#This Row],[Repartition Segment 1]]*Data_Set[[#This Row],[Coefficient CO2 Segment 1]]*Data_Set[[#This Row],[Poids OT (T)]]*Data_Set[[#This Row],[Distance (KM)]]</f>
        <v>3.8354832000000001</v>
      </c>
      <c r="AB917" s="30">
        <f>Data_Set[[#This Row],[Repartition Segment 2]]*Data_Set[[#This Row],[Coefficient CO2 Segment 2]]*Data_Set[[#This Row],[Poids OT (T)]]*Data_Set[[#This Row],[Distance (KM)]]</f>
        <v>3.769960362</v>
      </c>
      <c r="AC917" s="30">
        <f>Data_Set[[#This Row],[Bilan CO2 Segment 1 (Kg CO2)]]+Data_Set[[#This Row],[Bilan CO2 Segment 2 (Kg CO2)]]</f>
        <v>7.6054435619999996</v>
      </c>
      <c r="AD917" s="1"/>
    </row>
    <row r="918" spans="1:30" ht="12.5" x14ac:dyDescent="0.25">
      <c r="A918" s="7">
        <v>202203000165</v>
      </c>
      <c r="B918" s="18">
        <v>44638</v>
      </c>
      <c r="C918" s="18" t="str">
        <f>TEXT(B918, "mmmm")</f>
        <v>mars</v>
      </c>
      <c r="D918" s="18" t="str">
        <f>TEXT(B918,"aaaa")</f>
        <v>2022</v>
      </c>
      <c r="E918" s="7">
        <v>1480992</v>
      </c>
      <c r="F918" s="17">
        <v>300</v>
      </c>
      <c r="G918" s="23">
        <f>Data_Set[[#This Row],[Poids OT (kg)]]/1000</f>
        <v>0.3</v>
      </c>
      <c r="H918" s="6" t="s">
        <v>0</v>
      </c>
      <c r="I918" s="7">
        <v>252</v>
      </c>
      <c r="J918" s="6">
        <v>59100</v>
      </c>
      <c r="K918" s="6" t="s">
        <v>28</v>
      </c>
      <c r="L918" s="6">
        <v>91100</v>
      </c>
      <c r="M918" s="6" t="s">
        <v>22</v>
      </c>
      <c r="N918" s="7">
        <v>266.35300000000001</v>
      </c>
      <c r="O918" s="6" t="s">
        <v>158</v>
      </c>
      <c r="P918" s="6" t="s">
        <v>159</v>
      </c>
      <c r="Q918" s="11">
        <v>1870459678987</v>
      </c>
      <c r="R918" s="12">
        <v>332987687</v>
      </c>
      <c r="S918" s="6" t="str">
        <f>LEFT(Q918,1)</f>
        <v>1</v>
      </c>
      <c r="T918" s="6" t="str">
        <f>IF(S918="1","Homme",IF(S918="0","Inconnu","Femme"))</f>
        <v>Homme</v>
      </c>
      <c r="U918" s="6" t="str">
        <f>"19"&amp;MID(Q918, SEARCH("", Q918) + 1,2)</f>
        <v>1987</v>
      </c>
      <c r="V918" s="6" t="str">
        <f>FLOOR(U918,5) &amp; "-" &amp; FLOOR(U918,5) + 5</f>
        <v>1985-1990</v>
      </c>
      <c r="W918" s="24">
        <f>IFERROR(VLOOKUP(Data_Set[[#This Row],[Type Transport]],'[1]Taux émission CO2e'!$A$5:$B$16,2,0),0)</f>
        <v>0.3</v>
      </c>
      <c r="X918" s="28">
        <f>IFERROR(VLOOKUP(Data_Set[[#This Row],[Type Transport]],'[1]Taux émission CO2e'!$A$5:$D$16,4,0),0)</f>
        <v>0.16</v>
      </c>
      <c r="Y918" s="24">
        <f>IFERROR(VLOOKUP(Data_Set[[#This Row],[Type Transport]],'[1]Taux émission CO2e'!$A$20:$B$31,2,0),0)</f>
        <v>0.7</v>
      </c>
      <c r="Z918" s="6">
        <f>IFERROR(VLOOKUP(Data_Set[[#This Row],[Type Transport]],'[1]Taux émission CO2e'!$A$20:$D$31,4,0),0)</f>
        <v>6.7400000000000002E-2</v>
      </c>
      <c r="AA918" s="30">
        <f>Data_Set[[#This Row],[Repartition Segment 1]]*Data_Set[[#This Row],[Coefficient CO2 Segment 1]]*Data_Set[[#This Row],[Poids OT (T)]]*Data_Set[[#This Row],[Distance (KM)]]</f>
        <v>3.8354832000000001</v>
      </c>
      <c r="AB918" s="30">
        <f>Data_Set[[#This Row],[Repartition Segment 2]]*Data_Set[[#This Row],[Coefficient CO2 Segment 2]]*Data_Set[[#This Row],[Poids OT (T)]]*Data_Set[[#This Row],[Distance (KM)]]</f>
        <v>3.769960362</v>
      </c>
      <c r="AC918" s="30">
        <f>Data_Set[[#This Row],[Bilan CO2 Segment 1 (Kg CO2)]]+Data_Set[[#This Row],[Bilan CO2 Segment 2 (Kg CO2)]]</f>
        <v>7.6054435619999996</v>
      </c>
      <c r="AD918" s="1"/>
    </row>
    <row r="919" spans="1:30" ht="12.5" x14ac:dyDescent="0.25">
      <c r="A919" s="7">
        <v>202203000165</v>
      </c>
      <c r="B919" s="18">
        <v>44644</v>
      </c>
      <c r="C919" s="18" t="str">
        <f>TEXT(B919, "mmmm")</f>
        <v>mars</v>
      </c>
      <c r="D919" s="18" t="str">
        <f>TEXT(B919,"aaaa")</f>
        <v>2022</v>
      </c>
      <c r="E919" s="7">
        <v>1482328</v>
      </c>
      <c r="F919" s="17">
        <v>1200</v>
      </c>
      <c r="G919" s="23">
        <f>Data_Set[[#This Row],[Poids OT (kg)]]/1000</f>
        <v>1.2</v>
      </c>
      <c r="H919" s="6" t="s">
        <v>2</v>
      </c>
      <c r="I919" s="7">
        <v>200</v>
      </c>
      <c r="J919" s="6">
        <v>59100</v>
      </c>
      <c r="K919" s="6" t="s">
        <v>28</v>
      </c>
      <c r="L919" s="6">
        <v>91100</v>
      </c>
      <c r="M919" s="6" t="s">
        <v>22</v>
      </c>
      <c r="N919" s="7">
        <v>266.35300000000001</v>
      </c>
      <c r="O919" s="6" t="s">
        <v>158</v>
      </c>
      <c r="P919" s="6" t="s">
        <v>159</v>
      </c>
      <c r="Q919" s="11">
        <v>1870459678987</v>
      </c>
      <c r="R919" s="12">
        <v>332987687</v>
      </c>
      <c r="S919" s="6" t="str">
        <f>LEFT(Q919,1)</f>
        <v>1</v>
      </c>
      <c r="T919" s="6" t="str">
        <f>IF(S919="1","Homme",IF(S919="0","Inconnu","Femme"))</f>
        <v>Homme</v>
      </c>
      <c r="U919" s="6" t="str">
        <f>"19"&amp;MID(Q919, SEARCH("", Q919) + 1,2)</f>
        <v>1987</v>
      </c>
      <c r="V919" s="6" t="str">
        <f>FLOOR(U919,5) &amp; "-" &amp; FLOOR(U919,5) + 5</f>
        <v>1985-1990</v>
      </c>
      <c r="W919" s="24">
        <f>IFERROR(VLOOKUP(Data_Set[[#This Row],[Type Transport]],'[1]Taux émission CO2e'!$A$5:$B$16,2,0),0)</f>
        <v>1</v>
      </c>
      <c r="X919" s="28">
        <f>IFERROR(VLOOKUP(Data_Set[[#This Row],[Type Transport]],'[1]Taux émission CO2e'!$A$5:$D$16,4,0),0)</f>
        <v>6.7400000000000002E-2</v>
      </c>
      <c r="Y919" s="24">
        <f>IFERROR(VLOOKUP(Data_Set[[#This Row],[Type Transport]],'[1]Taux émission CO2e'!$A$20:$B$31,2,0),0)</f>
        <v>0</v>
      </c>
      <c r="Z919" s="6">
        <f>IFERROR(VLOOKUP(Data_Set[[#This Row],[Type Transport]],'[1]Taux émission CO2e'!$A$20:$D$31,4,0),0)</f>
        <v>0</v>
      </c>
      <c r="AA919" s="30">
        <f>Data_Set[[#This Row],[Repartition Segment 1]]*Data_Set[[#This Row],[Coefficient CO2 Segment 1]]*Data_Set[[#This Row],[Poids OT (T)]]*Data_Set[[#This Row],[Distance (KM)]]</f>
        <v>21.542630639999999</v>
      </c>
      <c r="AB919" s="30">
        <f>Data_Set[[#This Row],[Repartition Segment 2]]*Data_Set[[#This Row],[Coefficient CO2 Segment 2]]*Data_Set[[#This Row],[Poids OT (T)]]*Data_Set[[#This Row],[Distance (KM)]]</f>
        <v>0</v>
      </c>
      <c r="AC919" s="30">
        <f>Data_Set[[#This Row],[Bilan CO2 Segment 1 (Kg CO2)]]+Data_Set[[#This Row],[Bilan CO2 Segment 2 (Kg CO2)]]</f>
        <v>21.542630639999999</v>
      </c>
      <c r="AD919" s="1"/>
    </row>
    <row r="920" spans="1:30" ht="12.5" x14ac:dyDescent="0.25">
      <c r="A920" s="7">
        <v>202203000165</v>
      </c>
      <c r="B920" s="18">
        <v>44649</v>
      </c>
      <c r="C920" s="18" t="str">
        <f>TEXT(B920, "mmmm")</f>
        <v>mars</v>
      </c>
      <c r="D920" s="18" t="str">
        <f>TEXT(B920,"aaaa")</f>
        <v>2022</v>
      </c>
      <c r="E920" s="7">
        <v>1484747</v>
      </c>
      <c r="F920" s="17">
        <v>450</v>
      </c>
      <c r="G920" s="23">
        <f>Data_Set[[#This Row],[Poids OT (kg)]]/1000</f>
        <v>0.45</v>
      </c>
      <c r="H920" s="6" t="s">
        <v>0</v>
      </c>
      <c r="I920" s="7">
        <v>220</v>
      </c>
      <c r="J920" s="6">
        <v>59100</v>
      </c>
      <c r="K920" s="6" t="s">
        <v>28</v>
      </c>
      <c r="L920" s="6">
        <v>91100</v>
      </c>
      <c r="M920" s="6" t="s">
        <v>22</v>
      </c>
      <c r="N920" s="7">
        <v>266.35300000000001</v>
      </c>
      <c r="O920" s="6" t="s">
        <v>158</v>
      </c>
      <c r="P920" s="6" t="s">
        <v>159</v>
      </c>
      <c r="Q920" s="11">
        <v>1870459678987</v>
      </c>
      <c r="R920" s="12">
        <v>332987687</v>
      </c>
      <c r="S920" s="6" t="str">
        <f>LEFT(Q920,1)</f>
        <v>1</v>
      </c>
      <c r="T920" s="6" t="str">
        <f>IF(S920="1","Homme",IF(S920="0","Inconnu","Femme"))</f>
        <v>Homme</v>
      </c>
      <c r="U920" s="6" t="str">
        <f>"19"&amp;MID(Q920, SEARCH("", Q920) + 1,2)</f>
        <v>1987</v>
      </c>
      <c r="V920" s="6" t="str">
        <f>FLOOR(U920,5) &amp; "-" &amp; FLOOR(U920,5) + 5</f>
        <v>1985-1990</v>
      </c>
      <c r="W920" s="24">
        <f>IFERROR(VLOOKUP(Data_Set[[#This Row],[Type Transport]],'[1]Taux émission CO2e'!$A$5:$B$16,2,0),0)</f>
        <v>0.3</v>
      </c>
      <c r="X920" s="28">
        <f>IFERROR(VLOOKUP(Data_Set[[#This Row],[Type Transport]],'[1]Taux émission CO2e'!$A$5:$D$16,4,0),0)</f>
        <v>0.16</v>
      </c>
      <c r="Y920" s="24">
        <f>IFERROR(VLOOKUP(Data_Set[[#This Row],[Type Transport]],'[1]Taux émission CO2e'!$A$20:$B$31,2,0),0)</f>
        <v>0.7</v>
      </c>
      <c r="Z920" s="6">
        <f>IFERROR(VLOOKUP(Data_Set[[#This Row],[Type Transport]],'[1]Taux émission CO2e'!$A$20:$D$31,4,0),0)</f>
        <v>6.7400000000000002E-2</v>
      </c>
      <c r="AA920" s="30">
        <f>Data_Set[[#This Row],[Repartition Segment 1]]*Data_Set[[#This Row],[Coefficient CO2 Segment 1]]*Data_Set[[#This Row],[Poids OT (T)]]*Data_Set[[#This Row],[Distance (KM)]]</f>
        <v>5.7532248000000008</v>
      </c>
      <c r="AB920" s="30">
        <f>Data_Set[[#This Row],[Repartition Segment 2]]*Data_Set[[#This Row],[Coefficient CO2 Segment 2]]*Data_Set[[#This Row],[Poids OT (T)]]*Data_Set[[#This Row],[Distance (KM)]]</f>
        <v>5.6549405430000004</v>
      </c>
      <c r="AC920" s="30">
        <f>Data_Set[[#This Row],[Bilan CO2 Segment 1 (Kg CO2)]]+Data_Set[[#This Row],[Bilan CO2 Segment 2 (Kg CO2)]]</f>
        <v>11.408165343</v>
      </c>
      <c r="AD920" s="1"/>
    </row>
    <row r="921" spans="1:30" ht="12.5" x14ac:dyDescent="0.25">
      <c r="A921" s="7">
        <v>20220400055</v>
      </c>
      <c r="B921" s="18">
        <v>44658</v>
      </c>
      <c r="C921" s="18" t="str">
        <f>TEXT(B921, "mmmm")</f>
        <v>avril</v>
      </c>
      <c r="D921" s="18" t="str">
        <f>TEXT(B921,"aaaa")</f>
        <v>2022</v>
      </c>
      <c r="E921" s="7">
        <v>1488917</v>
      </c>
      <c r="F921" s="17">
        <v>150</v>
      </c>
      <c r="G921" s="23">
        <f>Data_Set[[#This Row],[Poids OT (kg)]]/1000</f>
        <v>0.15</v>
      </c>
      <c r="H921" s="6" t="s">
        <v>0</v>
      </c>
      <c r="I921" s="7">
        <v>180</v>
      </c>
      <c r="J921" s="6">
        <v>59100</v>
      </c>
      <c r="K921" s="6" t="s">
        <v>28</v>
      </c>
      <c r="L921" s="6">
        <v>91100</v>
      </c>
      <c r="M921" s="6" t="s">
        <v>22</v>
      </c>
      <c r="N921" s="7">
        <v>266.35300000000001</v>
      </c>
      <c r="O921" s="6" t="s">
        <v>158</v>
      </c>
      <c r="P921" s="6" t="s">
        <v>159</v>
      </c>
      <c r="Q921" s="11">
        <v>1870459678987</v>
      </c>
      <c r="R921" s="12">
        <v>332987687</v>
      </c>
      <c r="S921" s="6" t="str">
        <f>LEFT(Q921,1)</f>
        <v>1</v>
      </c>
      <c r="T921" s="6" t="str">
        <f>IF(S921="1","Homme",IF(S921="0","Inconnu","Femme"))</f>
        <v>Homme</v>
      </c>
      <c r="U921" s="6" t="str">
        <f>"19"&amp;MID(Q921, SEARCH("", Q921) + 1,2)</f>
        <v>1987</v>
      </c>
      <c r="V921" s="6" t="str">
        <f>FLOOR(U921,5) &amp; "-" &amp; FLOOR(U921,5) + 5</f>
        <v>1985-1990</v>
      </c>
      <c r="W921" s="24">
        <f>IFERROR(VLOOKUP(Data_Set[[#This Row],[Type Transport]],'[1]Taux émission CO2e'!$A$5:$B$16,2,0),0)</f>
        <v>0.3</v>
      </c>
      <c r="X921" s="28">
        <f>IFERROR(VLOOKUP(Data_Set[[#This Row],[Type Transport]],'[1]Taux émission CO2e'!$A$5:$D$16,4,0),0)</f>
        <v>0.16</v>
      </c>
      <c r="Y921" s="24">
        <f>IFERROR(VLOOKUP(Data_Set[[#This Row],[Type Transport]],'[1]Taux émission CO2e'!$A$20:$B$31,2,0),0)</f>
        <v>0.7</v>
      </c>
      <c r="Z921" s="6">
        <f>IFERROR(VLOOKUP(Data_Set[[#This Row],[Type Transport]],'[1]Taux émission CO2e'!$A$20:$D$31,4,0),0)</f>
        <v>6.7400000000000002E-2</v>
      </c>
      <c r="AA921" s="30">
        <f>Data_Set[[#This Row],[Repartition Segment 1]]*Data_Set[[#This Row],[Coefficient CO2 Segment 1]]*Data_Set[[#This Row],[Poids OT (T)]]*Data_Set[[#This Row],[Distance (KM)]]</f>
        <v>1.9177416</v>
      </c>
      <c r="AB921" s="30">
        <f>Data_Set[[#This Row],[Repartition Segment 2]]*Data_Set[[#This Row],[Coefficient CO2 Segment 2]]*Data_Set[[#This Row],[Poids OT (T)]]*Data_Set[[#This Row],[Distance (KM)]]</f>
        <v>1.884980181</v>
      </c>
      <c r="AC921" s="30">
        <f>Data_Set[[#This Row],[Bilan CO2 Segment 1 (Kg CO2)]]+Data_Set[[#This Row],[Bilan CO2 Segment 2 (Kg CO2)]]</f>
        <v>3.8027217809999998</v>
      </c>
      <c r="AD921" s="1"/>
    </row>
    <row r="922" spans="1:30" ht="12.5" x14ac:dyDescent="0.25">
      <c r="A922" s="7">
        <v>20220400055</v>
      </c>
      <c r="B922" s="18">
        <v>44665</v>
      </c>
      <c r="C922" s="18" t="str">
        <f>TEXT(B922, "mmmm")</f>
        <v>avril</v>
      </c>
      <c r="D922" s="18" t="str">
        <f>TEXT(B922,"aaaa")</f>
        <v>2022</v>
      </c>
      <c r="E922" s="7">
        <v>1492937</v>
      </c>
      <c r="F922" s="17">
        <v>450</v>
      </c>
      <c r="G922" s="23">
        <f>Data_Set[[#This Row],[Poids OT (kg)]]/1000</f>
        <v>0.45</v>
      </c>
      <c r="H922" s="6" t="s">
        <v>1</v>
      </c>
      <c r="I922" s="7">
        <v>215</v>
      </c>
      <c r="J922" s="6">
        <v>59100</v>
      </c>
      <c r="K922" s="6" t="s">
        <v>28</v>
      </c>
      <c r="L922" s="6">
        <v>91100</v>
      </c>
      <c r="M922" s="6" t="s">
        <v>22</v>
      </c>
      <c r="N922" s="7">
        <v>266.35300000000001</v>
      </c>
      <c r="O922" s="6" t="s">
        <v>158</v>
      </c>
      <c r="P922" s="6" t="s">
        <v>159</v>
      </c>
      <c r="Q922" s="11">
        <v>1870459678987</v>
      </c>
      <c r="R922" s="12">
        <v>332987687</v>
      </c>
      <c r="S922" s="6" t="str">
        <f>LEFT(Q922,1)</f>
        <v>1</v>
      </c>
      <c r="T922" s="6" t="str">
        <f>IF(S922="1","Homme",IF(S922="0","Inconnu","Femme"))</f>
        <v>Homme</v>
      </c>
      <c r="U922" s="6" t="str">
        <f>"19"&amp;MID(Q922, SEARCH("", Q922) + 1,2)</f>
        <v>1987</v>
      </c>
      <c r="V922" s="6" t="str">
        <f>FLOOR(U922,5) &amp; "-" &amp; FLOOR(U922,5) + 5</f>
        <v>1985-1990</v>
      </c>
      <c r="W922" s="24">
        <f>IFERROR(VLOOKUP(Data_Set[[#This Row],[Type Transport]],'[1]Taux émission CO2e'!$A$5:$B$16,2,0),0)</f>
        <v>0.3</v>
      </c>
      <c r="X922" s="28">
        <f>IFERROR(VLOOKUP(Data_Set[[#This Row],[Type Transport]],'[1]Taux émission CO2e'!$A$5:$D$16,4,0),0)</f>
        <v>0.16</v>
      </c>
      <c r="Y922" s="24">
        <f>IFERROR(VLOOKUP(Data_Set[[#This Row],[Type Transport]],'[1]Taux émission CO2e'!$A$20:$B$31,2,0),0)</f>
        <v>0.7</v>
      </c>
      <c r="Z922" s="6">
        <f>IFERROR(VLOOKUP(Data_Set[[#This Row],[Type Transport]],'[1]Taux émission CO2e'!$A$20:$D$31,4,0),0)</f>
        <v>6.7400000000000002E-2</v>
      </c>
      <c r="AA922" s="30">
        <f>Data_Set[[#This Row],[Repartition Segment 1]]*Data_Set[[#This Row],[Coefficient CO2 Segment 1]]*Data_Set[[#This Row],[Poids OT (T)]]*Data_Set[[#This Row],[Distance (KM)]]</f>
        <v>5.7532248000000008</v>
      </c>
      <c r="AB922" s="30">
        <f>Data_Set[[#This Row],[Repartition Segment 2]]*Data_Set[[#This Row],[Coefficient CO2 Segment 2]]*Data_Set[[#This Row],[Poids OT (T)]]*Data_Set[[#This Row],[Distance (KM)]]</f>
        <v>5.6549405430000004</v>
      </c>
      <c r="AC922" s="30">
        <f>Data_Set[[#This Row],[Bilan CO2 Segment 1 (Kg CO2)]]+Data_Set[[#This Row],[Bilan CO2 Segment 2 (Kg CO2)]]</f>
        <v>11.408165343</v>
      </c>
      <c r="AD922" s="1"/>
    </row>
    <row r="923" spans="1:30" ht="12.5" x14ac:dyDescent="0.25">
      <c r="A923" s="7">
        <v>202204000125</v>
      </c>
      <c r="B923" s="18">
        <v>44678</v>
      </c>
      <c r="C923" s="18" t="str">
        <f>TEXT(B923, "mmmm")</f>
        <v>avril</v>
      </c>
      <c r="D923" s="18" t="str">
        <f>TEXT(B923,"aaaa")</f>
        <v>2022</v>
      </c>
      <c r="E923" s="7">
        <v>1498347</v>
      </c>
      <c r="F923" s="17">
        <v>150</v>
      </c>
      <c r="G923" s="23">
        <f>Data_Set[[#This Row],[Poids OT (kg)]]/1000</f>
        <v>0.15</v>
      </c>
      <c r="H923" s="6" t="s">
        <v>1</v>
      </c>
      <c r="I923" s="7">
        <v>158</v>
      </c>
      <c r="J923" s="6">
        <v>59100</v>
      </c>
      <c r="K923" s="6" t="s">
        <v>28</v>
      </c>
      <c r="L923" s="6">
        <v>91100</v>
      </c>
      <c r="M923" s="6" t="s">
        <v>22</v>
      </c>
      <c r="N923" s="7">
        <v>266.35300000000001</v>
      </c>
      <c r="O923" s="6" t="s">
        <v>158</v>
      </c>
      <c r="P923" s="6" t="s">
        <v>159</v>
      </c>
      <c r="Q923" s="11">
        <v>1870459678987</v>
      </c>
      <c r="R923" s="12">
        <v>332987687</v>
      </c>
      <c r="S923" s="6" t="str">
        <f>LEFT(Q923,1)</f>
        <v>1</v>
      </c>
      <c r="T923" s="6" t="str">
        <f>IF(S923="1","Homme",IF(S923="0","Inconnu","Femme"))</f>
        <v>Homme</v>
      </c>
      <c r="U923" s="6" t="str">
        <f>"19"&amp;MID(Q923, SEARCH("", Q923) + 1,2)</f>
        <v>1987</v>
      </c>
      <c r="V923" s="6" t="str">
        <f>FLOOR(U923,5) &amp; "-" &amp; FLOOR(U923,5) + 5</f>
        <v>1985-1990</v>
      </c>
      <c r="W923" s="24">
        <f>IFERROR(VLOOKUP(Data_Set[[#This Row],[Type Transport]],'[1]Taux émission CO2e'!$A$5:$B$16,2,0),0)</f>
        <v>0.3</v>
      </c>
      <c r="X923" s="28">
        <f>IFERROR(VLOOKUP(Data_Set[[#This Row],[Type Transport]],'[1]Taux émission CO2e'!$A$5:$D$16,4,0),0)</f>
        <v>0.16</v>
      </c>
      <c r="Y923" s="24">
        <f>IFERROR(VLOOKUP(Data_Set[[#This Row],[Type Transport]],'[1]Taux émission CO2e'!$A$20:$B$31,2,0),0)</f>
        <v>0.7</v>
      </c>
      <c r="Z923" s="6">
        <f>IFERROR(VLOOKUP(Data_Set[[#This Row],[Type Transport]],'[1]Taux émission CO2e'!$A$20:$D$31,4,0),0)</f>
        <v>6.7400000000000002E-2</v>
      </c>
      <c r="AA923" s="30">
        <f>Data_Set[[#This Row],[Repartition Segment 1]]*Data_Set[[#This Row],[Coefficient CO2 Segment 1]]*Data_Set[[#This Row],[Poids OT (T)]]*Data_Set[[#This Row],[Distance (KM)]]</f>
        <v>1.9177416</v>
      </c>
      <c r="AB923" s="30">
        <f>Data_Set[[#This Row],[Repartition Segment 2]]*Data_Set[[#This Row],[Coefficient CO2 Segment 2]]*Data_Set[[#This Row],[Poids OT (T)]]*Data_Set[[#This Row],[Distance (KM)]]</f>
        <v>1.884980181</v>
      </c>
      <c r="AC923" s="30">
        <f>Data_Set[[#This Row],[Bilan CO2 Segment 1 (Kg CO2)]]+Data_Set[[#This Row],[Bilan CO2 Segment 2 (Kg CO2)]]</f>
        <v>3.8027217809999998</v>
      </c>
      <c r="AD923" s="1"/>
    </row>
    <row r="924" spans="1:30" ht="12.5" x14ac:dyDescent="0.25">
      <c r="A924" s="7">
        <v>2022050075</v>
      </c>
      <c r="B924" s="18">
        <v>44693</v>
      </c>
      <c r="C924" s="18" t="str">
        <f>TEXT(B924, "mmmm")</f>
        <v>mai</v>
      </c>
      <c r="D924" s="18" t="str">
        <f>TEXT(B924,"aaaa")</f>
        <v>2022</v>
      </c>
      <c r="E924" s="7">
        <v>1504127</v>
      </c>
      <c r="F924" s="17">
        <v>150</v>
      </c>
      <c r="G924" s="23">
        <f>Data_Set[[#This Row],[Poids OT (kg)]]/1000</f>
        <v>0.15</v>
      </c>
      <c r="H924" s="6" t="s">
        <v>0</v>
      </c>
      <c r="I924" s="7">
        <v>158</v>
      </c>
      <c r="J924" s="6">
        <v>59100</v>
      </c>
      <c r="K924" s="6" t="s">
        <v>28</v>
      </c>
      <c r="L924" s="6">
        <v>91100</v>
      </c>
      <c r="M924" s="6" t="s">
        <v>22</v>
      </c>
      <c r="N924" s="7">
        <v>266.35300000000001</v>
      </c>
      <c r="O924" s="6" t="s">
        <v>158</v>
      </c>
      <c r="P924" s="6" t="s">
        <v>159</v>
      </c>
      <c r="Q924" s="11">
        <v>1870459678987</v>
      </c>
      <c r="R924" s="12">
        <v>332987687</v>
      </c>
      <c r="S924" s="6" t="str">
        <f>LEFT(Q924,1)</f>
        <v>1</v>
      </c>
      <c r="T924" s="6" t="str">
        <f>IF(S924="1","Homme",IF(S924="0","Inconnu","Femme"))</f>
        <v>Homme</v>
      </c>
      <c r="U924" s="6" t="str">
        <f>"19"&amp;MID(Q924, SEARCH("", Q924) + 1,2)</f>
        <v>1987</v>
      </c>
      <c r="V924" s="6" t="str">
        <f>FLOOR(U924,5) &amp; "-" &amp; FLOOR(U924,5) + 5</f>
        <v>1985-1990</v>
      </c>
      <c r="W924" s="24">
        <f>IFERROR(VLOOKUP(Data_Set[[#This Row],[Type Transport]],'[1]Taux émission CO2e'!$A$5:$B$16,2,0),0)</f>
        <v>0.3</v>
      </c>
      <c r="X924" s="28">
        <f>IFERROR(VLOOKUP(Data_Set[[#This Row],[Type Transport]],'[1]Taux émission CO2e'!$A$5:$D$16,4,0),0)</f>
        <v>0.16</v>
      </c>
      <c r="Y924" s="24">
        <f>IFERROR(VLOOKUP(Data_Set[[#This Row],[Type Transport]],'[1]Taux émission CO2e'!$A$20:$B$31,2,0),0)</f>
        <v>0.7</v>
      </c>
      <c r="Z924" s="6">
        <f>IFERROR(VLOOKUP(Data_Set[[#This Row],[Type Transport]],'[1]Taux émission CO2e'!$A$20:$D$31,4,0),0)</f>
        <v>6.7400000000000002E-2</v>
      </c>
      <c r="AA924" s="30">
        <f>Data_Set[[#This Row],[Repartition Segment 1]]*Data_Set[[#This Row],[Coefficient CO2 Segment 1]]*Data_Set[[#This Row],[Poids OT (T)]]*Data_Set[[#This Row],[Distance (KM)]]</f>
        <v>1.9177416</v>
      </c>
      <c r="AB924" s="30">
        <f>Data_Set[[#This Row],[Repartition Segment 2]]*Data_Set[[#This Row],[Coefficient CO2 Segment 2]]*Data_Set[[#This Row],[Poids OT (T)]]*Data_Set[[#This Row],[Distance (KM)]]</f>
        <v>1.884980181</v>
      </c>
      <c r="AC924" s="30">
        <f>Data_Set[[#This Row],[Bilan CO2 Segment 1 (Kg CO2)]]+Data_Set[[#This Row],[Bilan CO2 Segment 2 (Kg CO2)]]</f>
        <v>3.8027217809999998</v>
      </c>
      <c r="AD924" s="1"/>
    </row>
    <row r="925" spans="1:30" ht="12.5" x14ac:dyDescent="0.25">
      <c r="A925" s="7">
        <v>2022050075</v>
      </c>
      <c r="B925" s="18">
        <v>44706</v>
      </c>
      <c r="C925" s="18" t="str">
        <f>TEXT(B925, "mmmm")</f>
        <v>mai</v>
      </c>
      <c r="D925" s="18" t="str">
        <f>TEXT(B925,"aaaa")</f>
        <v>2022</v>
      </c>
      <c r="E925" s="7">
        <v>1510093</v>
      </c>
      <c r="F925" s="17">
        <v>300</v>
      </c>
      <c r="G925" s="23">
        <f>Data_Set[[#This Row],[Poids OT (kg)]]/1000</f>
        <v>0.3</v>
      </c>
      <c r="H925" s="6" t="s">
        <v>0</v>
      </c>
      <c r="I925" s="7">
        <v>260</v>
      </c>
      <c r="J925" s="6">
        <v>59100</v>
      </c>
      <c r="K925" s="6" t="s">
        <v>28</v>
      </c>
      <c r="L925" s="6">
        <v>91100</v>
      </c>
      <c r="M925" s="6" t="s">
        <v>22</v>
      </c>
      <c r="N925" s="7">
        <v>266.35300000000001</v>
      </c>
      <c r="O925" s="6" t="s">
        <v>158</v>
      </c>
      <c r="P925" s="6" t="s">
        <v>159</v>
      </c>
      <c r="Q925" s="11">
        <v>1870459678987</v>
      </c>
      <c r="R925" s="12">
        <v>332987687</v>
      </c>
      <c r="S925" s="6" t="str">
        <f>LEFT(Q925,1)</f>
        <v>1</v>
      </c>
      <c r="T925" s="6" t="str">
        <f>IF(S925="1","Homme",IF(S925="0","Inconnu","Femme"))</f>
        <v>Homme</v>
      </c>
      <c r="U925" s="6" t="str">
        <f>"19"&amp;MID(Q925, SEARCH("", Q925) + 1,2)</f>
        <v>1987</v>
      </c>
      <c r="V925" s="6" t="str">
        <f>FLOOR(U925,5) &amp; "-" &amp; FLOOR(U925,5) + 5</f>
        <v>1985-1990</v>
      </c>
      <c r="W925" s="24">
        <f>IFERROR(VLOOKUP(Data_Set[[#This Row],[Type Transport]],'[1]Taux émission CO2e'!$A$5:$B$16,2,0),0)</f>
        <v>0.3</v>
      </c>
      <c r="X925" s="28">
        <f>IFERROR(VLOOKUP(Data_Set[[#This Row],[Type Transport]],'[1]Taux émission CO2e'!$A$5:$D$16,4,0),0)</f>
        <v>0.16</v>
      </c>
      <c r="Y925" s="24">
        <f>IFERROR(VLOOKUP(Data_Set[[#This Row],[Type Transport]],'[1]Taux émission CO2e'!$A$20:$B$31,2,0),0)</f>
        <v>0.7</v>
      </c>
      <c r="Z925" s="6">
        <f>IFERROR(VLOOKUP(Data_Set[[#This Row],[Type Transport]],'[1]Taux émission CO2e'!$A$20:$D$31,4,0),0)</f>
        <v>6.7400000000000002E-2</v>
      </c>
      <c r="AA925" s="30">
        <f>Data_Set[[#This Row],[Repartition Segment 1]]*Data_Set[[#This Row],[Coefficient CO2 Segment 1]]*Data_Set[[#This Row],[Poids OT (T)]]*Data_Set[[#This Row],[Distance (KM)]]</f>
        <v>3.8354832000000001</v>
      </c>
      <c r="AB925" s="30">
        <f>Data_Set[[#This Row],[Repartition Segment 2]]*Data_Set[[#This Row],[Coefficient CO2 Segment 2]]*Data_Set[[#This Row],[Poids OT (T)]]*Data_Set[[#This Row],[Distance (KM)]]</f>
        <v>3.769960362</v>
      </c>
      <c r="AC925" s="30">
        <f>Data_Set[[#This Row],[Bilan CO2 Segment 1 (Kg CO2)]]+Data_Set[[#This Row],[Bilan CO2 Segment 2 (Kg CO2)]]</f>
        <v>7.6054435619999996</v>
      </c>
      <c r="AD925" s="1"/>
    </row>
    <row r="926" spans="1:30" ht="12.5" x14ac:dyDescent="0.25">
      <c r="A926" s="7">
        <v>20220600077</v>
      </c>
      <c r="B926" s="18">
        <v>44722</v>
      </c>
      <c r="C926" s="18" t="str">
        <f>TEXT(B926, "mmmm")</f>
        <v>juin</v>
      </c>
      <c r="D926" s="18" t="str">
        <f>TEXT(B926,"aaaa")</f>
        <v>2022</v>
      </c>
      <c r="E926" s="7">
        <v>1515555</v>
      </c>
      <c r="F926" s="17">
        <v>1200</v>
      </c>
      <c r="G926" s="23">
        <f>Data_Set[[#This Row],[Poids OT (kg)]]/1000</f>
        <v>1.2</v>
      </c>
      <c r="H926" s="6" t="s">
        <v>5</v>
      </c>
      <c r="I926" s="7">
        <v>450</v>
      </c>
      <c r="J926" s="6">
        <v>59100</v>
      </c>
      <c r="K926" s="6" t="s">
        <v>28</v>
      </c>
      <c r="L926" s="6">
        <v>91100</v>
      </c>
      <c r="M926" s="6" t="s">
        <v>22</v>
      </c>
      <c r="N926" s="7">
        <v>266.35300000000001</v>
      </c>
      <c r="O926" s="6" t="s">
        <v>158</v>
      </c>
      <c r="P926" s="6" t="s">
        <v>159</v>
      </c>
      <c r="Q926" s="11">
        <v>1870459678987</v>
      </c>
      <c r="R926" s="12">
        <v>332987687</v>
      </c>
      <c r="S926" s="6" t="str">
        <f>LEFT(Q926,1)</f>
        <v>1</v>
      </c>
      <c r="T926" s="6" t="str">
        <f>IF(S926="1","Homme",IF(S926="0","Inconnu","Femme"))</f>
        <v>Homme</v>
      </c>
      <c r="U926" s="6" t="str">
        <f>"19"&amp;MID(Q926, SEARCH("", Q926) + 1,2)</f>
        <v>1987</v>
      </c>
      <c r="V926" s="6" t="str">
        <f>FLOOR(U926,5) &amp; "-" &amp; FLOOR(U926,5) + 5</f>
        <v>1985-1990</v>
      </c>
      <c r="W926" s="24">
        <f>IFERROR(VLOOKUP(Data_Set[[#This Row],[Type Transport]],'[1]Taux émission CO2e'!$A$5:$B$16,2,0),0)</f>
        <v>1</v>
      </c>
      <c r="X926" s="28">
        <f>IFERROR(VLOOKUP(Data_Set[[#This Row],[Type Transport]],'[1]Taux émission CO2e'!$A$5:$D$16,4,0),0)</f>
        <v>0.16</v>
      </c>
      <c r="Y926" s="24">
        <f>IFERROR(VLOOKUP(Data_Set[[#This Row],[Type Transport]],'[1]Taux émission CO2e'!$A$20:$B$31,2,0),0)</f>
        <v>0</v>
      </c>
      <c r="Z926" s="6">
        <f>IFERROR(VLOOKUP(Data_Set[[#This Row],[Type Transport]],'[1]Taux émission CO2e'!$A$20:$D$31,4,0),0)</f>
        <v>0</v>
      </c>
      <c r="AA926" s="30">
        <f>Data_Set[[#This Row],[Repartition Segment 1]]*Data_Set[[#This Row],[Coefficient CO2 Segment 1]]*Data_Set[[#This Row],[Poids OT (T)]]*Data_Set[[#This Row],[Distance (KM)]]</f>
        <v>51.139776000000005</v>
      </c>
      <c r="AB926" s="30">
        <f>Data_Set[[#This Row],[Repartition Segment 2]]*Data_Set[[#This Row],[Coefficient CO2 Segment 2]]*Data_Set[[#This Row],[Poids OT (T)]]*Data_Set[[#This Row],[Distance (KM)]]</f>
        <v>0</v>
      </c>
      <c r="AC926" s="30">
        <f>Data_Set[[#This Row],[Bilan CO2 Segment 1 (Kg CO2)]]+Data_Set[[#This Row],[Bilan CO2 Segment 2 (Kg CO2)]]</f>
        <v>51.139776000000005</v>
      </c>
      <c r="AD926" s="1"/>
    </row>
    <row r="927" spans="1:30" ht="12.5" x14ac:dyDescent="0.25">
      <c r="A927" s="7">
        <v>20210100041</v>
      </c>
      <c r="B927" s="18">
        <v>44218</v>
      </c>
      <c r="C927" s="18" t="str">
        <f>TEXT(B927, "mmmm")</f>
        <v>janvier</v>
      </c>
      <c r="D927" s="18" t="str">
        <f>TEXT(B927,"aaaa")</f>
        <v>2021</v>
      </c>
      <c r="E927" s="7">
        <v>1315534</v>
      </c>
      <c r="F927" s="17">
        <v>200</v>
      </c>
      <c r="G927" s="23">
        <f>Data_Set[[#This Row],[Poids OT (kg)]]/1000</f>
        <v>0.2</v>
      </c>
      <c r="H927" s="6" t="s">
        <v>0</v>
      </c>
      <c r="I927" s="7">
        <v>92</v>
      </c>
      <c r="J927" s="6">
        <v>91100</v>
      </c>
      <c r="K927" s="6" t="s">
        <v>22</v>
      </c>
      <c r="L927" s="6">
        <v>59100</v>
      </c>
      <c r="M927" s="6" t="s">
        <v>28</v>
      </c>
      <c r="N927" s="7">
        <v>266.166</v>
      </c>
      <c r="O927" s="6" t="s">
        <v>145</v>
      </c>
      <c r="P927" s="6" t="s">
        <v>146</v>
      </c>
      <c r="Q927" s="11">
        <v>1690891543678</v>
      </c>
      <c r="R927" s="12">
        <v>154098765</v>
      </c>
      <c r="S927" s="6" t="str">
        <f>LEFT(Q927,1)</f>
        <v>1</v>
      </c>
      <c r="T927" s="6" t="str">
        <f>IF(S927="1","Homme",IF(S927="0","Inconnu","Femme"))</f>
        <v>Homme</v>
      </c>
      <c r="U927" s="6" t="str">
        <f>"19"&amp;MID(Q927, SEARCH("", Q927) + 1,2)</f>
        <v>1969</v>
      </c>
      <c r="V927" s="6" t="str">
        <f>FLOOR(U927,5) &amp; "-" &amp; FLOOR(U927,5) + 5</f>
        <v>1965-1970</v>
      </c>
      <c r="W927" s="24">
        <f>IFERROR(VLOOKUP(Data_Set[[#This Row],[Type Transport]],'[1]Taux émission CO2e'!$A$5:$B$16,2,0),0)</f>
        <v>0.3</v>
      </c>
      <c r="X927" s="28">
        <f>IFERROR(VLOOKUP(Data_Set[[#This Row],[Type Transport]],'[1]Taux émission CO2e'!$A$5:$D$16,4,0),0)</f>
        <v>0.16</v>
      </c>
      <c r="Y927" s="24">
        <f>IFERROR(VLOOKUP(Data_Set[[#This Row],[Type Transport]],'[1]Taux émission CO2e'!$A$20:$B$31,2,0),0)</f>
        <v>0.7</v>
      </c>
      <c r="Z927" s="6">
        <f>IFERROR(VLOOKUP(Data_Set[[#This Row],[Type Transport]],'[1]Taux émission CO2e'!$A$20:$D$31,4,0),0)</f>
        <v>6.7400000000000002E-2</v>
      </c>
      <c r="AA927" s="30">
        <f>Data_Set[[#This Row],[Repartition Segment 1]]*Data_Set[[#This Row],[Coefficient CO2 Segment 1]]*Data_Set[[#This Row],[Poids OT (T)]]*Data_Set[[#This Row],[Distance (KM)]]</f>
        <v>2.5551936000000004</v>
      </c>
      <c r="AB927" s="30">
        <f>Data_Set[[#This Row],[Repartition Segment 2]]*Data_Set[[#This Row],[Coefficient CO2 Segment 2]]*Data_Set[[#This Row],[Poids OT (T)]]*Data_Set[[#This Row],[Distance (KM)]]</f>
        <v>2.511542376</v>
      </c>
      <c r="AC927" s="30">
        <f>Data_Set[[#This Row],[Bilan CO2 Segment 1 (Kg CO2)]]+Data_Set[[#This Row],[Bilan CO2 Segment 2 (Kg CO2)]]</f>
        <v>5.0667359760000004</v>
      </c>
      <c r="AD927" s="1"/>
    </row>
    <row r="928" spans="1:30" ht="12.5" x14ac:dyDescent="0.25">
      <c r="A928" s="7">
        <v>20210100041</v>
      </c>
      <c r="B928" s="18">
        <v>44218</v>
      </c>
      <c r="C928" s="18" t="str">
        <f>TEXT(B928, "mmmm")</f>
        <v>janvier</v>
      </c>
      <c r="D928" s="18" t="str">
        <f>TEXT(B928,"aaaa")</f>
        <v>2021</v>
      </c>
      <c r="E928" s="7">
        <v>1314879</v>
      </c>
      <c r="F928" s="17">
        <v>200</v>
      </c>
      <c r="G928" s="23">
        <f>Data_Set[[#This Row],[Poids OT (kg)]]/1000</f>
        <v>0.2</v>
      </c>
      <c r="H928" s="6" t="s">
        <v>2</v>
      </c>
      <c r="I928" s="7">
        <v>600</v>
      </c>
      <c r="J928" s="6">
        <v>91100</v>
      </c>
      <c r="K928" s="6" t="s">
        <v>22</v>
      </c>
      <c r="L928" s="6">
        <v>59100</v>
      </c>
      <c r="M928" s="6" t="s">
        <v>28</v>
      </c>
      <c r="N928" s="7">
        <v>266.166</v>
      </c>
      <c r="O928" s="6" t="s">
        <v>145</v>
      </c>
      <c r="P928" s="6" t="s">
        <v>146</v>
      </c>
      <c r="Q928" s="11">
        <v>1690891543678</v>
      </c>
      <c r="R928" s="12">
        <v>154098765</v>
      </c>
      <c r="S928" s="6" t="str">
        <f>LEFT(Q928,1)</f>
        <v>1</v>
      </c>
      <c r="T928" s="6" t="str">
        <f>IF(S928="1","Homme",IF(S928="0","Inconnu","Femme"))</f>
        <v>Homme</v>
      </c>
      <c r="U928" s="6" t="str">
        <f>"19"&amp;MID(Q928, SEARCH("", Q928) + 1,2)</f>
        <v>1969</v>
      </c>
      <c r="V928" s="6" t="str">
        <f>FLOOR(U928,5) &amp; "-" &amp; FLOOR(U928,5) + 5</f>
        <v>1965-1970</v>
      </c>
      <c r="W928" s="24">
        <f>IFERROR(VLOOKUP(Data_Set[[#This Row],[Type Transport]],'[1]Taux émission CO2e'!$A$5:$B$16,2,0),0)</f>
        <v>1</v>
      </c>
      <c r="X928" s="28">
        <f>IFERROR(VLOOKUP(Data_Set[[#This Row],[Type Transport]],'[1]Taux émission CO2e'!$A$5:$D$16,4,0),0)</f>
        <v>6.7400000000000002E-2</v>
      </c>
      <c r="Y928" s="24">
        <f>IFERROR(VLOOKUP(Data_Set[[#This Row],[Type Transport]],'[1]Taux émission CO2e'!$A$20:$B$31,2,0),0)</f>
        <v>0</v>
      </c>
      <c r="Z928" s="6">
        <f>IFERROR(VLOOKUP(Data_Set[[#This Row],[Type Transport]],'[1]Taux émission CO2e'!$A$20:$D$31,4,0),0)</f>
        <v>0</v>
      </c>
      <c r="AA928" s="30">
        <f>Data_Set[[#This Row],[Repartition Segment 1]]*Data_Set[[#This Row],[Coefficient CO2 Segment 1]]*Data_Set[[#This Row],[Poids OT (T)]]*Data_Set[[#This Row],[Distance (KM)]]</f>
        <v>3.5879176800000003</v>
      </c>
      <c r="AB928" s="30">
        <f>Data_Set[[#This Row],[Repartition Segment 2]]*Data_Set[[#This Row],[Coefficient CO2 Segment 2]]*Data_Set[[#This Row],[Poids OT (T)]]*Data_Set[[#This Row],[Distance (KM)]]</f>
        <v>0</v>
      </c>
      <c r="AC928" s="30">
        <f>Data_Set[[#This Row],[Bilan CO2 Segment 1 (Kg CO2)]]+Data_Set[[#This Row],[Bilan CO2 Segment 2 (Kg CO2)]]</f>
        <v>3.5879176800000003</v>
      </c>
      <c r="AD928" s="1"/>
    </row>
    <row r="929" spans="1:30" ht="12.5" x14ac:dyDescent="0.25">
      <c r="A929" s="7">
        <v>20210200044</v>
      </c>
      <c r="B929" s="18">
        <v>44230</v>
      </c>
      <c r="C929" s="18" t="str">
        <f>TEXT(B929, "mmmm")</f>
        <v>février</v>
      </c>
      <c r="D929" s="18" t="str">
        <f>TEXT(B929,"aaaa")</f>
        <v>2021</v>
      </c>
      <c r="E929" s="7">
        <v>1319314</v>
      </c>
      <c r="F929" s="17">
        <v>130</v>
      </c>
      <c r="G929" s="23">
        <f>Data_Set[[#This Row],[Poids OT (kg)]]/1000</f>
        <v>0.13</v>
      </c>
      <c r="H929" s="6" t="s">
        <v>0</v>
      </c>
      <c r="I929" s="7">
        <v>92</v>
      </c>
      <c r="J929" s="6">
        <v>91100</v>
      </c>
      <c r="K929" s="6" t="s">
        <v>22</v>
      </c>
      <c r="L929" s="6">
        <v>59100</v>
      </c>
      <c r="M929" s="6" t="s">
        <v>28</v>
      </c>
      <c r="N929" s="7">
        <v>266.166</v>
      </c>
      <c r="O929" s="6" t="s">
        <v>145</v>
      </c>
      <c r="P929" s="6" t="s">
        <v>146</v>
      </c>
      <c r="Q929" s="11">
        <v>1690891543678</v>
      </c>
      <c r="R929" s="12">
        <v>154098765</v>
      </c>
      <c r="S929" s="6" t="str">
        <f>LEFT(Q929,1)</f>
        <v>1</v>
      </c>
      <c r="T929" s="6" t="str">
        <f>IF(S929="1","Homme",IF(S929="0","Inconnu","Femme"))</f>
        <v>Homme</v>
      </c>
      <c r="U929" s="6" t="str">
        <f>"19"&amp;MID(Q929, SEARCH("", Q929) + 1,2)</f>
        <v>1969</v>
      </c>
      <c r="V929" s="6" t="str">
        <f>FLOOR(U929,5) &amp; "-" &amp; FLOOR(U929,5) + 5</f>
        <v>1965-1970</v>
      </c>
      <c r="W929" s="24">
        <f>IFERROR(VLOOKUP(Data_Set[[#This Row],[Type Transport]],'[1]Taux émission CO2e'!$A$5:$B$16,2,0),0)</f>
        <v>0.3</v>
      </c>
      <c r="X929" s="28">
        <f>IFERROR(VLOOKUP(Data_Set[[#This Row],[Type Transport]],'[1]Taux émission CO2e'!$A$5:$D$16,4,0),0)</f>
        <v>0.16</v>
      </c>
      <c r="Y929" s="24">
        <f>IFERROR(VLOOKUP(Data_Set[[#This Row],[Type Transport]],'[1]Taux émission CO2e'!$A$20:$B$31,2,0),0)</f>
        <v>0.7</v>
      </c>
      <c r="Z929" s="6">
        <f>IFERROR(VLOOKUP(Data_Set[[#This Row],[Type Transport]],'[1]Taux émission CO2e'!$A$20:$D$31,4,0),0)</f>
        <v>6.7400000000000002E-2</v>
      </c>
      <c r="AA929" s="30">
        <f>Data_Set[[#This Row],[Repartition Segment 1]]*Data_Set[[#This Row],[Coefficient CO2 Segment 1]]*Data_Set[[#This Row],[Poids OT (T)]]*Data_Set[[#This Row],[Distance (KM)]]</f>
        <v>1.6608758400000001</v>
      </c>
      <c r="AB929" s="30">
        <f>Data_Set[[#This Row],[Repartition Segment 2]]*Data_Set[[#This Row],[Coefficient CO2 Segment 2]]*Data_Set[[#This Row],[Poids OT (T)]]*Data_Set[[#This Row],[Distance (KM)]]</f>
        <v>1.6325025443999999</v>
      </c>
      <c r="AC929" s="30">
        <f>Data_Set[[#This Row],[Bilan CO2 Segment 1 (Kg CO2)]]+Data_Set[[#This Row],[Bilan CO2 Segment 2 (Kg CO2)]]</f>
        <v>3.2933783844</v>
      </c>
      <c r="AD929" s="1"/>
    </row>
    <row r="930" spans="1:30" ht="12.5" x14ac:dyDescent="0.25">
      <c r="A930" s="7">
        <v>20210300043</v>
      </c>
      <c r="B930" s="18">
        <v>44273</v>
      </c>
      <c r="C930" s="18" t="str">
        <f>TEXT(B930, "mmmm")</f>
        <v>mars</v>
      </c>
      <c r="D930" s="18" t="str">
        <f>TEXT(B930,"aaaa")</f>
        <v>2021</v>
      </c>
      <c r="E930" s="7">
        <v>1338946</v>
      </c>
      <c r="F930" s="17">
        <v>200</v>
      </c>
      <c r="G930" s="23">
        <f>Data_Set[[#This Row],[Poids OT (kg)]]/1000</f>
        <v>0.2</v>
      </c>
      <c r="H930" s="6" t="s">
        <v>0</v>
      </c>
      <c r="I930" s="7">
        <v>92</v>
      </c>
      <c r="J930" s="6">
        <v>91100</v>
      </c>
      <c r="K930" s="6" t="s">
        <v>22</v>
      </c>
      <c r="L930" s="6">
        <v>59100</v>
      </c>
      <c r="M930" s="6" t="s">
        <v>28</v>
      </c>
      <c r="N930" s="7">
        <v>266.166</v>
      </c>
      <c r="O930" s="6" t="s">
        <v>145</v>
      </c>
      <c r="P930" s="6" t="s">
        <v>146</v>
      </c>
      <c r="Q930" s="11">
        <v>1690891543678</v>
      </c>
      <c r="R930" s="12">
        <v>154098765</v>
      </c>
      <c r="S930" s="6" t="str">
        <f>LEFT(Q930,1)</f>
        <v>1</v>
      </c>
      <c r="T930" s="6" t="str">
        <f>IF(S930="1","Homme",IF(S930="0","Inconnu","Femme"))</f>
        <v>Homme</v>
      </c>
      <c r="U930" s="6" t="str">
        <f>"19"&amp;MID(Q930, SEARCH("", Q930) + 1,2)</f>
        <v>1969</v>
      </c>
      <c r="V930" s="6" t="str">
        <f>FLOOR(U930,5) &amp; "-" &amp; FLOOR(U930,5) + 5</f>
        <v>1965-1970</v>
      </c>
      <c r="W930" s="24">
        <f>IFERROR(VLOOKUP(Data_Set[[#This Row],[Type Transport]],'[1]Taux émission CO2e'!$A$5:$B$16,2,0),0)</f>
        <v>0.3</v>
      </c>
      <c r="X930" s="28">
        <f>IFERROR(VLOOKUP(Data_Set[[#This Row],[Type Transport]],'[1]Taux émission CO2e'!$A$5:$D$16,4,0),0)</f>
        <v>0.16</v>
      </c>
      <c r="Y930" s="24">
        <f>IFERROR(VLOOKUP(Data_Set[[#This Row],[Type Transport]],'[1]Taux émission CO2e'!$A$20:$B$31,2,0),0)</f>
        <v>0.7</v>
      </c>
      <c r="Z930" s="6">
        <f>IFERROR(VLOOKUP(Data_Set[[#This Row],[Type Transport]],'[1]Taux émission CO2e'!$A$20:$D$31,4,0),0)</f>
        <v>6.7400000000000002E-2</v>
      </c>
      <c r="AA930" s="30">
        <f>Data_Set[[#This Row],[Repartition Segment 1]]*Data_Set[[#This Row],[Coefficient CO2 Segment 1]]*Data_Set[[#This Row],[Poids OT (T)]]*Data_Set[[#This Row],[Distance (KM)]]</f>
        <v>2.5551936000000004</v>
      </c>
      <c r="AB930" s="30">
        <f>Data_Set[[#This Row],[Repartition Segment 2]]*Data_Set[[#This Row],[Coefficient CO2 Segment 2]]*Data_Set[[#This Row],[Poids OT (T)]]*Data_Set[[#This Row],[Distance (KM)]]</f>
        <v>2.511542376</v>
      </c>
      <c r="AC930" s="30">
        <f>Data_Set[[#This Row],[Bilan CO2 Segment 1 (Kg CO2)]]+Data_Set[[#This Row],[Bilan CO2 Segment 2 (Kg CO2)]]</f>
        <v>5.0667359760000004</v>
      </c>
      <c r="AD930" s="1"/>
    </row>
    <row r="931" spans="1:30" ht="12.5" x14ac:dyDescent="0.25">
      <c r="A931" s="7">
        <v>20210300043</v>
      </c>
      <c r="B931" s="18">
        <v>44277</v>
      </c>
      <c r="C931" s="18" t="str">
        <f>TEXT(B931, "mmmm")</f>
        <v>mars</v>
      </c>
      <c r="D931" s="18" t="str">
        <f>TEXT(B931,"aaaa")</f>
        <v>2021</v>
      </c>
      <c r="E931" s="7">
        <v>1339834</v>
      </c>
      <c r="F931" s="17">
        <v>100</v>
      </c>
      <c r="G931" s="23">
        <f>Data_Set[[#This Row],[Poids OT (kg)]]/1000</f>
        <v>0.1</v>
      </c>
      <c r="H931" s="6" t="s">
        <v>0</v>
      </c>
      <c r="I931" s="7">
        <v>373.8</v>
      </c>
      <c r="J931" s="6">
        <v>91100</v>
      </c>
      <c r="K931" s="6" t="s">
        <v>22</v>
      </c>
      <c r="L931" s="6">
        <v>59100</v>
      </c>
      <c r="M931" s="6" t="s">
        <v>28</v>
      </c>
      <c r="N931" s="7">
        <v>266.166</v>
      </c>
      <c r="O931" s="6" t="s">
        <v>145</v>
      </c>
      <c r="P931" s="6" t="s">
        <v>146</v>
      </c>
      <c r="Q931" s="11">
        <v>1690891543678</v>
      </c>
      <c r="R931" s="12">
        <v>154098765</v>
      </c>
      <c r="S931" s="6" t="str">
        <f>LEFT(Q931,1)</f>
        <v>1</v>
      </c>
      <c r="T931" s="6" t="str">
        <f>IF(S931="1","Homme",IF(S931="0","Inconnu","Femme"))</f>
        <v>Homme</v>
      </c>
      <c r="U931" s="6" t="str">
        <f>"19"&amp;MID(Q931, SEARCH("", Q931) + 1,2)</f>
        <v>1969</v>
      </c>
      <c r="V931" s="6" t="str">
        <f>FLOOR(U931,5) &amp; "-" &amp; FLOOR(U931,5) + 5</f>
        <v>1965-1970</v>
      </c>
      <c r="W931" s="24">
        <f>IFERROR(VLOOKUP(Data_Set[[#This Row],[Type Transport]],'[1]Taux émission CO2e'!$A$5:$B$16,2,0),0)</f>
        <v>0.3</v>
      </c>
      <c r="X931" s="28">
        <f>IFERROR(VLOOKUP(Data_Set[[#This Row],[Type Transport]],'[1]Taux émission CO2e'!$A$5:$D$16,4,0),0)</f>
        <v>0.16</v>
      </c>
      <c r="Y931" s="24">
        <f>IFERROR(VLOOKUP(Data_Set[[#This Row],[Type Transport]],'[1]Taux émission CO2e'!$A$20:$B$31,2,0),0)</f>
        <v>0.7</v>
      </c>
      <c r="Z931" s="6">
        <f>IFERROR(VLOOKUP(Data_Set[[#This Row],[Type Transport]],'[1]Taux émission CO2e'!$A$20:$D$31,4,0),0)</f>
        <v>6.7400000000000002E-2</v>
      </c>
      <c r="AA931" s="30">
        <f>Data_Set[[#This Row],[Repartition Segment 1]]*Data_Set[[#This Row],[Coefficient CO2 Segment 1]]*Data_Set[[#This Row],[Poids OT (T)]]*Data_Set[[#This Row],[Distance (KM)]]</f>
        <v>1.2775968000000002</v>
      </c>
      <c r="AB931" s="30">
        <f>Data_Set[[#This Row],[Repartition Segment 2]]*Data_Set[[#This Row],[Coefficient CO2 Segment 2]]*Data_Set[[#This Row],[Poids OT (T)]]*Data_Set[[#This Row],[Distance (KM)]]</f>
        <v>1.255771188</v>
      </c>
      <c r="AC931" s="30">
        <f>Data_Set[[#This Row],[Bilan CO2 Segment 1 (Kg CO2)]]+Data_Set[[#This Row],[Bilan CO2 Segment 2 (Kg CO2)]]</f>
        <v>2.5333679880000002</v>
      </c>
      <c r="AD931" s="1"/>
    </row>
    <row r="932" spans="1:30" ht="12.5" x14ac:dyDescent="0.25">
      <c r="A932" s="7">
        <v>20210400029</v>
      </c>
      <c r="B932" s="18">
        <v>44298</v>
      </c>
      <c r="C932" s="18" t="str">
        <f>TEXT(B932, "mmmm")</f>
        <v>avril</v>
      </c>
      <c r="D932" s="18" t="str">
        <f>TEXT(B932,"aaaa")</f>
        <v>2021</v>
      </c>
      <c r="E932" s="7">
        <v>1346890</v>
      </c>
      <c r="F932" s="17">
        <v>30</v>
      </c>
      <c r="G932" s="23">
        <f>Data_Set[[#This Row],[Poids OT (kg)]]/1000</f>
        <v>0.03</v>
      </c>
      <c r="H932" s="6" t="s">
        <v>0</v>
      </c>
      <c r="I932" s="7">
        <v>95</v>
      </c>
      <c r="J932" s="6">
        <v>91100</v>
      </c>
      <c r="K932" s="6" t="s">
        <v>22</v>
      </c>
      <c r="L932" s="6">
        <v>59100</v>
      </c>
      <c r="M932" s="6" t="s">
        <v>28</v>
      </c>
      <c r="N932" s="7">
        <v>266.166</v>
      </c>
      <c r="O932" s="6" t="s">
        <v>145</v>
      </c>
      <c r="P932" s="6" t="s">
        <v>146</v>
      </c>
      <c r="Q932" s="11">
        <v>1690891543678</v>
      </c>
      <c r="R932" s="12">
        <v>154098765</v>
      </c>
      <c r="S932" s="6" t="str">
        <f>LEFT(Q932,1)</f>
        <v>1</v>
      </c>
      <c r="T932" s="6" t="str">
        <f>IF(S932="1","Homme",IF(S932="0","Inconnu","Femme"))</f>
        <v>Homme</v>
      </c>
      <c r="U932" s="6" t="str">
        <f>"19"&amp;MID(Q932, SEARCH("", Q932) + 1,2)</f>
        <v>1969</v>
      </c>
      <c r="V932" s="6" t="str">
        <f>FLOOR(U932,5) &amp; "-" &amp; FLOOR(U932,5) + 5</f>
        <v>1965-1970</v>
      </c>
      <c r="W932" s="24">
        <f>IFERROR(VLOOKUP(Data_Set[[#This Row],[Type Transport]],'[1]Taux émission CO2e'!$A$5:$B$16,2,0),0)</f>
        <v>0.3</v>
      </c>
      <c r="X932" s="28">
        <f>IFERROR(VLOOKUP(Data_Set[[#This Row],[Type Transport]],'[1]Taux émission CO2e'!$A$5:$D$16,4,0),0)</f>
        <v>0.16</v>
      </c>
      <c r="Y932" s="24">
        <f>IFERROR(VLOOKUP(Data_Set[[#This Row],[Type Transport]],'[1]Taux émission CO2e'!$A$20:$B$31,2,0),0)</f>
        <v>0.7</v>
      </c>
      <c r="Z932" s="6">
        <f>IFERROR(VLOOKUP(Data_Set[[#This Row],[Type Transport]],'[1]Taux émission CO2e'!$A$20:$D$31,4,0),0)</f>
        <v>6.7400000000000002E-2</v>
      </c>
      <c r="AA932" s="30">
        <f>Data_Set[[#This Row],[Repartition Segment 1]]*Data_Set[[#This Row],[Coefficient CO2 Segment 1]]*Data_Set[[#This Row],[Poids OT (T)]]*Data_Set[[#This Row],[Distance (KM)]]</f>
        <v>0.38327903999999996</v>
      </c>
      <c r="AB932" s="30">
        <f>Data_Set[[#This Row],[Repartition Segment 2]]*Data_Set[[#This Row],[Coefficient CO2 Segment 2]]*Data_Set[[#This Row],[Poids OT (T)]]*Data_Set[[#This Row],[Distance (KM)]]</f>
        <v>0.37673135639999999</v>
      </c>
      <c r="AC932" s="30">
        <f>Data_Set[[#This Row],[Bilan CO2 Segment 1 (Kg CO2)]]+Data_Set[[#This Row],[Bilan CO2 Segment 2 (Kg CO2)]]</f>
        <v>0.76001039640000001</v>
      </c>
      <c r="AD932" s="1"/>
    </row>
    <row r="933" spans="1:30" ht="12.5" x14ac:dyDescent="0.25">
      <c r="A933" s="7">
        <v>20210400066</v>
      </c>
      <c r="B933" s="18">
        <v>44305</v>
      </c>
      <c r="C933" s="18" t="str">
        <f>TEXT(B933, "mmmm")</f>
        <v>avril</v>
      </c>
      <c r="D933" s="18" t="str">
        <f>TEXT(B933,"aaaa")</f>
        <v>2021</v>
      </c>
      <c r="E933" s="7">
        <v>1349481</v>
      </c>
      <c r="F933" s="17">
        <v>60</v>
      </c>
      <c r="G933" s="23">
        <f>Data_Set[[#This Row],[Poids OT (kg)]]/1000</f>
        <v>0.06</v>
      </c>
      <c r="H933" s="6" t="s">
        <v>0</v>
      </c>
      <c r="I933" s="7">
        <v>95</v>
      </c>
      <c r="J933" s="6">
        <v>91100</v>
      </c>
      <c r="K933" s="6" t="s">
        <v>22</v>
      </c>
      <c r="L933" s="6">
        <v>59100</v>
      </c>
      <c r="M933" s="6" t="s">
        <v>28</v>
      </c>
      <c r="N933" s="7">
        <v>266.166</v>
      </c>
      <c r="O933" s="6" t="s">
        <v>145</v>
      </c>
      <c r="P933" s="6" t="s">
        <v>146</v>
      </c>
      <c r="Q933" s="11">
        <v>1690891543678</v>
      </c>
      <c r="R933" s="12">
        <v>154098765</v>
      </c>
      <c r="S933" s="6" t="str">
        <f>LEFT(Q933,1)</f>
        <v>1</v>
      </c>
      <c r="T933" s="6" t="str">
        <f>IF(S933="1","Homme",IF(S933="0","Inconnu","Femme"))</f>
        <v>Homme</v>
      </c>
      <c r="U933" s="6" t="str">
        <f>"19"&amp;MID(Q933, SEARCH("", Q933) + 1,2)</f>
        <v>1969</v>
      </c>
      <c r="V933" s="6" t="str">
        <f>FLOOR(U933,5) &amp; "-" &amp; FLOOR(U933,5) + 5</f>
        <v>1965-1970</v>
      </c>
      <c r="W933" s="24">
        <f>IFERROR(VLOOKUP(Data_Set[[#This Row],[Type Transport]],'[1]Taux émission CO2e'!$A$5:$B$16,2,0),0)</f>
        <v>0.3</v>
      </c>
      <c r="X933" s="28">
        <f>IFERROR(VLOOKUP(Data_Set[[#This Row],[Type Transport]],'[1]Taux émission CO2e'!$A$5:$D$16,4,0),0)</f>
        <v>0.16</v>
      </c>
      <c r="Y933" s="24">
        <f>IFERROR(VLOOKUP(Data_Set[[#This Row],[Type Transport]],'[1]Taux émission CO2e'!$A$20:$B$31,2,0),0)</f>
        <v>0.7</v>
      </c>
      <c r="Z933" s="6">
        <f>IFERROR(VLOOKUP(Data_Set[[#This Row],[Type Transport]],'[1]Taux émission CO2e'!$A$20:$D$31,4,0),0)</f>
        <v>6.7400000000000002E-2</v>
      </c>
      <c r="AA933" s="30">
        <f>Data_Set[[#This Row],[Repartition Segment 1]]*Data_Set[[#This Row],[Coefficient CO2 Segment 1]]*Data_Set[[#This Row],[Poids OT (T)]]*Data_Set[[#This Row],[Distance (KM)]]</f>
        <v>0.76655807999999992</v>
      </c>
      <c r="AB933" s="30">
        <f>Data_Set[[#This Row],[Repartition Segment 2]]*Data_Set[[#This Row],[Coefficient CO2 Segment 2]]*Data_Set[[#This Row],[Poids OT (T)]]*Data_Set[[#This Row],[Distance (KM)]]</f>
        <v>0.75346271279999999</v>
      </c>
      <c r="AC933" s="30">
        <f>Data_Set[[#This Row],[Bilan CO2 Segment 1 (Kg CO2)]]+Data_Set[[#This Row],[Bilan CO2 Segment 2 (Kg CO2)]]</f>
        <v>1.5200207928</v>
      </c>
      <c r="AD933" s="1"/>
    </row>
    <row r="934" spans="1:30" ht="12.5" x14ac:dyDescent="0.25">
      <c r="A934" s="7">
        <v>20210500070</v>
      </c>
      <c r="B934" s="18">
        <v>44333</v>
      </c>
      <c r="C934" s="18" t="str">
        <f>TEXT(B934, "mmmm")</f>
        <v>mai</v>
      </c>
      <c r="D934" s="18" t="str">
        <f>TEXT(B934,"aaaa")</f>
        <v>2021</v>
      </c>
      <c r="E934" s="7">
        <v>1364913</v>
      </c>
      <c r="F934" s="17">
        <v>110</v>
      </c>
      <c r="G934" s="23">
        <f>Data_Set[[#This Row],[Poids OT (kg)]]/1000</f>
        <v>0.11</v>
      </c>
      <c r="H934" s="6" t="s">
        <v>0</v>
      </c>
      <c r="I934" s="7">
        <v>95</v>
      </c>
      <c r="J934" s="6">
        <v>91100</v>
      </c>
      <c r="K934" s="6" t="s">
        <v>22</v>
      </c>
      <c r="L934" s="6">
        <v>59100</v>
      </c>
      <c r="M934" s="6" t="s">
        <v>28</v>
      </c>
      <c r="N934" s="7">
        <v>266.166</v>
      </c>
      <c r="O934" s="6" t="s">
        <v>145</v>
      </c>
      <c r="P934" s="6" t="s">
        <v>146</v>
      </c>
      <c r="Q934" s="11">
        <v>1690891543678</v>
      </c>
      <c r="R934" s="12">
        <v>154098765</v>
      </c>
      <c r="S934" s="6" t="str">
        <f>LEFT(Q934,1)</f>
        <v>1</v>
      </c>
      <c r="T934" s="6" t="str">
        <f>IF(S934="1","Homme",IF(S934="0","Inconnu","Femme"))</f>
        <v>Homme</v>
      </c>
      <c r="U934" s="6" t="str">
        <f>"19"&amp;MID(Q934, SEARCH("", Q934) + 1,2)</f>
        <v>1969</v>
      </c>
      <c r="V934" s="6" t="str">
        <f>FLOOR(U934,5) &amp; "-" &amp; FLOOR(U934,5) + 5</f>
        <v>1965-1970</v>
      </c>
      <c r="W934" s="24">
        <f>IFERROR(VLOOKUP(Data_Set[[#This Row],[Type Transport]],'[1]Taux émission CO2e'!$A$5:$B$16,2,0),0)</f>
        <v>0.3</v>
      </c>
      <c r="X934" s="28">
        <f>IFERROR(VLOOKUP(Data_Set[[#This Row],[Type Transport]],'[1]Taux émission CO2e'!$A$5:$D$16,4,0),0)</f>
        <v>0.16</v>
      </c>
      <c r="Y934" s="24">
        <f>IFERROR(VLOOKUP(Data_Set[[#This Row],[Type Transport]],'[1]Taux émission CO2e'!$A$20:$B$31,2,0),0)</f>
        <v>0.7</v>
      </c>
      <c r="Z934" s="6">
        <f>IFERROR(VLOOKUP(Data_Set[[#This Row],[Type Transport]],'[1]Taux émission CO2e'!$A$20:$D$31,4,0),0)</f>
        <v>6.7400000000000002E-2</v>
      </c>
      <c r="AA934" s="30">
        <f>Data_Set[[#This Row],[Repartition Segment 1]]*Data_Set[[#This Row],[Coefficient CO2 Segment 1]]*Data_Set[[#This Row],[Poids OT (T)]]*Data_Set[[#This Row],[Distance (KM)]]</f>
        <v>1.40535648</v>
      </c>
      <c r="AB934" s="30">
        <f>Data_Set[[#This Row],[Repartition Segment 2]]*Data_Set[[#This Row],[Coefficient CO2 Segment 2]]*Data_Set[[#This Row],[Poids OT (T)]]*Data_Set[[#This Row],[Distance (KM)]]</f>
        <v>1.3813483067999999</v>
      </c>
      <c r="AC934" s="30">
        <f>Data_Set[[#This Row],[Bilan CO2 Segment 1 (Kg CO2)]]+Data_Set[[#This Row],[Bilan CO2 Segment 2 (Kg CO2)]]</f>
        <v>2.7867047867999997</v>
      </c>
      <c r="AD934" s="1"/>
    </row>
    <row r="935" spans="1:30" ht="12.5" x14ac:dyDescent="0.25">
      <c r="A935" s="7">
        <v>20210700031</v>
      </c>
      <c r="B935" s="18">
        <v>44403</v>
      </c>
      <c r="C935" s="18" t="str">
        <f>TEXT(B935, "mmmm")</f>
        <v>juillet</v>
      </c>
      <c r="D935" s="18" t="str">
        <f>TEXT(B935,"aaaa")</f>
        <v>2021</v>
      </c>
      <c r="E935" s="7">
        <v>1390468</v>
      </c>
      <c r="F935" s="17">
        <v>400</v>
      </c>
      <c r="G935" s="23">
        <f>Data_Set[[#This Row],[Poids OT (kg)]]/1000</f>
        <v>0.4</v>
      </c>
      <c r="H935" s="6" t="s">
        <v>0</v>
      </c>
      <c r="I935" s="7">
        <v>140</v>
      </c>
      <c r="J935" s="6">
        <v>91100</v>
      </c>
      <c r="K935" s="6" t="s">
        <v>22</v>
      </c>
      <c r="L935" s="6">
        <v>59100</v>
      </c>
      <c r="M935" s="6" t="s">
        <v>28</v>
      </c>
      <c r="N935" s="7">
        <v>266.166</v>
      </c>
      <c r="O935" s="6" t="s">
        <v>145</v>
      </c>
      <c r="P935" s="6" t="s">
        <v>146</v>
      </c>
      <c r="Q935" s="11">
        <v>1690891543678</v>
      </c>
      <c r="R935" s="12">
        <v>154098765</v>
      </c>
      <c r="S935" s="6" t="str">
        <f>LEFT(Q935,1)</f>
        <v>1</v>
      </c>
      <c r="T935" s="6" t="str">
        <f>IF(S935="1","Homme",IF(S935="0","Inconnu","Femme"))</f>
        <v>Homme</v>
      </c>
      <c r="U935" s="6" t="str">
        <f>"19"&amp;MID(Q935, SEARCH("", Q935) + 1,2)</f>
        <v>1969</v>
      </c>
      <c r="V935" s="6" t="str">
        <f>FLOOR(U935,5) &amp; "-" &amp; FLOOR(U935,5) + 5</f>
        <v>1965-1970</v>
      </c>
      <c r="W935" s="24">
        <f>IFERROR(VLOOKUP(Data_Set[[#This Row],[Type Transport]],'[1]Taux émission CO2e'!$A$5:$B$16,2,0),0)</f>
        <v>0.3</v>
      </c>
      <c r="X935" s="28">
        <f>IFERROR(VLOOKUP(Data_Set[[#This Row],[Type Transport]],'[1]Taux émission CO2e'!$A$5:$D$16,4,0),0)</f>
        <v>0.16</v>
      </c>
      <c r="Y935" s="24">
        <f>IFERROR(VLOOKUP(Data_Set[[#This Row],[Type Transport]],'[1]Taux émission CO2e'!$A$20:$B$31,2,0),0)</f>
        <v>0.7</v>
      </c>
      <c r="Z935" s="6">
        <f>IFERROR(VLOOKUP(Data_Set[[#This Row],[Type Transport]],'[1]Taux émission CO2e'!$A$20:$D$31,4,0),0)</f>
        <v>6.7400000000000002E-2</v>
      </c>
      <c r="AA935" s="30">
        <f>Data_Set[[#This Row],[Repartition Segment 1]]*Data_Set[[#This Row],[Coefficient CO2 Segment 1]]*Data_Set[[#This Row],[Poids OT (T)]]*Data_Set[[#This Row],[Distance (KM)]]</f>
        <v>5.1103872000000008</v>
      </c>
      <c r="AB935" s="30">
        <f>Data_Set[[#This Row],[Repartition Segment 2]]*Data_Set[[#This Row],[Coefficient CO2 Segment 2]]*Data_Set[[#This Row],[Poids OT (T)]]*Data_Set[[#This Row],[Distance (KM)]]</f>
        <v>5.0230847519999999</v>
      </c>
      <c r="AC935" s="30">
        <f>Data_Set[[#This Row],[Bilan CO2 Segment 1 (Kg CO2)]]+Data_Set[[#This Row],[Bilan CO2 Segment 2 (Kg CO2)]]</f>
        <v>10.133471952000001</v>
      </c>
      <c r="AD935" s="1"/>
    </row>
    <row r="936" spans="1:30" ht="12.5" x14ac:dyDescent="0.25">
      <c r="A936" s="7">
        <v>20210800045</v>
      </c>
      <c r="B936" s="18">
        <v>44414</v>
      </c>
      <c r="C936" s="18" t="str">
        <f>TEXT(B936, "mmmm")</f>
        <v>août</v>
      </c>
      <c r="D936" s="18" t="str">
        <f>TEXT(B936,"aaaa")</f>
        <v>2021</v>
      </c>
      <c r="E936" s="7">
        <v>1394313</v>
      </c>
      <c r="F936" s="17">
        <v>20</v>
      </c>
      <c r="G936" s="23">
        <f>Data_Set[[#This Row],[Poids OT (kg)]]/1000</f>
        <v>0.02</v>
      </c>
      <c r="H936" s="6" t="s">
        <v>0</v>
      </c>
      <c r="I936" s="7">
        <v>95</v>
      </c>
      <c r="J936" s="6">
        <v>91100</v>
      </c>
      <c r="K936" s="6" t="s">
        <v>22</v>
      </c>
      <c r="L936" s="6">
        <v>59100</v>
      </c>
      <c r="M936" s="6" t="s">
        <v>28</v>
      </c>
      <c r="N936" s="7">
        <v>266.166</v>
      </c>
      <c r="O936" s="6" t="s">
        <v>145</v>
      </c>
      <c r="P936" s="6" t="s">
        <v>146</v>
      </c>
      <c r="Q936" s="11">
        <v>1690891543678</v>
      </c>
      <c r="R936" s="12">
        <v>154098765</v>
      </c>
      <c r="S936" s="6" t="str">
        <f>LEFT(Q936,1)</f>
        <v>1</v>
      </c>
      <c r="T936" s="6" t="str">
        <f>IF(S936="1","Homme",IF(S936="0","Inconnu","Femme"))</f>
        <v>Homme</v>
      </c>
      <c r="U936" s="6" t="str">
        <f>"19"&amp;MID(Q936, SEARCH("", Q936) + 1,2)</f>
        <v>1969</v>
      </c>
      <c r="V936" s="6" t="str">
        <f>FLOOR(U936,5) &amp; "-" &amp; FLOOR(U936,5) + 5</f>
        <v>1965-1970</v>
      </c>
      <c r="W936" s="24">
        <f>IFERROR(VLOOKUP(Data_Set[[#This Row],[Type Transport]],'[1]Taux émission CO2e'!$A$5:$B$16,2,0),0)</f>
        <v>0.3</v>
      </c>
      <c r="X936" s="28">
        <f>IFERROR(VLOOKUP(Data_Set[[#This Row],[Type Transport]],'[1]Taux émission CO2e'!$A$5:$D$16,4,0),0)</f>
        <v>0.16</v>
      </c>
      <c r="Y936" s="24">
        <f>IFERROR(VLOOKUP(Data_Set[[#This Row],[Type Transport]],'[1]Taux émission CO2e'!$A$20:$B$31,2,0),0)</f>
        <v>0.7</v>
      </c>
      <c r="Z936" s="6">
        <f>IFERROR(VLOOKUP(Data_Set[[#This Row],[Type Transport]],'[1]Taux émission CO2e'!$A$20:$D$31,4,0),0)</f>
        <v>6.7400000000000002E-2</v>
      </c>
      <c r="AA936" s="30">
        <f>Data_Set[[#This Row],[Repartition Segment 1]]*Data_Set[[#This Row],[Coefficient CO2 Segment 1]]*Data_Set[[#This Row],[Poids OT (T)]]*Data_Set[[#This Row],[Distance (KM)]]</f>
        <v>0.25551936000000003</v>
      </c>
      <c r="AB936" s="30">
        <f>Data_Set[[#This Row],[Repartition Segment 2]]*Data_Set[[#This Row],[Coefficient CO2 Segment 2]]*Data_Set[[#This Row],[Poids OT (T)]]*Data_Set[[#This Row],[Distance (KM)]]</f>
        <v>0.2511542376</v>
      </c>
      <c r="AC936" s="30">
        <f>Data_Set[[#This Row],[Bilan CO2 Segment 1 (Kg CO2)]]+Data_Set[[#This Row],[Bilan CO2 Segment 2 (Kg CO2)]]</f>
        <v>0.50667359760000008</v>
      </c>
      <c r="AD936" s="1"/>
    </row>
    <row r="937" spans="1:30" ht="12.5" x14ac:dyDescent="0.25">
      <c r="A937" s="7">
        <v>20210800045</v>
      </c>
      <c r="B937" s="18">
        <v>44414</v>
      </c>
      <c r="C937" s="18" t="str">
        <f>TEXT(B937, "mmmm")</f>
        <v>août</v>
      </c>
      <c r="D937" s="18" t="str">
        <f>TEXT(B937,"aaaa")</f>
        <v>2021</v>
      </c>
      <c r="E937" s="7">
        <v>1394609</v>
      </c>
      <c r="F937" s="17">
        <v>380</v>
      </c>
      <c r="G937" s="23">
        <f>Data_Set[[#This Row],[Poids OT (kg)]]/1000</f>
        <v>0.38</v>
      </c>
      <c r="H937" s="6" t="s">
        <v>0</v>
      </c>
      <c r="I937" s="7">
        <v>95</v>
      </c>
      <c r="J937" s="6">
        <v>91100</v>
      </c>
      <c r="K937" s="6" t="s">
        <v>22</v>
      </c>
      <c r="L937" s="6">
        <v>59100</v>
      </c>
      <c r="M937" s="6" t="s">
        <v>28</v>
      </c>
      <c r="N937" s="7">
        <v>266.166</v>
      </c>
      <c r="O937" s="6" t="s">
        <v>145</v>
      </c>
      <c r="P937" s="6" t="s">
        <v>146</v>
      </c>
      <c r="Q937" s="11">
        <v>1690891543678</v>
      </c>
      <c r="R937" s="12">
        <v>154098765</v>
      </c>
      <c r="S937" s="6" t="str">
        <f>LEFT(Q937,1)</f>
        <v>1</v>
      </c>
      <c r="T937" s="6" t="str">
        <f>IF(S937="1","Homme",IF(S937="0","Inconnu","Femme"))</f>
        <v>Homme</v>
      </c>
      <c r="U937" s="6" t="str">
        <f>"19"&amp;MID(Q937, SEARCH("", Q937) + 1,2)</f>
        <v>1969</v>
      </c>
      <c r="V937" s="6" t="str">
        <f>FLOOR(U937,5) &amp; "-" &amp; FLOOR(U937,5) + 5</f>
        <v>1965-1970</v>
      </c>
      <c r="W937" s="24">
        <f>IFERROR(VLOOKUP(Data_Set[[#This Row],[Type Transport]],'[1]Taux émission CO2e'!$A$5:$B$16,2,0),0)</f>
        <v>0.3</v>
      </c>
      <c r="X937" s="28">
        <f>IFERROR(VLOOKUP(Data_Set[[#This Row],[Type Transport]],'[1]Taux émission CO2e'!$A$5:$D$16,4,0),0)</f>
        <v>0.16</v>
      </c>
      <c r="Y937" s="24">
        <f>IFERROR(VLOOKUP(Data_Set[[#This Row],[Type Transport]],'[1]Taux émission CO2e'!$A$20:$B$31,2,0),0)</f>
        <v>0.7</v>
      </c>
      <c r="Z937" s="6">
        <f>IFERROR(VLOOKUP(Data_Set[[#This Row],[Type Transport]],'[1]Taux émission CO2e'!$A$20:$D$31,4,0),0)</f>
        <v>6.7400000000000002E-2</v>
      </c>
      <c r="AA937" s="30">
        <f>Data_Set[[#This Row],[Repartition Segment 1]]*Data_Set[[#This Row],[Coefficient CO2 Segment 1]]*Data_Set[[#This Row],[Poids OT (T)]]*Data_Set[[#This Row],[Distance (KM)]]</f>
        <v>4.8548678399999998</v>
      </c>
      <c r="AB937" s="30">
        <f>Data_Set[[#This Row],[Repartition Segment 2]]*Data_Set[[#This Row],[Coefficient CO2 Segment 2]]*Data_Set[[#This Row],[Poids OT (T)]]*Data_Set[[#This Row],[Distance (KM)]]</f>
        <v>4.7719305144000002</v>
      </c>
      <c r="AC937" s="30">
        <f>Data_Set[[#This Row],[Bilan CO2 Segment 1 (Kg CO2)]]+Data_Set[[#This Row],[Bilan CO2 Segment 2 (Kg CO2)]]</f>
        <v>9.6267983544</v>
      </c>
      <c r="AD937" s="1"/>
    </row>
    <row r="938" spans="1:30" ht="12.5" x14ac:dyDescent="0.25">
      <c r="A938" s="7">
        <v>20210800045</v>
      </c>
      <c r="B938" s="18">
        <v>44419</v>
      </c>
      <c r="C938" s="18" t="str">
        <f>TEXT(B938, "mmmm")</f>
        <v>août</v>
      </c>
      <c r="D938" s="18" t="str">
        <f>TEXT(B938,"aaaa")</f>
        <v>2021</v>
      </c>
      <c r="E938" s="7">
        <v>1395922</v>
      </c>
      <c r="F938" s="17">
        <v>810</v>
      </c>
      <c r="G938" s="23">
        <f>Data_Set[[#This Row],[Poids OT (kg)]]/1000</f>
        <v>0.81</v>
      </c>
      <c r="H938" s="6" t="s">
        <v>0</v>
      </c>
      <c r="I938" s="7">
        <v>165</v>
      </c>
      <c r="J938" s="6">
        <v>91100</v>
      </c>
      <c r="K938" s="6" t="s">
        <v>22</v>
      </c>
      <c r="L938" s="6">
        <v>59100</v>
      </c>
      <c r="M938" s="6" t="s">
        <v>28</v>
      </c>
      <c r="N938" s="7">
        <v>266.166</v>
      </c>
      <c r="O938" s="6" t="s">
        <v>145</v>
      </c>
      <c r="P938" s="6" t="s">
        <v>146</v>
      </c>
      <c r="Q938" s="11">
        <v>1690891543678</v>
      </c>
      <c r="R938" s="12">
        <v>154098765</v>
      </c>
      <c r="S938" s="6" t="str">
        <f>LEFT(Q938,1)</f>
        <v>1</v>
      </c>
      <c r="T938" s="6" t="str">
        <f>IF(S938="1","Homme",IF(S938="0","Inconnu","Femme"))</f>
        <v>Homme</v>
      </c>
      <c r="U938" s="6" t="str">
        <f>"19"&amp;MID(Q938, SEARCH("", Q938) + 1,2)</f>
        <v>1969</v>
      </c>
      <c r="V938" s="6" t="str">
        <f>FLOOR(U938,5) &amp; "-" &amp; FLOOR(U938,5) + 5</f>
        <v>1965-1970</v>
      </c>
      <c r="W938" s="24">
        <f>IFERROR(VLOOKUP(Data_Set[[#This Row],[Type Transport]],'[1]Taux émission CO2e'!$A$5:$B$16,2,0),0)</f>
        <v>0.3</v>
      </c>
      <c r="X938" s="28">
        <f>IFERROR(VLOOKUP(Data_Set[[#This Row],[Type Transport]],'[1]Taux émission CO2e'!$A$5:$D$16,4,0),0)</f>
        <v>0.16</v>
      </c>
      <c r="Y938" s="24">
        <f>IFERROR(VLOOKUP(Data_Set[[#This Row],[Type Transport]],'[1]Taux émission CO2e'!$A$20:$B$31,2,0),0)</f>
        <v>0.7</v>
      </c>
      <c r="Z938" s="6">
        <f>IFERROR(VLOOKUP(Data_Set[[#This Row],[Type Transport]],'[1]Taux émission CO2e'!$A$20:$D$31,4,0),0)</f>
        <v>6.7400000000000002E-2</v>
      </c>
      <c r="AA938" s="30">
        <f>Data_Set[[#This Row],[Repartition Segment 1]]*Data_Set[[#This Row],[Coefficient CO2 Segment 1]]*Data_Set[[#This Row],[Poids OT (T)]]*Data_Set[[#This Row],[Distance (KM)]]</f>
        <v>10.34853408</v>
      </c>
      <c r="AB938" s="30">
        <f>Data_Set[[#This Row],[Repartition Segment 2]]*Data_Set[[#This Row],[Coefficient CO2 Segment 2]]*Data_Set[[#This Row],[Poids OT (T)]]*Data_Set[[#This Row],[Distance (KM)]]</f>
        <v>10.171746622800001</v>
      </c>
      <c r="AC938" s="30">
        <f>Data_Set[[#This Row],[Bilan CO2 Segment 1 (Kg CO2)]]+Data_Set[[#This Row],[Bilan CO2 Segment 2 (Kg CO2)]]</f>
        <v>20.520280702800001</v>
      </c>
      <c r="AD938" s="1"/>
    </row>
    <row r="939" spans="1:30" ht="12.5" x14ac:dyDescent="0.25">
      <c r="A939" s="7">
        <v>20210800045</v>
      </c>
      <c r="B939" s="18">
        <v>44425</v>
      </c>
      <c r="C939" s="18" t="str">
        <f>TEXT(B939, "mmmm")</f>
        <v>août</v>
      </c>
      <c r="D939" s="18" t="str">
        <f>TEXT(B939,"aaaa")</f>
        <v>2021</v>
      </c>
      <c r="E939" s="7">
        <v>1396870</v>
      </c>
      <c r="F939" s="17">
        <v>135</v>
      </c>
      <c r="G939" s="23">
        <f>Data_Set[[#This Row],[Poids OT (kg)]]/1000</f>
        <v>0.13500000000000001</v>
      </c>
      <c r="H939" s="6" t="s">
        <v>0</v>
      </c>
      <c r="I939" s="7">
        <v>95</v>
      </c>
      <c r="J939" s="6">
        <v>91100</v>
      </c>
      <c r="K939" s="6" t="s">
        <v>22</v>
      </c>
      <c r="L939" s="6">
        <v>59100</v>
      </c>
      <c r="M939" s="6" t="s">
        <v>28</v>
      </c>
      <c r="N939" s="7">
        <v>266.166</v>
      </c>
      <c r="O939" s="6" t="s">
        <v>145</v>
      </c>
      <c r="P939" s="6" t="s">
        <v>146</v>
      </c>
      <c r="Q939" s="11">
        <v>1690891543678</v>
      </c>
      <c r="R939" s="12">
        <v>154098765</v>
      </c>
      <c r="S939" s="6" t="str">
        <f>LEFT(Q939,1)</f>
        <v>1</v>
      </c>
      <c r="T939" s="6" t="str">
        <f>IF(S939="1","Homme",IF(S939="0","Inconnu","Femme"))</f>
        <v>Homme</v>
      </c>
      <c r="U939" s="6" t="str">
        <f>"19"&amp;MID(Q939, SEARCH("", Q939) + 1,2)</f>
        <v>1969</v>
      </c>
      <c r="V939" s="6" t="str">
        <f>FLOOR(U939,5) &amp; "-" &amp; FLOOR(U939,5) + 5</f>
        <v>1965-1970</v>
      </c>
      <c r="W939" s="24">
        <f>IFERROR(VLOOKUP(Data_Set[[#This Row],[Type Transport]],'[1]Taux émission CO2e'!$A$5:$B$16,2,0),0)</f>
        <v>0.3</v>
      </c>
      <c r="X939" s="28">
        <f>IFERROR(VLOOKUP(Data_Set[[#This Row],[Type Transport]],'[1]Taux émission CO2e'!$A$5:$D$16,4,0),0)</f>
        <v>0.16</v>
      </c>
      <c r="Y939" s="24">
        <f>IFERROR(VLOOKUP(Data_Set[[#This Row],[Type Transport]],'[1]Taux émission CO2e'!$A$20:$B$31,2,0),0)</f>
        <v>0.7</v>
      </c>
      <c r="Z939" s="6">
        <f>IFERROR(VLOOKUP(Data_Set[[#This Row],[Type Transport]],'[1]Taux émission CO2e'!$A$20:$D$31,4,0),0)</f>
        <v>6.7400000000000002E-2</v>
      </c>
      <c r="AA939" s="30">
        <f>Data_Set[[#This Row],[Repartition Segment 1]]*Data_Set[[#This Row],[Coefficient CO2 Segment 1]]*Data_Set[[#This Row],[Poids OT (T)]]*Data_Set[[#This Row],[Distance (KM)]]</f>
        <v>1.7247556800000001</v>
      </c>
      <c r="AB939" s="30">
        <f>Data_Set[[#This Row],[Repartition Segment 2]]*Data_Set[[#This Row],[Coefficient CO2 Segment 2]]*Data_Set[[#This Row],[Poids OT (T)]]*Data_Set[[#This Row],[Distance (KM)]]</f>
        <v>1.6952911038</v>
      </c>
      <c r="AC939" s="30">
        <f>Data_Set[[#This Row],[Bilan CO2 Segment 1 (Kg CO2)]]+Data_Set[[#This Row],[Bilan CO2 Segment 2 (Kg CO2)]]</f>
        <v>3.4200467838000002</v>
      </c>
      <c r="AD939" s="1"/>
    </row>
    <row r="940" spans="1:30" ht="12.5" x14ac:dyDescent="0.25">
      <c r="A940" s="7">
        <v>20210800045</v>
      </c>
      <c r="B940" s="18">
        <v>44431</v>
      </c>
      <c r="C940" s="18" t="str">
        <f>TEXT(B940, "mmmm")</f>
        <v>août</v>
      </c>
      <c r="D940" s="18" t="str">
        <f>TEXT(B940,"aaaa")</f>
        <v>2021</v>
      </c>
      <c r="E940" s="7">
        <v>1397848</v>
      </c>
      <c r="F940" s="17">
        <v>780</v>
      </c>
      <c r="G940" s="23">
        <f>Data_Set[[#This Row],[Poids OT (kg)]]/1000</f>
        <v>0.78</v>
      </c>
      <c r="H940" s="6" t="s">
        <v>0</v>
      </c>
      <c r="I940" s="7">
        <v>165</v>
      </c>
      <c r="J940" s="6">
        <v>91100</v>
      </c>
      <c r="K940" s="6" t="s">
        <v>22</v>
      </c>
      <c r="L940" s="6">
        <v>59100</v>
      </c>
      <c r="M940" s="6" t="s">
        <v>28</v>
      </c>
      <c r="N940" s="7">
        <v>266.166</v>
      </c>
      <c r="O940" s="6" t="s">
        <v>145</v>
      </c>
      <c r="P940" s="6" t="s">
        <v>146</v>
      </c>
      <c r="Q940" s="11">
        <v>1690891543678</v>
      </c>
      <c r="R940" s="12">
        <v>154098765</v>
      </c>
      <c r="S940" s="6" t="str">
        <f>LEFT(Q940,1)</f>
        <v>1</v>
      </c>
      <c r="T940" s="6" t="str">
        <f>IF(S940="1","Homme",IF(S940="0","Inconnu","Femme"))</f>
        <v>Homme</v>
      </c>
      <c r="U940" s="6" t="str">
        <f>"19"&amp;MID(Q940, SEARCH("", Q940) + 1,2)</f>
        <v>1969</v>
      </c>
      <c r="V940" s="6" t="str">
        <f>FLOOR(U940,5) &amp; "-" &amp; FLOOR(U940,5) + 5</f>
        <v>1965-1970</v>
      </c>
      <c r="W940" s="24">
        <f>IFERROR(VLOOKUP(Data_Set[[#This Row],[Type Transport]],'[1]Taux émission CO2e'!$A$5:$B$16,2,0),0)</f>
        <v>0.3</v>
      </c>
      <c r="X940" s="28">
        <f>IFERROR(VLOOKUP(Data_Set[[#This Row],[Type Transport]],'[1]Taux émission CO2e'!$A$5:$D$16,4,0),0)</f>
        <v>0.16</v>
      </c>
      <c r="Y940" s="24">
        <f>IFERROR(VLOOKUP(Data_Set[[#This Row],[Type Transport]],'[1]Taux émission CO2e'!$A$20:$B$31,2,0),0)</f>
        <v>0.7</v>
      </c>
      <c r="Z940" s="6">
        <f>IFERROR(VLOOKUP(Data_Set[[#This Row],[Type Transport]],'[1]Taux émission CO2e'!$A$20:$D$31,4,0),0)</f>
        <v>6.7400000000000002E-2</v>
      </c>
      <c r="AA940" s="30">
        <f>Data_Set[[#This Row],[Repartition Segment 1]]*Data_Set[[#This Row],[Coefficient CO2 Segment 1]]*Data_Set[[#This Row],[Poids OT (T)]]*Data_Set[[#This Row],[Distance (KM)]]</f>
        <v>9.9652550400000006</v>
      </c>
      <c r="AB940" s="30">
        <f>Data_Set[[#This Row],[Repartition Segment 2]]*Data_Set[[#This Row],[Coefficient CO2 Segment 2]]*Data_Set[[#This Row],[Poids OT (T)]]*Data_Set[[#This Row],[Distance (KM)]]</f>
        <v>9.7950152664000001</v>
      </c>
      <c r="AC940" s="30">
        <f>Data_Set[[#This Row],[Bilan CO2 Segment 1 (Kg CO2)]]+Data_Set[[#This Row],[Bilan CO2 Segment 2 (Kg CO2)]]</f>
        <v>19.760270306400002</v>
      </c>
      <c r="AD940" s="1"/>
    </row>
    <row r="941" spans="1:30" ht="12.5" x14ac:dyDescent="0.25">
      <c r="A941" s="7">
        <v>20210900038</v>
      </c>
      <c r="B941" s="18">
        <v>44459</v>
      </c>
      <c r="C941" s="18" t="str">
        <f>TEXT(B941, "mmmm")</f>
        <v>septembre</v>
      </c>
      <c r="D941" s="18" t="str">
        <f>TEXT(B941,"aaaa")</f>
        <v>2021</v>
      </c>
      <c r="E941" s="7">
        <v>1408407</v>
      </c>
      <c r="F941" s="17">
        <v>800</v>
      </c>
      <c r="G941" s="23">
        <f>Data_Set[[#This Row],[Poids OT (kg)]]/1000</f>
        <v>0.8</v>
      </c>
      <c r="H941" s="6" t="s">
        <v>0</v>
      </c>
      <c r="I941" s="7">
        <v>132</v>
      </c>
      <c r="J941" s="6">
        <v>91100</v>
      </c>
      <c r="K941" s="6" t="s">
        <v>22</v>
      </c>
      <c r="L941" s="6">
        <v>59100</v>
      </c>
      <c r="M941" s="6" t="s">
        <v>28</v>
      </c>
      <c r="N941" s="7">
        <v>266.166</v>
      </c>
      <c r="O941" s="6" t="s">
        <v>145</v>
      </c>
      <c r="P941" s="6" t="s">
        <v>146</v>
      </c>
      <c r="Q941" s="11">
        <v>1690891543678</v>
      </c>
      <c r="R941" s="12">
        <v>154098765</v>
      </c>
      <c r="S941" s="6" t="str">
        <f>LEFT(Q941,1)</f>
        <v>1</v>
      </c>
      <c r="T941" s="6" t="str">
        <f>IF(S941="1","Homme",IF(S941="0","Inconnu","Femme"))</f>
        <v>Homme</v>
      </c>
      <c r="U941" s="6" t="str">
        <f>"19"&amp;MID(Q941, SEARCH("", Q941) + 1,2)</f>
        <v>1969</v>
      </c>
      <c r="V941" s="6" t="str">
        <f>FLOOR(U941,5) &amp; "-" &amp; FLOOR(U941,5) + 5</f>
        <v>1965-1970</v>
      </c>
      <c r="W941" s="24">
        <f>IFERROR(VLOOKUP(Data_Set[[#This Row],[Type Transport]],'[1]Taux émission CO2e'!$A$5:$B$16,2,0),0)</f>
        <v>0.3</v>
      </c>
      <c r="X941" s="28">
        <f>IFERROR(VLOOKUP(Data_Set[[#This Row],[Type Transport]],'[1]Taux émission CO2e'!$A$5:$D$16,4,0),0)</f>
        <v>0.16</v>
      </c>
      <c r="Y941" s="24">
        <f>IFERROR(VLOOKUP(Data_Set[[#This Row],[Type Transport]],'[1]Taux émission CO2e'!$A$20:$B$31,2,0),0)</f>
        <v>0.7</v>
      </c>
      <c r="Z941" s="6">
        <f>IFERROR(VLOOKUP(Data_Set[[#This Row],[Type Transport]],'[1]Taux émission CO2e'!$A$20:$D$31,4,0),0)</f>
        <v>6.7400000000000002E-2</v>
      </c>
      <c r="AA941" s="30">
        <f>Data_Set[[#This Row],[Repartition Segment 1]]*Data_Set[[#This Row],[Coefficient CO2 Segment 1]]*Data_Set[[#This Row],[Poids OT (T)]]*Data_Set[[#This Row],[Distance (KM)]]</f>
        <v>10.220774400000002</v>
      </c>
      <c r="AB941" s="30">
        <f>Data_Set[[#This Row],[Repartition Segment 2]]*Data_Set[[#This Row],[Coefficient CO2 Segment 2]]*Data_Set[[#This Row],[Poids OT (T)]]*Data_Set[[#This Row],[Distance (KM)]]</f>
        <v>10.046169504</v>
      </c>
      <c r="AC941" s="30">
        <f>Data_Set[[#This Row],[Bilan CO2 Segment 1 (Kg CO2)]]+Data_Set[[#This Row],[Bilan CO2 Segment 2 (Kg CO2)]]</f>
        <v>20.266943904000001</v>
      </c>
      <c r="AD941" s="1"/>
    </row>
    <row r="942" spans="1:30" ht="12.5" x14ac:dyDescent="0.25">
      <c r="A942" s="7">
        <v>20211200035</v>
      </c>
      <c r="B942" s="18">
        <v>44558</v>
      </c>
      <c r="C942" s="18" t="str">
        <f>TEXT(B942, "mmmm")</f>
        <v>décembre</v>
      </c>
      <c r="D942" s="18" t="str">
        <f>TEXT(B942,"aaaa")</f>
        <v>2021</v>
      </c>
      <c r="E942" s="7">
        <v>1449382</v>
      </c>
      <c r="F942" s="17">
        <v>400</v>
      </c>
      <c r="G942" s="23">
        <f>Data_Set[[#This Row],[Poids OT (kg)]]/1000</f>
        <v>0.4</v>
      </c>
      <c r="H942" s="6" t="s">
        <v>0</v>
      </c>
      <c r="I942" s="7">
        <v>110</v>
      </c>
      <c r="J942" s="6">
        <v>91100</v>
      </c>
      <c r="K942" s="6" t="s">
        <v>22</v>
      </c>
      <c r="L942" s="6">
        <v>59100</v>
      </c>
      <c r="M942" s="6" t="s">
        <v>28</v>
      </c>
      <c r="N942" s="7">
        <v>266.166</v>
      </c>
      <c r="O942" s="6" t="s">
        <v>145</v>
      </c>
      <c r="P942" s="6" t="s">
        <v>146</v>
      </c>
      <c r="Q942" s="11">
        <v>1690891543678</v>
      </c>
      <c r="R942" s="12">
        <v>154098765</v>
      </c>
      <c r="S942" s="6" t="str">
        <f>LEFT(Q942,1)</f>
        <v>1</v>
      </c>
      <c r="T942" s="6" t="str">
        <f>IF(S942="1","Homme",IF(S942="0","Inconnu","Femme"))</f>
        <v>Homme</v>
      </c>
      <c r="U942" s="6" t="str">
        <f>"19"&amp;MID(Q942, SEARCH("", Q942) + 1,2)</f>
        <v>1969</v>
      </c>
      <c r="V942" s="6" t="str">
        <f>FLOOR(U942,5) &amp; "-" &amp; FLOOR(U942,5) + 5</f>
        <v>1965-1970</v>
      </c>
      <c r="W942" s="24">
        <f>IFERROR(VLOOKUP(Data_Set[[#This Row],[Type Transport]],'[1]Taux émission CO2e'!$A$5:$B$16,2,0),0)</f>
        <v>0.3</v>
      </c>
      <c r="X942" s="28">
        <f>IFERROR(VLOOKUP(Data_Set[[#This Row],[Type Transport]],'[1]Taux émission CO2e'!$A$5:$D$16,4,0),0)</f>
        <v>0.16</v>
      </c>
      <c r="Y942" s="24">
        <f>IFERROR(VLOOKUP(Data_Set[[#This Row],[Type Transport]],'[1]Taux émission CO2e'!$A$20:$B$31,2,0),0)</f>
        <v>0.7</v>
      </c>
      <c r="Z942" s="6">
        <f>IFERROR(VLOOKUP(Data_Set[[#This Row],[Type Transport]],'[1]Taux émission CO2e'!$A$20:$D$31,4,0),0)</f>
        <v>6.7400000000000002E-2</v>
      </c>
      <c r="AA942" s="30">
        <f>Data_Set[[#This Row],[Repartition Segment 1]]*Data_Set[[#This Row],[Coefficient CO2 Segment 1]]*Data_Set[[#This Row],[Poids OT (T)]]*Data_Set[[#This Row],[Distance (KM)]]</f>
        <v>5.1103872000000008</v>
      </c>
      <c r="AB942" s="30">
        <f>Data_Set[[#This Row],[Repartition Segment 2]]*Data_Set[[#This Row],[Coefficient CO2 Segment 2]]*Data_Set[[#This Row],[Poids OT (T)]]*Data_Set[[#This Row],[Distance (KM)]]</f>
        <v>5.0230847519999999</v>
      </c>
      <c r="AC942" s="30">
        <f>Data_Set[[#This Row],[Bilan CO2 Segment 1 (Kg CO2)]]+Data_Set[[#This Row],[Bilan CO2 Segment 2 (Kg CO2)]]</f>
        <v>10.133471952000001</v>
      </c>
      <c r="AD942" s="1"/>
    </row>
    <row r="943" spans="1:30" ht="12.5" x14ac:dyDescent="0.25">
      <c r="A943" s="7">
        <v>20220100037</v>
      </c>
      <c r="B943" s="18">
        <v>44581</v>
      </c>
      <c r="C943" s="18" t="str">
        <f>TEXT(B943, "mmmm")</f>
        <v>janvier</v>
      </c>
      <c r="D943" s="18" t="str">
        <f>TEXT(B943,"aaaa")</f>
        <v>2022</v>
      </c>
      <c r="E943" s="7">
        <v>1457742</v>
      </c>
      <c r="F943" s="17">
        <v>100</v>
      </c>
      <c r="G943" s="23">
        <f>Data_Set[[#This Row],[Poids OT (kg)]]/1000</f>
        <v>0.1</v>
      </c>
      <c r="H943" s="6" t="s">
        <v>0</v>
      </c>
      <c r="I943" s="7">
        <v>100</v>
      </c>
      <c r="J943" s="6">
        <v>91100</v>
      </c>
      <c r="K943" s="6" t="s">
        <v>22</v>
      </c>
      <c r="L943" s="6">
        <v>59100</v>
      </c>
      <c r="M943" s="6" t="s">
        <v>28</v>
      </c>
      <c r="N943" s="7">
        <v>266.166</v>
      </c>
      <c r="O943" s="6" t="s">
        <v>145</v>
      </c>
      <c r="P943" s="6" t="s">
        <v>146</v>
      </c>
      <c r="Q943" s="11">
        <v>1690891543678</v>
      </c>
      <c r="R943" s="12">
        <v>154098765</v>
      </c>
      <c r="S943" s="6" t="str">
        <f>LEFT(Q943,1)</f>
        <v>1</v>
      </c>
      <c r="T943" s="6" t="str">
        <f>IF(S943="1","Homme",IF(S943="0","Inconnu","Femme"))</f>
        <v>Homme</v>
      </c>
      <c r="U943" s="6" t="str">
        <f>"19"&amp;MID(Q943, SEARCH("", Q943) + 1,2)</f>
        <v>1969</v>
      </c>
      <c r="V943" s="6" t="str">
        <f>FLOOR(U943,5) &amp; "-" &amp; FLOOR(U943,5) + 5</f>
        <v>1965-1970</v>
      </c>
      <c r="W943" s="24">
        <f>IFERROR(VLOOKUP(Data_Set[[#This Row],[Type Transport]],'[1]Taux émission CO2e'!$A$5:$B$16,2,0),0)</f>
        <v>0.3</v>
      </c>
      <c r="X943" s="28">
        <f>IFERROR(VLOOKUP(Data_Set[[#This Row],[Type Transport]],'[1]Taux émission CO2e'!$A$5:$D$16,4,0),0)</f>
        <v>0.16</v>
      </c>
      <c r="Y943" s="24">
        <f>IFERROR(VLOOKUP(Data_Set[[#This Row],[Type Transport]],'[1]Taux émission CO2e'!$A$20:$B$31,2,0),0)</f>
        <v>0.7</v>
      </c>
      <c r="Z943" s="6">
        <f>IFERROR(VLOOKUP(Data_Set[[#This Row],[Type Transport]],'[1]Taux émission CO2e'!$A$20:$D$31,4,0),0)</f>
        <v>6.7400000000000002E-2</v>
      </c>
      <c r="AA943" s="30">
        <f>Data_Set[[#This Row],[Repartition Segment 1]]*Data_Set[[#This Row],[Coefficient CO2 Segment 1]]*Data_Set[[#This Row],[Poids OT (T)]]*Data_Set[[#This Row],[Distance (KM)]]</f>
        <v>1.2775968000000002</v>
      </c>
      <c r="AB943" s="30">
        <f>Data_Set[[#This Row],[Repartition Segment 2]]*Data_Set[[#This Row],[Coefficient CO2 Segment 2]]*Data_Set[[#This Row],[Poids OT (T)]]*Data_Set[[#This Row],[Distance (KM)]]</f>
        <v>1.255771188</v>
      </c>
      <c r="AC943" s="30">
        <f>Data_Set[[#This Row],[Bilan CO2 Segment 1 (Kg CO2)]]+Data_Set[[#This Row],[Bilan CO2 Segment 2 (Kg CO2)]]</f>
        <v>2.5333679880000002</v>
      </c>
      <c r="AD943" s="1"/>
    </row>
    <row r="944" spans="1:30" ht="12.5" x14ac:dyDescent="0.25">
      <c r="A944" s="7">
        <v>20220200006</v>
      </c>
      <c r="B944" s="18">
        <v>44600</v>
      </c>
      <c r="C944" s="18" t="str">
        <f>TEXT(B944, "mmmm")</f>
        <v>février</v>
      </c>
      <c r="D944" s="18" t="str">
        <f>TEXT(B944,"aaaa")</f>
        <v>2022</v>
      </c>
      <c r="E944" s="7">
        <v>1464682</v>
      </c>
      <c r="F944" s="17">
        <v>80</v>
      </c>
      <c r="G944" s="23">
        <f>Data_Set[[#This Row],[Poids OT (kg)]]/1000</f>
        <v>0.08</v>
      </c>
      <c r="H944" s="6" t="s">
        <v>0</v>
      </c>
      <c r="I944" s="7">
        <v>100</v>
      </c>
      <c r="J944" s="6">
        <v>91100</v>
      </c>
      <c r="K944" s="6" t="s">
        <v>22</v>
      </c>
      <c r="L944" s="6">
        <v>59100</v>
      </c>
      <c r="M944" s="6" t="s">
        <v>28</v>
      </c>
      <c r="N944" s="7">
        <v>266.166</v>
      </c>
      <c r="O944" s="6" t="s">
        <v>145</v>
      </c>
      <c r="P944" s="6" t="s">
        <v>146</v>
      </c>
      <c r="Q944" s="11">
        <v>1690891543678</v>
      </c>
      <c r="R944" s="12">
        <v>154098765</v>
      </c>
      <c r="S944" s="6" t="str">
        <f>LEFT(Q944,1)</f>
        <v>1</v>
      </c>
      <c r="T944" s="6" t="str">
        <f>IF(S944="1","Homme",IF(S944="0","Inconnu","Femme"))</f>
        <v>Homme</v>
      </c>
      <c r="U944" s="6" t="str">
        <f>"19"&amp;MID(Q944, SEARCH("", Q944) + 1,2)</f>
        <v>1969</v>
      </c>
      <c r="V944" s="6" t="str">
        <f>FLOOR(U944,5) &amp; "-" &amp; FLOOR(U944,5) + 5</f>
        <v>1965-1970</v>
      </c>
      <c r="W944" s="24">
        <f>IFERROR(VLOOKUP(Data_Set[[#This Row],[Type Transport]],'[1]Taux émission CO2e'!$A$5:$B$16,2,0),0)</f>
        <v>0.3</v>
      </c>
      <c r="X944" s="28">
        <f>IFERROR(VLOOKUP(Data_Set[[#This Row],[Type Transport]],'[1]Taux émission CO2e'!$A$5:$D$16,4,0),0)</f>
        <v>0.16</v>
      </c>
      <c r="Y944" s="24">
        <f>IFERROR(VLOOKUP(Data_Set[[#This Row],[Type Transport]],'[1]Taux émission CO2e'!$A$20:$B$31,2,0),0)</f>
        <v>0.7</v>
      </c>
      <c r="Z944" s="6">
        <f>IFERROR(VLOOKUP(Data_Set[[#This Row],[Type Transport]],'[1]Taux émission CO2e'!$A$20:$D$31,4,0),0)</f>
        <v>6.7400000000000002E-2</v>
      </c>
      <c r="AA944" s="30">
        <f>Data_Set[[#This Row],[Repartition Segment 1]]*Data_Set[[#This Row],[Coefficient CO2 Segment 1]]*Data_Set[[#This Row],[Poids OT (T)]]*Data_Set[[#This Row],[Distance (KM)]]</f>
        <v>1.0220774400000001</v>
      </c>
      <c r="AB944" s="30">
        <f>Data_Set[[#This Row],[Repartition Segment 2]]*Data_Set[[#This Row],[Coefficient CO2 Segment 2]]*Data_Set[[#This Row],[Poids OT (T)]]*Data_Set[[#This Row],[Distance (KM)]]</f>
        <v>1.0046169504</v>
      </c>
      <c r="AC944" s="30">
        <f>Data_Set[[#This Row],[Bilan CO2 Segment 1 (Kg CO2)]]+Data_Set[[#This Row],[Bilan CO2 Segment 2 (Kg CO2)]]</f>
        <v>2.0266943904000003</v>
      </c>
      <c r="AD944" s="1"/>
    </row>
    <row r="945" spans="1:30" ht="12.5" x14ac:dyDescent="0.25">
      <c r="A945" s="7">
        <v>20220300036</v>
      </c>
      <c r="B945" s="18">
        <v>44613</v>
      </c>
      <c r="C945" s="18" t="str">
        <f>TEXT(B945, "mmmm")</f>
        <v>février</v>
      </c>
      <c r="D945" s="18" t="str">
        <f>TEXT(B945,"aaaa")</f>
        <v>2022</v>
      </c>
      <c r="E945" s="7">
        <v>1470075</v>
      </c>
      <c r="F945" s="17">
        <v>90</v>
      </c>
      <c r="G945" s="23">
        <f>Data_Set[[#This Row],[Poids OT (kg)]]/1000</f>
        <v>0.09</v>
      </c>
      <c r="H945" s="6" t="s">
        <v>0</v>
      </c>
      <c r="I945" s="7">
        <v>100</v>
      </c>
      <c r="J945" s="6">
        <v>91100</v>
      </c>
      <c r="K945" s="6" t="s">
        <v>22</v>
      </c>
      <c r="L945" s="6">
        <v>59100</v>
      </c>
      <c r="M945" s="6" t="s">
        <v>28</v>
      </c>
      <c r="N945" s="7">
        <v>266.166</v>
      </c>
      <c r="O945" s="6" t="s">
        <v>145</v>
      </c>
      <c r="P945" s="6" t="s">
        <v>146</v>
      </c>
      <c r="Q945" s="11">
        <v>1690891543678</v>
      </c>
      <c r="R945" s="12">
        <v>154098765</v>
      </c>
      <c r="S945" s="6" t="str">
        <f>LEFT(Q945,1)</f>
        <v>1</v>
      </c>
      <c r="T945" s="6" t="str">
        <f>IF(S945="1","Homme",IF(S945="0","Inconnu","Femme"))</f>
        <v>Homme</v>
      </c>
      <c r="U945" s="6" t="str">
        <f>"19"&amp;MID(Q945, SEARCH("", Q945) + 1,2)</f>
        <v>1969</v>
      </c>
      <c r="V945" s="6" t="str">
        <f>FLOOR(U945,5) &amp; "-" &amp; FLOOR(U945,5) + 5</f>
        <v>1965-1970</v>
      </c>
      <c r="W945" s="24">
        <f>IFERROR(VLOOKUP(Data_Set[[#This Row],[Type Transport]],'[1]Taux émission CO2e'!$A$5:$B$16,2,0),0)</f>
        <v>0.3</v>
      </c>
      <c r="X945" s="28">
        <f>IFERROR(VLOOKUP(Data_Set[[#This Row],[Type Transport]],'[1]Taux émission CO2e'!$A$5:$D$16,4,0),0)</f>
        <v>0.16</v>
      </c>
      <c r="Y945" s="24">
        <f>IFERROR(VLOOKUP(Data_Set[[#This Row],[Type Transport]],'[1]Taux émission CO2e'!$A$20:$B$31,2,0),0)</f>
        <v>0.7</v>
      </c>
      <c r="Z945" s="6">
        <f>IFERROR(VLOOKUP(Data_Set[[#This Row],[Type Transport]],'[1]Taux émission CO2e'!$A$20:$D$31,4,0),0)</f>
        <v>6.7400000000000002E-2</v>
      </c>
      <c r="AA945" s="30">
        <f>Data_Set[[#This Row],[Repartition Segment 1]]*Data_Set[[#This Row],[Coefficient CO2 Segment 1]]*Data_Set[[#This Row],[Poids OT (T)]]*Data_Set[[#This Row],[Distance (KM)]]</f>
        <v>1.1498371199999999</v>
      </c>
      <c r="AB945" s="30">
        <f>Data_Set[[#This Row],[Repartition Segment 2]]*Data_Set[[#This Row],[Coefficient CO2 Segment 2]]*Data_Set[[#This Row],[Poids OT (T)]]*Data_Set[[#This Row],[Distance (KM)]]</f>
        <v>1.1301940691999999</v>
      </c>
      <c r="AC945" s="30">
        <f>Data_Set[[#This Row],[Bilan CO2 Segment 1 (Kg CO2)]]+Data_Set[[#This Row],[Bilan CO2 Segment 2 (Kg CO2)]]</f>
        <v>2.2800311891999998</v>
      </c>
      <c r="AD945" s="1"/>
    </row>
    <row r="946" spans="1:30" ht="12.5" x14ac:dyDescent="0.25">
      <c r="A946" s="7">
        <v>202203000165</v>
      </c>
      <c r="B946" s="18">
        <v>44629</v>
      </c>
      <c r="C946" s="18" t="str">
        <f>TEXT(B946, "mmmm")</f>
        <v>mars</v>
      </c>
      <c r="D946" s="18" t="str">
        <f>TEXT(B946,"aaaa")</f>
        <v>2022</v>
      </c>
      <c r="E946" s="7">
        <v>1477058</v>
      </c>
      <c r="F946" s="17">
        <v>350</v>
      </c>
      <c r="G946" s="23">
        <f>Data_Set[[#This Row],[Poids OT (kg)]]/1000</f>
        <v>0.35</v>
      </c>
      <c r="H946" s="6" t="s">
        <v>1</v>
      </c>
      <c r="I946" s="7">
        <v>220</v>
      </c>
      <c r="J946" s="6">
        <v>91100</v>
      </c>
      <c r="K946" s="6" t="s">
        <v>22</v>
      </c>
      <c r="L946" s="6">
        <v>59100</v>
      </c>
      <c r="M946" s="6" t="s">
        <v>28</v>
      </c>
      <c r="N946" s="7">
        <v>266.166</v>
      </c>
      <c r="O946" s="6" t="s">
        <v>145</v>
      </c>
      <c r="P946" s="6" t="s">
        <v>146</v>
      </c>
      <c r="Q946" s="11">
        <v>1690891543678</v>
      </c>
      <c r="R946" s="12">
        <v>154098765</v>
      </c>
      <c r="S946" s="6" t="str">
        <f>LEFT(Q946,1)</f>
        <v>1</v>
      </c>
      <c r="T946" s="6" t="str">
        <f>IF(S946="1","Homme",IF(S946="0","Inconnu","Femme"))</f>
        <v>Homme</v>
      </c>
      <c r="U946" s="6" t="str">
        <f>"19"&amp;MID(Q946, SEARCH("", Q946) + 1,2)</f>
        <v>1969</v>
      </c>
      <c r="V946" s="6" t="str">
        <f>FLOOR(U946,5) &amp; "-" &amp; FLOOR(U946,5) + 5</f>
        <v>1965-1970</v>
      </c>
      <c r="W946" s="24">
        <f>IFERROR(VLOOKUP(Data_Set[[#This Row],[Type Transport]],'[1]Taux émission CO2e'!$A$5:$B$16,2,0),0)</f>
        <v>0.3</v>
      </c>
      <c r="X946" s="28">
        <f>IFERROR(VLOOKUP(Data_Set[[#This Row],[Type Transport]],'[1]Taux émission CO2e'!$A$5:$D$16,4,0),0)</f>
        <v>0.16</v>
      </c>
      <c r="Y946" s="24">
        <f>IFERROR(VLOOKUP(Data_Set[[#This Row],[Type Transport]],'[1]Taux émission CO2e'!$A$20:$B$31,2,0),0)</f>
        <v>0.7</v>
      </c>
      <c r="Z946" s="6">
        <f>IFERROR(VLOOKUP(Data_Set[[#This Row],[Type Transport]],'[1]Taux émission CO2e'!$A$20:$D$31,4,0),0)</f>
        <v>6.7400000000000002E-2</v>
      </c>
      <c r="AA946" s="30">
        <f>Data_Set[[#This Row],[Repartition Segment 1]]*Data_Set[[#This Row],[Coefficient CO2 Segment 1]]*Data_Set[[#This Row],[Poids OT (T)]]*Data_Set[[#This Row],[Distance (KM)]]</f>
        <v>4.4715887999999993</v>
      </c>
      <c r="AB946" s="30">
        <f>Data_Set[[#This Row],[Repartition Segment 2]]*Data_Set[[#This Row],[Coefficient CO2 Segment 2]]*Data_Set[[#This Row],[Poids OT (T)]]*Data_Set[[#This Row],[Distance (KM)]]</f>
        <v>4.3951991579999996</v>
      </c>
      <c r="AC946" s="30">
        <f>Data_Set[[#This Row],[Bilan CO2 Segment 1 (Kg CO2)]]+Data_Set[[#This Row],[Bilan CO2 Segment 2 (Kg CO2)]]</f>
        <v>8.8667879579999997</v>
      </c>
      <c r="AD946" s="1"/>
    </row>
    <row r="947" spans="1:30" ht="12.5" x14ac:dyDescent="0.25">
      <c r="A947" s="7">
        <v>202203000165</v>
      </c>
      <c r="B947" s="18">
        <v>44630</v>
      </c>
      <c r="C947" s="18" t="str">
        <f>TEXT(B947, "mmmm")</f>
        <v>mars</v>
      </c>
      <c r="D947" s="18" t="str">
        <f>TEXT(B947,"aaaa")</f>
        <v>2022</v>
      </c>
      <c r="E947" s="7">
        <v>1477743</v>
      </c>
      <c r="F947" s="17">
        <v>650</v>
      </c>
      <c r="G947" s="23">
        <f>Data_Set[[#This Row],[Poids OT (kg)]]/1000</f>
        <v>0.65</v>
      </c>
      <c r="H947" s="6" t="s">
        <v>1</v>
      </c>
      <c r="I947" s="7">
        <v>360</v>
      </c>
      <c r="J947" s="6">
        <v>91100</v>
      </c>
      <c r="K947" s="6" t="s">
        <v>22</v>
      </c>
      <c r="L947" s="6">
        <v>59100</v>
      </c>
      <c r="M947" s="6" t="s">
        <v>28</v>
      </c>
      <c r="N947" s="7">
        <v>266.166</v>
      </c>
      <c r="O947" s="6" t="s">
        <v>145</v>
      </c>
      <c r="P947" s="6" t="s">
        <v>146</v>
      </c>
      <c r="Q947" s="11">
        <v>1690891543678</v>
      </c>
      <c r="R947" s="12">
        <v>154098765</v>
      </c>
      <c r="S947" s="6" t="str">
        <f>LEFT(Q947,1)</f>
        <v>1</v>
      </c>
      <c r="T947" s="6" t="str">
        <f>IF(S947="1","Homme",IF(S947="0","Inconnu","Femme"))</f>
        <v>Homme</v>
      </c>
      <c r="U947" s="6" t="str">
        <f>"19"&amp;MID(Q947, SEARCH("", Q947) + 1,2)</f>
        <v>1969</v>
      </c>
      <c r="V947" s="6" t="str">
        <f>FLOOR(U947,5) &amp; "-" &amp; FLOOR(U947,5) + 5</f>
        <v>1965-1970</v>
      </c>
      <c r="W947" s="24">
        <f>IFERROR(VLOOKUP(Data_Set[[#This Row],[Type Transport]],'[1]Taux émission CO2e'!$A$5:$B$16,2,0),0)</f>
        <v>0.3</v>
      </c>
      <c r="X947" s="28">
        <f>IFERROR(VLOOKUP(Data_Set[[#This Row],[Type Transport]],'[1]Taux émission CO2e'!$A$5:$D$16,4,0),0)</f>
        <v>0.16</v>
      </c>
      <c r="Y947" s="24">
        <f>IFERROR(VLOOKUP(Data_Set[[#This Row],[Type Transport]],'[1]Taux émission CO2e'!$A$20:$B$31,2,0),0)</f>
        <v>0.7</v>
      </c>
      <c r="Z947" s="6">
        <f>IFERROR(VLOOKUP(Data_Set[[#This Row],[Type Transport]],'[1]Taux émission CO2e'!$A$20:$D$31,4,0),0)</f>
        <v>6.7400000000000002E-2</v>
      </c>
      <c r="AA947" s="30">
        <f>Data_Set[[#This Row],[Repartition Segment 1]]*Data_Set[[#This Row],[Coefficient CO2 Segment 1]]*Data_Set[[#This Row],[Poids OT (T)]]*Data_Set[[#This Row],[Distance (KM)]]</f>
        <v>8.3043791999999996</v>
      </c>
      <c r="AB947" s="30">
        <f>Data_Set[[#This Row],[Repartition Segment 2]]*Data_Set[[#This Row],[Coefficient CO2 Segment 2]]*Data_Set[[#This Row],[Poids OT (T)]]*Data_Set[[#This Row],[Distance (KM)]]</f>
        <v>8.1625127220000007</v>
      </c>
      <c r="AC947" s="30">
        <f>Data_Set[[#This Row],[Bilan CO2 Segment 1 (Kg CO2)]]+Data_Set[[#This Row],[Bilan CO2 Segment 2 (Kg CO2)]]</f>
        <v>16.466891922000002</v>
      </c>
      <c r="AD947" s="1"/>
    </row>
    <row r="948" spans="1:30" ht="12.5" x14ac:dyDescent="0.25">
      <c r="A948" s="7">
        <v>202203000165</v>
      </c>
      <c r="B948" s="18">
        <v>44635</v>
      </c>
      <c r="C948" s="18" t="str">
        <f>TEXT(B948, "mmmm")</f>
        <v>mars</v>
      </c>
      <c r="D948" s="18" t="str">
        <f>TEXT(B948,"aaaa")</f>
        <v>2022</v>
      </c>
      <c r="E948" s="7">
        <v>1479705</v>
      </c>
      <c r="F948" s="17">
        <v>180</v>
      </c>
      <c r="G948" s="23">
        <f>Data_Set[[#This Row],[Poids OT (kg)]]/1000</f>
        <v>0.18</v>
      </c>
      <c r="H948" s="6" t="s">
        <v>1</v>
      </c>
      <c r="I948" s="7">
        <v>100</v>
      </c>
      <c r="J948" s="6">
        <v>91100</v>
      </c>
      <c r="K948" s="6" t="s">
        <v>22</v>
      </c>
      <c r="L948" s="6">
        <v>59100</v>
      </c>
      <c r="M948" s="6" t="s">
        <v>28</v>
      </c>
      <c r="N948" s="7">
        <v>266.166</v>
      </c>
      <c r="O948" s="6" t="s">
        <v>145</v>
      </c>
      <c r="P948" s="6" t="s">
        <v>146</v>
      </c>
      <c r="Q948" s="11">
        <v>1690891543678</v>
      </c>
      <c r="R948" s="12">
        <v>154098765</v>
      </c>
      <c r="S948" s="6" t="str">
        <f>LEFT(Q948,1)</f>
        <v>1</v>
      </c>
      <c r="T948" s="6" t="str">
        <f>IF(S948="1","Homme",IF(S948="0","Inconnu","Femme"))</f>
        <v>Homme</v>
      </c>
      <c r="U948" s="6" t="str">
        <f>"19"&amp;MID(Q948, SEARCH("", Q948) + 1,2)</f>
        <v>1969</v>
      </c>
      <c r="V948" s="6" t="str">
        <f>FLOOR(U948,5) &amp; "-" &amp; FLOOR(U948,5) + 5</f>
        <v>1965-1970</v>
      </c>
      <c r="W948" s="24">
        <f>IFERROR(VLOOKUP(Data_Set[[#This Row],[Type Transport]],'[1]Taux émission CO2e'!$A$5:$B$16,2,0),0)</f>
        <v>0.3</v>
      </c>
      <c r="X948" s="28">
        <f>IFERROR(VLOOKUP(Data_Set[[#This Row],[Type Transport]],'[1]Taux émission CO2e'!$A$5:$D$16,4,0),0)</f>
        <v>0.16</v>
      </c>
      <c r="Y948" s="24">
        <f>IFERROR(VLOOKUP(Data_Set[[#This Row],[Type Transport]],'[1]Taux émission CO2e'!$A$20:$B$31,2,0),0)</f>
        <v>0.7</v>
      </c>
      <c r="Z948" s="6">
        <f>IFERROR(VLOOKUP(Data_Set[[#This Row],[Type Transport]],'[1]Taux émission CO2e'!$A$20:$D$31,4,0),0)</f>
        <v>6.7400000000000002E-2</v>
      </c>
      <c r="AA948" s="30">
        <f>Data_Set[[#This Row],[Repartition Segment 1]]*Data_Set[[#This Row],[Coefficient CO2 Segment 1]]*Data_Set[[#This Row],[Poids OT (T)]]*Data_Set[[#This Row],[Distance (KM)]]</f>
        <v>2.2996742399999999</v>
      </c>
      <c r="AB948" s="30">
        <f>Data_Set[[#This Row],[Repartition Segment 2]]*Data_Set[[#This Row],[Coefficient CO2 Segment 2]]*Data_Set[[#This Row],[Poids OT (T)]]*Data_Set[[#This Row],[Distance (KM)]]</f>
        <v>2.2603881383999997</v>
      </c>
      <c r="AC948" s="30">
        <f>Data_Set[[#This Row],[Bilan CO2 Segment 1 (Kg CO2)]]+Data_Set[[#This Row],[Bilan CO2 Segment 2 (Kg CO2)]]</f>
        <v>4.5600623783999996</v>
      </c>
      <c r="AD948" s="1"/>
    </row>
    <row r="949" spans="1:30" ht="12.5" x14ac:dyDescent="0.25">
      <c r="A949" s="7">
        <v>202203000165</v>
      </c>
      <c r="B949" s="18">
        <v>44648</v>
      </c>
      <c r="C949" s="18" t="str">
        <f>TEXT(B949, "mmmm")</f>
        <v>mars</v>
      </c>
      <c r="D949" s="18" t="str">
        <f>TEXT(B949,"aaaa")</f>
        <v>2022</v>
      </c>
      <c r="E949" s="7">
        <v>1484872</v>
      </c>
      <c r="F949" s="17">
        <v>52</v>
      </c>
      <c r="G949" s="23">
        <f>Data_Set[[#This Row],[Poids OT (kg)]]/1000</f>
        <v>5.1999999999999998E-2</v>
      </c>
      <c r="H949" s="6" t="s">
        <v>1</v>
      </c>
      <c r="I949" s="7">
        <v>100</v>
      </c>
      <c r="J949" s="6">
        <v>91100</v>
      </c>
      <c r="K949" s="6" t="s">
        <v>22</v>
      </c>
      <c r="L949" s="6">
        <v>59100</v>
      </c>
      <c r="M949" s="6" t="s">
        <v>28</v>
      </c>
      <c r="N949" s="7">
        <v>266.166</v>
      </c>
      <c r="O949" s="6" t="s">
        <v>145</v>
      </c>
      <c r="P949" s="6" t="s">
        <v>146</v>
      </c>
      <c r="Q949" s="11">
        <v>1690891543678</v>
      </c>
      <c r="R949" s="12">
        <v>154098765</v>
      </c>
      <c r="S949" s="6" t="str">
        <f>LEFT(Q949,1)</f>
        <v>1</v>
      </c>
      <c r="T949" s="6" t="str">
        <f>IF(S949="1","Homme",IF(S949="0","Inconnu","Femme"))</f>
        <v>Homme</v>
      </c>
      <c r="U949" s="6" t="str">
        <f>"19"&amp;MID(Q949, SEARCH("", Q949) + 1,2)</f>
        <v>1969</v>
      </c>
      <c r="V949" s="6" t="str">
        <f>FLOOR(U949,5) &amp; "-" &amp; FLOOR(U949,5) + 5</f>
        <v>1965-1970</v>
      </c>
      <c r="W949" s="24">
        <f>IFERROR(VLOOKUP(Data_Set[[#This Row],[Type Transport]],'[1]Taux émission CO2e'!$A$5:$B$16,2,0),0)</f>
        <v>0.3</v>
      </c>
      <c r="X949" s="28">
        <f>IFERROR(VLOOKUP(Data_Set[[#This Row],[Type Transport]],'[1]Taux émission CO2e'!$A$5:$D$16,4,0),0)</f>
        <v>0.16</v>
      </c>
      <c r="Y949" s="24">
        <f>IFERROR(VLOOKUP(Data_Set[[#This Row],[Type Transport]],'[1]Taux émission CO2e'!$A$20:$B$31,2,0),0)</f>
        <v>0.7</v>
      </c>
      <c r="Z949" s="6">
        <f>IFERROR(VLOOKUP(Data_Set[[#This Row],[Type Transport]],'[1]Taux émission CO2e'!$A$20:$D$31,4,0),0)</f>
        <v>6.7400000000000002E-2</v>
      </c>
      <c r="AA949" s="30">
        <f>Data_Set[[#This Row],[Repartition Segment 1]]*Data_Set[[#This Row],[Coefficient CO2 Segment 1]]*Data_Set[[#This Row],[Poids OT (T)]]*Data_Set[[#This Row],[Distance (KM)]]</f>
        <v>0.66435033599999993</v>
      </c>
      <c r="AB949" s="30">
        <f>Data_Set[[#This Row],[Repartition Segment 2]]*Data_Set[[#This Row],[Coefficient CO2 Segment 2]]*Data_Set[[#This Row],[Poids OT (T)]]*Data_Set[[#This Row],[Distance (KM)]]</f>
        <v>0.65300101775999997</v>
      </c>
      <c r="AC949" s="30">
        <f>Data_Set[[#This Row],[Bilan CO2 Segment 1 (Kg CO2)]]+Data_Set[[#This Row],[Bilan CO2 Segment 2 (Kg CO2)]]</f>
        <v>1.3173513537599999</v>
      </c>
      <c r="AD949" s="1"/>
    </row>
    <row r="950" spans="1:30" ht="12.5" x14ac:dyDescent="0.25">
      <c r="A950" s="7">
        <v>20220400055</v>
      </c>
      <c r="B950" s="18">
        <v>44649</v>
      </c>
      <c r="C950" s="18" t="str">
        <f>TEXT(B950, "mmmm")</f>
        <v>mars</v>
      </c>
      <c r="D950" s="18" t="str">
        <f>TEXT(B950,"aaaa")</f>
        <v>2022</v>
      </c>
      <c r="E950" s="7">
        <v>1485337</v>
      </c>
      <c r="F950" s="17">
        <v>864</v>
      </c>
      <c r="G950" s="23">
        <f>Data_Set[[#This Row],[Poids OT (kg)]]/1000</f>
        <v>0.86399999999999999</v>
      </c>
      <c r="H950" s="6" t="s">
        <v>1</v>
      </c>
      <c r="I950" s="7">
        <v>405</v>
      </c>
      <c r="J950" s="6">
        <v>91100</v>
      </c>
      <c r="K950" s="6" t="s">
        <v>22</v>
      </c>
      <c r="L950" s="6">
        <v>59100</v>
      </c>
      <c r="M950" s="6" t="s">
        <v>28</v>
      </c>
      <c r="N950" s="7">
        <v>266.166</v>
      </c>
      <c r="O950" s="6" t="s">
        <v>145</v>
      </c>
      <c r="P950" s="6" t="s">
        <v>146</v>
      </c>
      <c r="Q950" s="11">
        <v>1690891543678</v>
      </c>
      <c r="R950" s="12">
        <v>154098765</v>
      </c>
      <c r="S950" s="6" t="str">
        <f>LEFT(Q950,1)</f>
        <v>1</v>
      </c>
      <c r="T950" s="6" t="str">
        <f>IF(S950="1","Homme",IF(S950="0","Inconnu","Femme"))</f>
        <v>Homme</v>
      </c>
      <c r="U950" s="6" t="str">
        <f>"19"&amp;MID(Q950, SEARCH("", Q950) + 1,2)</f>
        <v>1969</v>
      </c>
      <c r="V950" s="6" t="str">
        <f>FLOOR(U950,5) &amp; "-" &amp; FLOOR(U950,5) + 5</f>
        <v>1965-1970</v>
      </c>
      <c r="W950" s="24">
        <f>IFERROR(VLOOKUP(Data_Set[[#This Row],[Type Transport]],'[1]Taux émission CO2e'!$A$5:$B$16,2,0),0)</f>
        <v>0.3</v>
      </c>
      <c r="X950" s="28">
        <f>IFERROR(VLOOKUP(Data_Set[[#This Row],[Type Transport]],'[1]Taux émission CO2e'!$A$5:$D$16,4,0),0)</f>
        <v>0.16</v>
      </c>
      <c r="Y950" s="24">
        <f>IFERROR(VLOOKUP(Data_Set[[#This Row],[Type Transport]],'[1]Taux émission CO2e'!$A$20:$B$31,2,0),0)</f>
        <v>0.7</v>
      </c>
      <c r="Z950" s="6">
        <f>IFERROR(VLOOKUP(Data_Set[[#This Row],[Type Transport]],'[1]Taux émission CO2e'!$A$20:$D$31,4,0),0)</f>
        <v>6.7400000000000002E-2</v>
      </c>
      <c r="AA950" s="30">
        <f>Data_Set[[#This Row],[Repartition Segment 1]]*Data_Set[[#This Row],[Coefficient CO2 Segment 1]]*Data_Set[[#This Row],[Poids OT (T)]]*Data_Set[[#This Row],[Distance (KM)]]</f>
        <v>11.038436352</v>
      </c>
      <c r="AB950" s="30">
        <f>Data_Set[[#This Row],[Repartition Segment 2]]*Data_Set[[#This Row],[Coefficient CO2 Segment 2]]*Data_Set[[#This Row],[Poids OT (T)]]*Data_Set[[#This Row],[Distance (KM)]]</f>
        <v>10.849863064319999</v>
      </c>
      <c r="AC950" s="30">
        <f>Data_Set[[#This Row],[Bilan CO2 Segment 1 (Kg CO2)]]+Data_Set[[#This Row],[Bilan CO2 Segment 2 (Kg CO2)]]</f>
        <v>21.888299416319999</v>
      </c>
      <c r="AD950" s="1"/>
    </row>
    <row r="951" spans="1:30" ht="12.5" x14ac:dyDescent="0.25">
      <c r="A951" s="7">
        <v>20220400055</v>
      </c>
      <c r="B951" s="18">
        <v>44673</v>
      </c>
      <c r="C951" s="18" t="str">
        <f>TEXT(B951, "mmmm")</f>
        <v>avril</v>
      </c>
      <c r="D951" s="18" t="str">
        <f>TEXT(B951,"aaaa")</f>
        <v>2022</v>
      </c>
      <c r="E951" s="7">
        <v>1496540</v>
      </c>
      <c r="F951" s="17">
        <v>350</v>
      </c>
      <c r="G951" s="23">
        <f>Data_Set[[#This Row],[Poids OT (kg)]]/1000</f>
        <v>0.35</v>
      </c>
      <c r="H951" s="6" t="s">
        <v>1</v>
      </c>
      <c r="I951" s="7">
        <v>220</v>
      </c>
      <c r="J951" s="6">
        <v>91100</v>
      </c>
      <c r="K951" s="6" t="s">
        <v>22</v>
      </c>
      <c r="L951" s="6">
        <v>59100</v>
      </c>
      <c r="M951" s="6" t="s">
        <v>28</v>
      </c>
      <c r="N951" s="7">
        <v>266.166</v>
      </c>
      <c r="O951" s="6" t="s">
        <v>145</v>
      </c>
      <c r="P951" s="6" t="s">
        <v>146</v>
      </c>
      <c r="Q951" s="11">
        <v>1690891543678</v>
      </c>
      <c r="R951" s="12">
        <v>154098765</v>
      </c>
      <c r="S951" s="6" t="str">
        <f>LEFT(Q951,1)</f>
        <v>1</v>
      </c>
      <c r="T951" s="6" t="str">
        <f>IF(S951="1","Homme",IF(S951="0","Inconnu","Femme"))</f>
        <v>Homme</v>
      </c>
      <c r="U951" s="6" t="str">
        <f>"19"&amp;MID(Q951, SEARCH("", Q951) + 1,2)</f>
        <v>1969</v>
      </c>
      <c r="V951" s="6" t="str">
        <f>FLOOR(U951,5) &amp; "-" &amp; FLOOR(U951,5) + 5</f>
        <v>1965-1970</v>
      </c>
      <c r="W951" s="24">
        <f>IFERROR(VLOOKUP(Data_Set[[#This Row],[Type Transport]],'[1]Taux émission CO2e'!$A$5:$B$16,2,0),0)</f>
        <v>0.3</v>
      </c>
      <c r="X951" s="28">
        <f>IFERROR(VLOOKUP(Data_Set[[#This Row],[Type Transport]],'[1]Taux émission CO2e'!$A$5:$D$16,4,0),0)</f>
        <v>0.16</v>
      </c>
      <c r="Y951" s="24">
        <f>IFERROR(VLOOKUP(Data_Set[[#This Row],[Type Transport]],'[1]Taux émission CO2e'!$A$20:$B$31,2,0),0)</f>
        <v>0.7</v>
      </c>
      <c r="Z951" s="6">
        <f>IFERROR(VLOOKUP(Data_Set[[#This Row],[Type Transport]],'[1]Taux émission CO2e'!$A$20:$D$31,4,0),0)</f>
        <v>6.7400000000000002E-2</v>
      </c>
      <c r="AA951" s="30">
        <f>Data_Set[[#This Row],[Repartition Segment 1]]*Data_Set[[#This Row],[Coefficient CO2 Segment 1]]*Data_Set[[#This Row],[Poids OT (T)]]*Data_Set[[#This Row],[Distance (KM)]]</f>
        <v>4.4715887999999993</v>
      </c>
      <c r="AB951" s="30">
        <f>Data_Set[[#This Row],[Repartition Segment 2]]*Data_Set[[#This Row],[Coefficient CO2 Segment 2]]*Data_Set[[#This Row],[Poids OT (T)]]*Data_Set[[#This Row],[Distance (KM)]]</f>
        <v>4.3951991579999996</v>
      </c>
      <c r="AC951" s="30">
        <f>Data_Set[[#This Row],[Bilan CO2 Segment 1 (Kg CO2)]]+Data_Set[[#This Row],[Bilan CO2 Segment 2 (Kg CO2)]]</f>
        <v>8.8667879579999997</v>
      </c>
      <c r="AD951" s="1"/>
    </row>
    <row r="952" spans="1:30" ht="12.5" x14ac:dyDescent="0.25">
      <c r="A952" s="7">
        <v>2022050075</v>
      </c>
      <c r="B952" s="18">
        <v>44690</v>
      </c>
      <c r="C952" s="18" t="str">
        <f>TEXT(B952, "mmmm")</f>
        <v>mai</v>
      </c>
      <c r="D952" s="18" t="str">
        <f>TEXT(B952,"aaaa")</f>
        <v>2022</v>
      </c>
      <c r="E952" s="7">
        <v>1503009</v>
      </c>
      <c r="F952" s="17">
        <v>186</v>
      </c>
      <c r="G952" s="23">
        <f>Data_Set[[#This Row],[Poids OT (kg)]]/1000</f>
        <v>0.186</v>
      </c>
      <c r="H952" s="6" t="s">
        <v>1</v>
      </c>
      <c r="I952" s="7">
        <v>100</v>
      </c>
      <c r="J952" s="6">
        <v>91100</v>
      </c>
      <c r="K952" s="6" t="s">
        <v>22</v>
      </c>
      <c r="L952" s="6">
        <v>59100</v>
      </c>
      <c r="M952" s="6" t="s">
        <v>28</v>
      </c>
      <c r="N952" s="7">
        <v>266.166</v>
      </c>
      <c r="O952" s="6" t="s">
        <v>145</v>
      </c>
      <c r="P952" s="6" t="s">
        <v>146</v>
      </c>
      <c r="Q952" s="11">
        <v>1690891543678</v>
      </c>
      <c r="R952" s="12">
        <v>154098765</v>
      </c>
      <c r="S952" s="6" t="str">
        <f>LEFT(Q952,1)</f>
        <v>1</v>
      </c>
      <c r="T952" s="6" t="str">
        <f>IF(S952="1","Homme",IF(S952="0","Inconnu","Femme"))</f>
        <v>Homme</v>
      </c>
      <c r="U952" s="6" t="str">
        <f>"19"&amp;MID(Q952, SEARCH("", Q952) + 1,2)</f>
        <v>1969</v>
      </c>
      <c r="V952" s="6" t="str">
        <f>FLOOR(U952,5) &amp; "-" &amp; FLOOR(U952,5) + 5</f>
        <v>1965-1970</v>
      </c>
      <c r="W952" s="24">
        <f>IFERROR(VLOOKUP(Data_Set[[#This Row],[Type Transport]],'[1]Taux émission CO2e'!$A$5:$B$16,2,0),0)</f>
        <v>0.3</v>
      </c>
      <c r="X952" s="28">
        <f>IFERROR(VLOOKUP(Data_Set[[#This Row],[Type Transport]],'[1]Taux émission CO2e'!$A$5:$D$16,4,0),0)</f>
        <v>0.16</v>
      </c>
      <c r="Y952" s="24">
        <f>IFERROR(VLOOKUP(Data_Set[[#This Row],[Type Transport]],'[1]Taux émission CO2e'!$A$20:$B$31,2,0),0)</f>
        <v>0.7</v>
      </c>
      <c r="Z952" s="6">
        <f>IFERROR(VLOOKUP(Data_Set[[#This Row],[Type Transport]],'[1]Taux émission CO2e'!$A$20:$D$31,4,0),0)</f>
        <v>6.7400000000000002E-2</v>
      </c>
      <c r="AA952" s="30">
        <f>Data_Set[[#This Row],[Repartition Segment 1]]*Data_Set[[#This Row],[Coefficient CO2 Segment 1]]*Data_Set[[#This Row],[Poids OT (T)]]*Data_Set[[#This Row],[Distance (KM)]]</f>
        <v>2.3763300479999998</v>
      </c>
      <c r="AB952" s="30">
        <f>Data_Set[[#This Row],[Repartition Segment 2]]*Data_Set[[#This Row],[Coefficient CO2 Segment 2]]*Data_Set[[#This Row],[Poids OT (T)]]*Data_Set[[#This Row],[Distance (KM)]]</f>
        <v>2.3357344096800001</v>
      </c>
      <c r="AC952" s="30">
        <f>Data_Set[[#This Row],[Bilan CO2 Segment 1 (Kg CO2)]]+Data_Set[[#This Row],[Bilan CO2 Segment 2 (Kg CO2)]]</f>
        <v>4.7120644576800004</v>
      </c>
      <c r="AD952" s="1"/>
    </row>
    <row r="953" spans="1:30" ht="12.5" x14ac:dyDescent="0.25">
      <c r="A953" s="7">
        <v>2022050075</v>
      </c>
      <c r="B953" s="18">
        <v>44694</v>
      </c>
      <c r="C953" s="18" t="str">
        <f>TEXT(B953, "mmmm")</f>
        <v>mai</v>
      </c>
      <c r="D953" s="18" t="str">
        <f>TEXT(B953,"aaaa")</f>
        <v>2022</v>
      </c>
      <c r="E953" s="7">
        <v>1505679</v>
      </c>
      <c r="F953" s="17">
        <v>100</v>
      </c>
      <c r="G953" s="23">
        <f>Data_Set[[#This Row],[Poids OT (kg)]]/1000</f>
        <v>0.1</v>
      </c>
      <c r="H953" s="6" t="s">
        <v>1</v>
      </c>
      <c r="I953" s="7">
        <v>215</v>
      </c>
      <c r="J953" s="6">
        <v>91100</v>
      </c>
      <c r="K953" s="6" t="s">
        <v>22</v>
      </c>
      <c r="L953" s="6">
        <v>59100</v>
      </c>
      <c r="M953" s="6" t="s">
        <v>28</v>
      </c>
      <c r="N953" s="7">
        <v>266.166</v>
      </c>
      <c r="O953" s="6" t="s">
        <v>145</v>
      </c>
      <c r="P953" s="6" t="s">
        <v>146</v>
      </c>
      <c r="Q953" s="11">
        <v>1690891543678</v>
      </c>
      <c r="R953" s="12">
        <v>154098765</v>
      </c>
      <c r="S953" s="6" t="str">
        <f>LEFT(Q953,1)</f>
        <v>1</v>
      </c>
      <c r="T953" s="6" t="str">
        <f>IF(S953="1","Homme",IF(S953="0","Inconnu","Femme"))</f>
        <v>Homme</v>
      </c>
      <c r="U953" s="6" t="str">
        <f>"19"&amp;MID(Q953, SEARCH("", Q953) + 1,2)</f>
        <v>1969</v>
      </c>
      <c r="V953" s="6" t="str">
        <f>FLOOR(U953,5) &amp; "-" &amp; FLOOR(U953,5) + 5</f>
        <v>1965-1970</v>
      </c>
      <c r="W953" s="24">
        <f>IFERROR(VLOOKUP(Data_Set[[#This Row],[Type Transport]],'[1]Taux émission CO2e'!$A$5:$B$16,2,0),0)</f>
        <v>0.3</v>
      </c>
      <c r="X953" s="28">
        <f>IFERROR(VLOOKUP(Data_Set[[#This Row],[Type Transport]],'[1]Taux émission CO2e'!$A$5:$D$16,4,0),0)</f>
        <v>0.16</v>
      </c>
      <c r="Y953" s="24">
        <f>IFERROR(VLOOKUP(Data_Set[[#This Row],[Type Transport]],'[1]Taux émission CO2e'!$A$20:$B$31,2,0),0)</f>
        <v>0.7</v>
      </c>
      <c r="Z953" s="6">
        <f>IFERROR(VLOOKUP(Data_Set[[#This Row],[Type Transport]],'[1]Taux émission CO2e'!$A$20:$D$31,4,0),0)</f>
        <v>6.7400000000000002E-2</v>
      </c>
      <c r="AA953" s="30">
        <f>Data_Set[[#This Row],[Repartition Segment 1]]*Data_Set[[#This Row],[Coefficient CO2 Segment 1]]*Data_Set[[#This Row],[Poids OT (T)]]*Data_Set[[#This Row],[Distance (KM)]]</f>
        <v>1.2775968000000002</v>
      </c>
      <c r="AB953" s="30">
        <f>Data_Set[[#This Row],[Repartition Segment 2]]*Data_Set[[#This Row],[Coefficient CO2 Segment 2]]*Data_Set[[#This Row],[Poids OT (T)]]*Data_Set[[#This Row],[Distance (KM)]]</f>
        <v>1.255771188</v>
      </c>
      <c r="AC953" s="30">
        <f>Data_Set[[#This Row],[Bilan CO2 Segment 1 (Kg CO2)]]+Data_Set[[#This Row],[Bilan CO2 Segment 2 (Kg CO2)]]</f>
        <v>2.5333679880000002</v>
      </c>
      <c r="AD953" s="1"/>
    </row>
    <row r="954" spans="1:30" ht="12.5" x14ac:dyDescent="0.25">
      <c r="A954" s="7">
        <v>2022050075</v>
      </c>
      <c r="B954" s="18">
        <v>44697</v>
      </c>
      <c r="C954" s="18" t="str">
        <f>TEXT(B954, "mmmm")</f>
        <v>mai</v>
      </c>
      <c r="D954" s="18" t="str">
        <f>TEXT(B954,"aaaa")</f>
        <v>2022</v>
      </c>
      <c r="E954" s="7">
        <v>1506435</v>
      </c>
      <c r="F954" s="17">
        <v>318</v>
      </c>
      <c r="G954" s="23">
        <f>Data_Set[[#This Row],[Poids OT (kg)]]/1000</f>
        <v>0.318</v>
      </c>
      <c r="H954" s="6" t="s">
        <v>1</v>
      </c>
      <c r="I954" s="7">
        <v>220</v>
      </c>
      <c r="J954" s="6">
        <v>91100</v>
      </c>
      <c r="K954" s="6" t="s">
        <v>22</v>
      </c>
      <c r="L954" s="6">
        <v>59100</v>
      </c>
      <c r="M954" s="6" t="s">
        <v>28</v>
      </c>
      <c r="N954" s="7">
        <v>266.166</v>
      </c>
      <c r="O954" s="6" t="s">
        <v>145</v>
      </c>
      <c r="P954" s="6" t="s">
        <v>146</v>
      </c>
      <c r="Q954" s="11">
        <v>1690891543678</v>
      </c>
      <c r="R954" s="12">
        <v>154098765</v>
      </c>
      <c r="S954" s="6" t="str">
        <f>LEFT(Q954,1)</f>
        <v>1</v>
      </c>
      <c r="T954" s="6" t="str">
        <f>IF(S954="1","Homme",IF(S954="0","Inconnu","Femme"))</f>
        <v>Homme</v>
      </c>
      <c r="U954" s="6" t="str">
        <f>"19"&amp;MID(Q954, SEARCH("", Q954) + 1,2)</f>
        <v>1969</v>
      </c>
      <c r="V954" s="6" t="str">
        <f>FLOOR(U954,5) &amp; "-" &amp; FLOOR(U954,5) + 5</f>
        <v>1965-1970</v>
      </c>
      <c r="W954" s="24">
        <f>IFERROR(VLOOKUP(Data_Set[[#This Row],[Type Transport]],'[1]Taux émission CO2e'!$A$5:$B$16,2,0),0)</f>
        <v>0.3</v>
      </c>
      <c r="X954" s="28">
        <f>IFERROR(VLOOKUP(Data_Set[[#This Row],[Type Transport]],'[1]Taux émission CO2e'!$A$5:$D$16,4,0),0)</f>
        <v>0.16</v>
      </c>
      <c r="Y954" s="24">
        <f>IFERROR(VLOOKUP(Data_Set[[#This Row],[Type Transport]],'[1]Taux émission CO2e'!$A$20:$B$31,2,0),0)</f>
        <v>0.7</v>
      </c>
      <c r="Z954" s="6">
        <f>IFERROR(VLOOKUP(Data_Set[[#This Row],[Type Transport]],'[1]Taux émission CO2e'!$A$20:$D$31,4,0),0)</f>
        <v>6.7400000000000002E-2</v>
      </c>
      <c r="AA954" s="30">
        <f>Data_Set[[#This Row],[Repartition Segment 1]]*Data_Set[[#This Row],[Coefficient CO2 Segment 1]]*Data_Set[[#This Row],[Poids OT (T)]]*Data_Set[[#This Row],[Distance (KM)]]</f>
        <v>4.0627578240000002</v>
      </c>
      <c r="AB954" s="30">
        <f>Data_Set[[#This Row],[Repartition Segment 2]]*Data_Set[[#This Row],[Coefficient CO2 Segment 2]]*Data_Set[[#This Row],[Poids OT (T)]]*Data_Set[[#This Row],[Distance (KM)]]</f>
        <v>3.99335237784</v>
      </c>
      <c r="AC954" s="30">
        <f>Data_Set[[#This Row],[Bilan CO2 Segment 1 (Kg CO2)]]+Data_Set[[#This Row],[Bilan CO2 Segment 2 (Kg CO2)]]</f>
        <v>8.0561102018399993</v>
      </c>
      <c r="AD954" s="1"/>
    </row>
    <row r="955" spans="1:30" ht="12.5" x14ac:dyDescent="0.25">
      <c r="A955" s="7">
        <v>20220600077</v>
      </c>
      <c r="B955" s="18">
        <v>44720</v>
      </c>
      <c r="C955" s="18" t="str">
        <f>TEXT(B955, "mmmm")</f>
        <v>juin</v>
      </c>
      <c r="D955" s="18" t="str">
        <f>TEXT(B955,"aaaa")</f>
        <v>2022</v>
      </c>
      <c r="E955" s="7">
        <v>1515658</v>
      </c>
      <c r="F955" s="17">
        <v>1196</v>
      </c>
      <c r="G955" s="23">
        <f>Data_Set[[#This Row],[Poids OT (kg)]]/1000</f>
        <v>1.196</v>
      </c>
      <c r="H955" s="6" t="s">
        <v>5</v>
      </c>
      <c r="I955" s="7">
        <v>450</v>
      </c>
      <c r="J955" s="6">
        <v>91100</v>
      </c>
      <c r="K955" s="6" t="s">
        <v>22</v>
      </c>
      <c r="L955" s="6">
        <v>59100</v>
      </c>
      <c r="M955" s="6" t="s">
        <v>28</v>
      </c>
      <c r="N955" s="7">
        <v>266.166</v>
      </c>
      <c r="O955" s="6" t="s">
        <v>145</v>
      </c>
      <c r="P955" s="6" t="s">
        <v>146</v>
      </c>
      <c r="Q955" s="11">
        <v>1690891543678</v>
      </c>
      <c r="R955" s="12">
        <v>154098765</v>
      </c>
      <c r="S955" s="6" t="str">
        <f>LEFT(Q955,1)</f>
        <v>1</v>
      </c>
      <c r="T955" s="6" t="str">
        <f>IF(S955="1","Homme",IF(S955="0","Inconnu","Femme"))</f>
        <v>Homme</v>
      </c>
      <c r="U955" s="6" t="str">
        <f>"19"&amp;MID(Q955, SEARCH("", Q955) + 1,2)</f>
        <v>1969</v>
      </c>
      <c r="V955" s="6" t="str">
        <f>FLOOR(U955,5) &amp; "-" &amp; FLOOR(U955,5) + 5</f>
        <v>1965-1970</v>
      </c>
      <c r="W955" s="24">
        <f>IFERROR(VLOOKUP(Data_Set[[#This Row],[Type Transport]],'[1]Taux émission CO2e'!$A$5:$B$16,2,0),0)</f>
        <v>1</v>
      </c>
      <c r="X955" s="28">
        <f>IFERROR(VLOOKUP(Data_Set[[#This Row],[Type Transport]],'[1]Taux émission CO2e'!$A$5:$D$16,4,0),0)</f>
        <v>0.16</v>
      </c>
      <c r="Y955" s="24">
        <f>IFERROR(VLOOKUP(Data_Set[[#This Row],[Type Transport]],'[1]Taux émission CO2e'!$A$20:$B$31,2,0),0)</f>
        <v>0</v>
      </c>
      <c r="Z955" s="6">
        <f>IFERROR(VLOOKUP(Data_Set[[#This Row],[Type Transport]],'[1]Taux émission CO2e'!$A$20:$D$31,4,0),0)</f>
        <v>0</v>
      </c>
      <c r="AA955" s="30">
        <f>Data_Set[[#This Row],[Repartition Segment 1]]*Data_Set[[#This Row],[Coefficient CO2 Segment 1]]*Data_Set[[#This Row],[Poids OT (T)]]*Data_Set[[#This Row],[Distance (KM)]]</f>
        <v>50.933525760000002</v>
      </c>
      <c r="AB955" s="30">
        <f>Data_Set[[#This Row],[Repartition Segment 2]]*Data_Set[[#This Row],[Coefficient CO2 Segment 2]]*Data_Set[[#This Row],[Poids OT (T)]]*Data_Set[[#This Row],[Distance (KM)]]</f>
        <v>0</v>
      </c>
      <c r="AC955" s="30">
        <f>Data_Set[[#This Row],[Bilan CO2 Segment 1 (Kg CO2)]]+Data_Set[[#This Row],[Bilan CO2 Segment 2 (Kg CO2)]]</f>
        <v>50.933525760000002</v>
      </c>
      <c r="AD955" s="1"/>
    </row>
    <row r="956" spans="1:30" ht="12.5" x14ac:dyDescent="0.25">
      <c r="A956" s="7">
        <v>20220600077</v>
      </c>
      <c r="B956" s="18">
        <v>44727</v>
      </c>
      <c r="C956" s="18" t="str">
        <f>TEXT(B956, "mmmm")</f>
        <v>juin</v>
      </c>
      <c r="D956" s="18" t="str">
        <f>TEXT(B956,"aaaa")</f>
        <v>2022</v>
      </c>
      <c r="E956" s="7">
        <v>1519014</v>
      </c>
      <c r="F956" s="17">
        <v>709</v>
      </c>
      <c r="G956" s="23">
        <f>Data_Set[[#This Row],[Poids OT (kg)]]/1000</f>
        <v>0.70899999999999996</v>
      </c>
      <c r="H956" s="6" t="s">
        <v>0</v>
      </c>
      <c r="I956" s="7">
        <v>310</v>
      </c>
      <c r="J956" s="6">
        <v>91100</v>
      </c>
      <c r="K956" s="6" t="s">
        <v>22</v>
      </c>
      <c r="L956" s="6">
        <v>59100</v>
      </c>
      <c r="M956" s="6" t="s">
        <v>28</v>
      </c>
      <c r="N956" s="7">
        <v>266.166</v>
      </c>
      <c r="O956" s="6" t="s">
        <v>145</v>
      </c>
      <c r="P956" s="6" t="s">
        <v>146</v>
      </c>
      <c r="Q956" s="11">
        <v>1690891543678</v>
      </c>
      <c r="R956" s="12">
        <v>154098765</v>
      </c>
      <c r="S956" s="6" t="str">
        <f>LEFT(Q956,1)</f>
        <v>1</v>
      </c>
      <c r="T956" s="6" t="str">
        <f>IF(S956="1","Homme",IF(S956="0","Inconnu","Femme"))</f>
        <v>Homme</v>
      </c>
      <c r="U956" s="6" t="str">
        <f>"19"&amp;MID(Q956, SEARCH("", Q956) + 1,2)</f>
        <v>1969</v>
      </c>
      <c r="V956" s="6" t="str">
        <f>FLOOR(U956,5) &amp; "-" &amp; FLOOR(U956,5) + 5</f>
        <v>1965-1970</v>
      </c>
      <c r="W956" s="24">
        <f>IFERROR(VLOOKUP(Data_Set[[#This Row],[Type Transport]],'[1]Taux émission CO2e'!$A$5:$B$16,2,0),0)</f>
        <v>0.3</v>
      </c>
      <c r="X956" s="28">
        <f>IFERROR(VLOOKUP(Data_Set[[#This Row],[Type Transport]],'[1]Taux émission CO2e'!$A$5:$D$16,4,0),0)</f>
        <v>0.16</v>
      </c>
      <c r="Y956" s="24">
        <f>IFERROR(VLOOKUP(Data_Set[[#This Row],[Type Transport]],'[1]Taux émission CO2e'!$A$20:$B$31,2,0),0)</f>
        <v>0.7</v>
      </c>
      <c r="Z956" s="6">
        <f>IFERROR(VLOOKUP(Data_Set[[#This Row],[Type Transport]],'[1]Taux émission CO2e'!$A$20:$D$31,4,0),0)</f>
        <v>6.7400000000000002E-2</v>
      </c>
      <c r="AA956" s="30">
        <f>Data_Set[[#This Row],[Repartition Segment 1]]*Data_Set[[#This Row],[Coefficient CO2 Segment 1]]*Data_Set[[#This Row],[Poids OT (T)]]*Data_Set[[#This Row],[Distance (KM)]]</f>
        <v>9.0581613119999993</v>
      </c>
      <c r="AB956" s="30">
        <f>Data_Set[[#This Row],[Repartition Segment 2]]*Data_Set[[#This Row],[Coefficient CO2 Segment 2]]*Data_Set[[#This Row],[Poids OT (T)]]*Data_Set[[#This Row],[Distance (KM)]]</f>
        <v>8.9034177229200004</v>
      </c>
      <c r="AC956" s="30">
        <f>Data_Set[[#This Row],[Bilan CO2 Segment 1 (Kg CO2)]]+Data_Set[[#This Row],[Bilan CO2 Segment 2 (Kg CO2)]]</f>
        <v>17.96157903492</v>
      </c>
      <c r="AD956" s="1"/>
    </row>
    <row r="957" spans="1:30" ht="12.5" x14ac:dyDescent="0.25">
      <c r="A957" s="7">
        <v>20220600077</v>
      </c>
      <c r="B957" s="18">
        <v>44732</v>
      </c>
      <c r="C957" s="18" t="str">
        <f>TEXT(B957, "mmmm")</f>
        <v>juin</v>
      </c>
      <c r="D957" s="18" t="str">
        <f>TEXT(B957,"aaaa")</f>
        <v>2022</v>
      </c>
      <c r="E957" s="7">
        <v>1520882</v>
      </c>
      <c r="F957" s="17">
        <v>121</v>
      </c>
      <c r="G957" s="23">
        <f>Data_Set[[#This Row],[Poids OT (kg)]]/1000</f>
        <v>0.121</v>
      </c>
      <c r="H957" s="6" t="s">
        <v>1</v>
      </c>
      <c r="I957" s="7">
        <v>100</v>
      </c>
      <c r="J957" s="6">
        <v>91100</v>
      </c>
      <c r="K957" s="6" t="s">
        <v>22</v>
      </c>
      <c r="L957" s="6">
        <v>59100</v>
      </c>
      <c r="M957" s="6" t="s">
        <v>28</v>
      </c>
      <c r="N957" s="7">
        <v>266.166</v>
      </c>
      <c r="O957" s="6" t="s">
        <v>145</v>
      </c>
      <c r="P957" s="6" t="s">
        <v>146</v>
      </c>
      <c r="Q957" s="11">
        <v>1690891543678</v>
      </c>
      <c r="R957" s="12">
        <v>154098765</v>
      </c>
      <c r="S957" s="6" t="str">
        <f>LEFT(Q957,1)</f>
        <v>1</v>
      </c>
      <c r="T957" s="6" t="str">
        <f>IF(S957="1","Homme",IF(S957="0","Inconnu","Femme"))</f>
        <v>Homme</v>
      </c>
      <c r="U957" s="6" t="str">
        <f>"19"&amp;MID(Q957, SEARCH("", Q957) + 1,2)</f>
        <v>1969</v>
      </c>
      <c r="V957" s="6" t="str">
        <f>FLOOR(U957,5) &amp; "-" &amp; FLOOR(U957,5) + 5</f>
        <v>1965-1970</v>
      </c>
      <c r="W957" s="24">
        <f>IFERROR(VLOOKUP(Data_Set[[#This Row],[Type Transport]],'[1]Taux émission CO2e'!$A$5:$B$16,2,0),0)</f>
        <v>0.3</v>
      </c>
      <c r="X957" s="28">
        <f>IFERROR(VLOOKUP(Data_Set[[#This Row],[Type Transport]],'[1]Taux émission CO2e'!$A$5:$D$16,4,0),0)</f>
        <v>0.16</v>
      </c>
      <c r="Y957" s="24">
        <f>IFERROR(VLOOKUP(Data_Set[[#This Row],[Type Transport]],'[1]Taux émission CO2e'!$A$20:$B$31,2,0),0)</f>
        <v>0.7</v>
      </c>
      <c r="Z957" s="6">
        <f>IFERROR(VLOOKUP(Data_Set[[#This Row],[Type Transport]],'[1]Taux émission CO2e'!$A$20:$D$31,4,0),0)</f>
        <v>6.7400000000000002E-2</v>
      </c>
      <c r="AA957" s="30">
        <f>Data_Set[[#This Row],[Repartition Segment 1]]*Data_Set[[#This Row],[Coefficient CO2 Segment 1]]*Data_Set[[#This Row],[Poids OT (T)]]*Data_Set[[#This Row],[Distance (KM)]]</f>
        <v>1.545892128</v>
      </c>
      <c r="AB957" s="30">
        <f>Data_Set[[#This Row],[Repartition Segment 2]]*Data_Set[[#This Row],[Coefficient CO2 Segment 2]]*Data_Set[[#This Row],[Poids OT (T)]]*Data_Set[[#This Row],[Distance (KM)]]</f>
        <v>1.51948313748</v>
      </c>
      <c r="AC957" s="30">
        <f>Data_Set[[#This Row],[Bilan CO2 Segment 1 (Kg CO2)]]+Data_Set[[#This Row],[Bilan CO2 Segment 2 (Kg CO2)]]</f>
        <v>3.0653752654800002</v>
      </c>
      <c r="AD957" s="1"/>
    </row>
    <row r="958" spans="1:30" ht="12.5" x14ac:dyDescent="0.25">
      <c r="A958" s="7">
        <v>20220600077</v>
      </c>
      <c r="B958" s="18">
        <v>44736</v>
      </c>
      <c r="C958" s="18" t="str">
        <f>TEXT(B958, "mmmm")</f>
        <v>juin</v>
      </c>
      <c r="D958" s="18" t="str">
        <f>TEXT(B958,"aaaa")</f>
        <v>2022</v>
      </c>
      <c r="E958" s="7">
        <v>1523654</v>
      </c>
      <c r="F958" s="17">
        <v>30</v>
      </c>
      <c r="G958" s="23">
        <f>Data_Set[[#This Row],[Poids OT (kg)]]/1000</f>
        <v>0.03</v>
      </c>
      <c r="H958" s="6" t="s">
        <v>0</v>
      </c>
      <c r="I958" s="7">
        <v>100</v>
      </c>
      <c r="J958" s="6">
        <v>91100</v>
      </c>
      <c r="K958" s="6" t="s">
        <v>22</v>
      </c>
      <c r="L958" s="6">
        <v>59100</v>
      </c>
      <c r="M958" s="6" t="s">
        <v>28</v>
      </c>
      <c r="N958" s="7">
        <v>266.166</v>
      </c>
      <c r="O958" s="6" t="s">
        <v>145</v>
      </c>
      <c r="P958" s="6" t="s">
        <v>146</v>
      </c>
      <c r="Q958" s="11">
        <v>1690891543678</v>
      </c>
      <c r="R958" s="12">
        <v>154098765</v>
      </c>
      <c r="S958" s="6" t="str">
        <f>LEFT(Q958,1)</f>
        <v>1</v>
      </c>
      <c r="T958" s="6" t="str">
        <f>IF(S958="1","Homme",IF(S958="0","Inconnu","Femme"))</f>
        <v>Homme</v>
      </c>
      <c r="U958" s="6" t="str">
        <f>"19"&amp;MID(Q958, SEARCH("", Q958) + 1,2)</f>
        <v>1969</v>
      </c>
      <c r="V958" s="6" t="str">
        <f>FLOOR(U958,5) &amp; "-" &amp; FLOOR(U958,5) + 5</f>
        <v>1965-1970</v>
      </c>
      <c r="W958" s="24">
        <f>IFERROR(VLOOKUP(Data_Set[[#This Row],[Type Transport]],'[1]Taux émission CO2e'!$A$5:$B$16,2,0),0)</f>
        <v>0.3</v>
      </c>
      <c r="X958" s="28">
        <f>IFERROR(VLOOKUP(Data_Set[[#This Row],[Type Transport]],'[1]Taux émission CO2e'!$A$5:$D$16,4,0),0)</f>
        <v>0.16</v>
      </c>
      <c r="Y958" s="24">
        <f>IFERROR(VLOOKUP(Data_Set[[#This Row],[Type Transport]],'[1]Taux émission CO2e'!$A$20:$B$31,2,0),0)</f>
        <v>0.7</v>
      </c>
      <c r="Z958" s="6">
        <f>IFERROR(VLOOKUP(Data_Set[[#This Row],[Type Transport]],'[1]Taux émission CO2e'!$A$20:$D$31,4,0),0)</f>
        <v>6.7400000000000002E-2</v>
      </c>
      <c r="AA958" s="30">
        <f>Data_Set[[#This Row],[Repartition Segment 1]]*Data_Set[[#This Row],[Coefficient CO2 Segment 1]]*Data_Set[[#This Row],[Poids OT (T)]]*Data_Set[[#This Row],[Distance (KM)]]</f>
        <v>0.38327903999999996</v>
      </c>
      <c r="AB958" s="30">
        <f>Data_Set[[#This Row],[Repartition Segment 2]]*Data_Set[[#This Row],[Coefficient CO2 Segment 2]]*Data_Set[[#This Row],[Poids OT (T)]]*Data_Set[[#This Row],[Distance (KM)]]</f>
        <v>0.37673135639999999</v>
      </c>
      <c r="AC958" s="30">
        <f>Data_Set[[#This Row],[Bilan CO2 Segment 1 (Kg CO2)]]+Data_Set[[#This Row],[Bilan CO2 Segment 2 (Kg CO2)]]</f>
        <v>0.76001039640000001</v>
      </c>
      <c r="AD958" s="1"/>
    </row>
    <row r="959" spans="1:30" ht="12.5" x14ac:dyDescent="0.25">
      <c r="A959" s="7">
        <v>20220600077</v>
      </c>
      <c r="B959" s="18">
        <v>44741</v>
      </c>
      <c r="C959" s="18" t="str">
        <f>TEXT(B959, "mmmm")</f>
        <v>juin</v>
      </c>
      <c r="D959" s="18" t="str">
        <f>TEXT(B959,"aaaa")</f>
        <v>2022</v>
      </c>
      <c r="E959" s="7">
        <v>1525540</v>
      </c>
      <c r="F959" s="17">
        <v>1620</v>
      </c>
      <c r="G959" s="23">
        <f>Data_Set[[#This Row],[Poids OT (kg)]]/1000</f>
        <v>1.62</v>
      </c>
      <c r="H959" s="6" t="s">
        <v>5</v>
      </c>
      <c r="I959" s="7">
        <v>550</v>
      </c>
      <c r="J959" s="6">
        <v>91100</v>
      </c>
      <c r="K959" s="6" t="s">
        <v>22</v>
      </c>
      <c r="L959" s="6">
        <v>59100</v>
      </c>
      <c r="M959" s="6" t="s">
        <v>28</v>
      </c>
      <c r="N959" s="7">
        <v>266.166</v>
      </c>
      <c r="O959" s="6" t="s">
        <v>145</v>
      </c>
      <c r="P959" s="6" t="s">
        <v>146</v>
      </c>
      <c r="Q959" s="11">
        <v>1690891543678</v>
      </c>
      <c r="R959" s="12">
        <v>154098765</v>
      </c>
      <c r="S959" s="6" t="str">
        <f>LEFT(Q959,1)</f>
        <v>1</v>
      </c>
      <c r="T959" s="6" t="str">
        <f>IF(S959="1","Homme",IF(S959="0","Inconnu","Femme"))</f>
        <v>Homme</v>
      </c>
      <c r="U959" s="6" t="str">
        <f>"19"&amp;MID(Q959, SEARCH("", Q959) + 1,2)</f>
        <v>1969</v>
      </c>
      <c r="V959" s="6" t="str">
        <f>FLOOR(U959,5) &amp; "-" &amp; FLOOR(U959,5) + 5</f>
        <v>1965-1970</v>
      </c>
      <c r="W959" s="24">
        <f>IFERROR(VLOOKUP(Data_Set[[#This Row],[Type Transport]],'[1]Taux émission CO2e'!$A$5:$B$16,2,0),0)</f>
        <v>1</v>
      </c>
      <c r="X959" s="28">
        <f>IFERROR(VLOOKUP(Data_Set[[#This Row],[Type Transport]],'[1]Taux émission CO2e'!$A$5:$D$16,4,0),0)</f>
        <v>0.16</v>
      </c>
      <c r="Y959" s="24">
        <f>IFERROR(VLOOKUP(Data_Set[[#This Row],[Type Transport]],'[1]Taux émission CO2e'!$A$20:$B$31,2,0),0)</f>
        <v>0</v>
      </c>
      <c r="Z959" s="6">
        <f>IFERROR(VLOOKUP(Data_Set[[#This Row],[Type Transport]],'[1]Taux émission CO2e'!$A$20:$D$31,4,0),0)</f>
        <v>0</v>
      </c>
      <c r="AA959" s="30">
        <f>Data_Set[[#This Row],[Repartition Segment 1]]*Data_Set[[#This Row],[Coefficient CO2 Segment 1]]*Data_Set[[#This Row],[Poids OT (T)]]*Data_Set[[#This Row],[Distance (KM)]]</f>
        <v>68.990227200000007</v>
      </c>
      <c r="AB959" s="30">
        <f>Data_Set[[#This Row],[Repartition Segment 2]]*Data_Set[[#This Row],[Coefficient CO2 Segment 2]]*Data_Set[[#This Row],[Poids OT (T)]]*Data_Set[[#This Row],[Distance (KM)]]</f>
        <v>0</v>
      </c>
      <c r="AC959" s="30">
        <f>Data_Set[[#This Row],[Bilan CO2 Segment 1 (Kg CO2)]]+Data_Set[[#This Row],[Bilan CO2 Segment 2 (Kg CO2)]]</f>
        <v>68.990227200000007</v>
      </c>
      <c r="AD959" s="1"/>
    </row>
    <row r="960" spans="1:30" ht="12.5" x14ac:dyDescent="0.25">
      <c r="A960" s="7">
        <v>2022070063</v>
      </c>
      <c r="B960" s="18">
        <v>44747</v>
      </c>
      <c r="C960" s="18" t="str">
        <f>TEXT(B960, "mmmm")</f>
        <v>juillet</v>
      </c>
      <c r="D960" s="18" t="str">
        <f>TEXT(B960,"aaaa")</f>
        <v>2022</v>
      </c>
      <c r="E960" s="7">
        <v>1527764</v>
      </c>
      <c r="F960" s="17">
        <v>604</v>
      </c>
      <c r="G960" s="23">
        <f>Data_Set[[#This Row],[Poids OT (kg)]]/1000</f>
        <v>0.60399999999999998</v>
      </c>
      <c r="H960" s="6" t="s">
        <v>0</v>
      </c>
      <c r="I960" s="7">
        <v>220</v>
      </c>
      <c r="J960" s="6">
        <v>91100</v>
      </c>
      <c r="K960" s="6" t="s">
        <v>22</v>
      </c>
      <c r="L960" s="6">
        <v>59100</v>
      </c>
      <c r="M960" s="6" t="s">
        <v>28</v>
      </c>
      <c r="N960" s="7">
        <v>266.166</v>
      </c>
      <c r="O960" s="6" t="s">
        <v>145</v>
      </c>
      <c r="P960" s="6" t="s">
        <v>146</v>
      </c>
      <c r="Q960" s="11">
        <v>1690891543678</v>
      </c>
      <c r="R960" s="12">
        <v>154098765</v>
      </c>
      <c r="S960" s="6" t="str">
        <f>LEFT(Q960,1)</f>
        <v>1</v>
      </c>
      <c r="T960" s="6" t="str">
        <f>IF(S960="1","Homme",IF(S960="0","Inconnu","Femme"))</f>
        <v>Homme</v>
      </c>
      <c r="U960" s="6" t="str">
        <f>"19"&amp;MID(Q960, SEARCH("", Q960) + 1,2)</f>
        <v>1969</v>
      </c>
      <c r="V960" s="6" t="str">
        <f>FLOOR(U960,5) &amp; "-" &amp; FLOOR(U960,5) + 5</f>
        <v>1965-1970</v>
      </c>
      <c r="W960" s="24">
        <f>IFERROR(VLOOKUP(Data_Set[[#This Row],[Type Transport]],'[1]Taux émission CO2e'!$A$5:$B$16,2,0),0)</f>
        <v>0.3</v>
      </c>
      <c r="X960" s="28">
        <f>IFERROR(VLOOKUP(Data_Set[[#This Row],[Type Transport]],'[1]Taux émission CO2e'!$A$5:$D$16,4,0),0)</f>
        <v>0.16</v>
      </c>
      <c r="Y960" s="24">
        <f>IFERROR(VLOOKUP(Data_Set[[#This Row],[Type Transport]],'[1]Taux émission CO2e'!$A$20:$B$31,2,0),0)</f>
        <v>0.7</v>
      </c>
      <c r="Z960" s="6">
        <f>IFERROR(VLOOKUP(Data_Set[[#This Row],[Type Transport]],'[1]Taux émission CO2e'!$A$20:$D$31,4,0),0)</f>
        <v>6.7400000000000002E-2</v>
      </c>
      <c r="AA960" s="30">
        <f>Data_Set[[#This Row],[Repartition Segment 1]]*Data_Set[[#This Row],[Coefficient CO2 Segment 1]]*Data_Set[[#This Row],[Poids OT (T)]]*Data_Set[[#This Row],[Distance (KM)]]</f>
        <v>7.7166846720000004</v>
      </c>
      <c r="AB960" s="30">
        <f>Data_Set[[#This Row],[Repartition Segment 2]]*Data_Set[[#This Row],[Coefficient CO2 Segment 2]]*Data_Set[[#This Row],[Poids OT (T)]]*Data_Set[[#This Row],[Distance (KM)]]</f>
        <v>7.5848579755199994</v>
      </c>
      <c r="AC960" s="30">
        <f>Data_Set[[#This Row],[Bilan CO2 Segment 1 (Kg CO2)]]+Data_Set[[#This Row],[Bilan CO2 Segment 2 (Kg CO2)]]</f>
        <v>15.30154264752</v>
      </c>
      <c r="AD960" s="1"/>
    </row>
    <row r="961" spans="1:30" ht="12.5" x14ac:dyDescent="0.25">
      <c r="A961" s="7">
        <v>20220800118</v>
      </c>
      <c r="B961" s="18">
        <v>44781</v>
      </c>
      <c r="C961" s="18" t="str">
        <f>TEXT(B961, "mmmm")</f>
        <v>août</v>
      </c>
      <c r="D961" s="18" t="str">
        <f>TEXT(B961,"aaaa")</f>
        <v>2022</v>
      </c>
      <c r="E961" s="7">
        <v>1540440</v>
      </c>
      <c r="F961" s="17">
        <v>685</v>
      </c>
      <c r="G961" s="23">
        <f>Data_Set[[#This Row],[Poids OT (kg)]]/1000</f>
        <v>0.68500000000000005</v>
      </c>
      <c r="H961" s="6" t="s">
        <v>1</v>
      </c>
      <c r="I961" s="7">
        <v>220</v>
      </c>
      <c r="J961" s="6">
        <v>91100</v>
      </c>
      <c r="K961" s="6" t="s">
        <v>22</v>
      </c>
      <c r="L961" s="6">
        <v>59100</v>
      </c>
      <c r="M961" s="6" t="s">
        <v>28</v>
      </c>
      <c r="N961" s="7">
        <v>266.166</v>
      </c>
      <c r="O961" s="6" t="s">
        <v>145</v>
      </c>
      <c r="P961" s="6" t="s">
        <v>146</v>
      </c>
      <c r="Q961" s="11">
        <v>1690891543678</v>
      </c>
      <c r="R961" s="12">
        <v>154098765</v>
      </c>
      <c r="S961" s="6" t="str">
        <f>LEFT(Q961,1)</f>
        <v>1</v>
      </c>
      <c r="T961" s="6" t="str">
        <f>IF(S961="1","Homme",IF(S961="0","Inconnu","Femme"))</f>
        <v>Homme</v>
      </c>
      <c r="U961" s="6" t="str">
        <f>"19"&amp;MID(Q961, SEARCH("", Q961) + 1,2)</f>
        <v>1969</v>
      </c>
      <c r="V961" s="6" t="str">
        <f>FLOOR(U961,5) &amp; "-" &amp; FLOOR(U961,5) + 5</f>
        <v>1965-1970</v>
      </c>
      <c r="W961" s="24">
        <f>IFERROR(VLOOKUP(Data_Set[[#This Row],[Type Transport]],'[1]Taux émission CO2e'!$A$5:$B$16,2,0),0)</f>
        <v>0.3</v>
      </c>
      <c r="X961" s="28">
        <f>IFERROR(VLOOKUP(Data_Set[[#This Row],[Type Transport]],'[1]Taux émission CO2e'!$A$5:$D$16,4,0),0)</f>
        <v>0.16</v>
      </c>
      <c r="Y961" s="24">
        <f>IFERROR(VLOOKUP(Data_Set[[#This Row],[Type Transport]],'[1]Taux émission CO2e'!$A$20:$B$31,2,0),0)</f>
        <v>0.7</v>
      </c>
      <c r="Z961" s="6">
        <f>IFERROR(VLOOKUP(Data_Set[[#This Row],[Type Transport]],'[1]Taux émission CO2e'!$A$20:$D$31,4,0),0)</f>
        <v>6.7400000000000002E-2</v>
      </c>
      <c r="AA961" s="30">
        <f>Data_Set[[#This Row],[Repartition Segment 1]]*Data_Set[[#This Row],[Coefficient CO2 Segment 1]]*Data_Set[[#This Row],[Poids OT (T)]]*Data_Set[[#This Row],[Distance (KM)]]</f>
        <v>8.7515380800000013</v>
      </c>
      <c r="AB961" s="30">
        <f>Data_Set[[#This Row],[Repartition Segment 2]]*Data_Set[[#This Row],[Coefficient CO2 Segment 2]]*Data_Set[[#This Row],[Poids OT (T)]]*Data_Set[[#This Row],[Distance (KM)]]</f>
        <v>8.6020326378000007</v>
      </c>
      <c r="AC961" s="30">
        <f>Data_Set[[#This Row],[Bilan CO2 Segment 1 (Kg CO2)]]+Data_Set[[#This Row],[Bilan CO2 Segment 2 (Kg CO2)]]</f>
        <v>17.353570717800004</v>
      </c>
      <c r="AD961" s="1"/>
    </row>
    <row r="962" spans="1:30" ht="12.5" x14ac:dyDescent="0.25">
      <c r="A962" s="7">
        <v>20220800118</v>
      </c>
      <c r="B962" s="18">
        <v>44782</v>
      </c>
      <c r="C962" s="18" t="str">
        <f>TEXT(B962, "mmmm")</f>
        <v>août</v>
      </c>
      <c r="D962" s="18" t="str">
        <f>TEXT(B962,"aaaa")</f>
        <v>2022</v>
      </c>
      <c r="E962" s="7">
        <v>1540942</v>
      </c>
      <c r="F962" s="17">
        <v>40</v>
      </c>
      <c r="G962" s="23">
        <f>Data_Set[[#This Row],[Poids OT (kg)]]/1000</f>
        <v>0.04</v>
      </c>
      <c r="H962" s="6" t="s">
        <v>1</v>
      </c>
      <c r="I962" s="7">
        <v>113</v>
      </c>
      <c r="J962" s="6">
        <v>91100</v>
      </c>
      <c r="K962" s="6" t="s">
        <v>22</v>
      </c>
      <c r="L962" s="6">
        <v>59100</v>
      </c>
      <c r="M962" s="6" t="s">
        <v>28</v>
      </c>
      <c r="N962" s="7">
        <v>266.166</v>
      </c>
      <c r="O962" s="6" t="s">
        <v>145</v>
      </c>
      <c r="P962" s="6" t="s">
        <v>146</v>
      </c>
      <c r="Q962" s="11">
        <v>1690891543678</v>
      </c>
      <c r="R962" s="12">
        <v>154098765</v>
      </c>
      <c r="S962" s="6" t="str">
        <f>LEFT(Q962,1)</f>
        <v>1</v>
      </c>
      <c r="T962" s="6" t="str">
        <f>IF(S962="1","Homme",IF(S962="0","Inconnu","Femme"))</f>
        <v>Homme</v>
      </c>
      <c r="U962" s="6" t="str">
        <f>"19"&amp;MID(Q962, SEARCH("", Q962) + 1,2)</f>
        <v>1969</v>
      </c>
      <c r="V962" s="6" t="str">
        <f>FLOOR(U962,5) &amp; "-" &amp; FLOOR(U962,5) + 5</f>
        <v>1965-1970</v>
      </c>
      <c r="W962" s="24">
        <f>IFERROR(VLOOKUP(Data_Set[[#This Row],[Type Transport]],'[1]Taux émission CO2e'!$A$5:$B$16,2,0),0)</f>
        <v>0.3</v>
      </c>
      <c r="X962" s="28">
        <f>IFERROR(VLOOKUP(Data_Set[[#This Row],[Type Transport]],'[1]Taux émission CO2e'!$A$5:$D$16,4,0),0)</f>
        <v>0.16</v>
      </c>
      <c r="Y962" s="24">
        <f>IFERROR(VLOOKUP(Data_Set[[#This Row],[Type Transport]],'[1]Taux émission CO2e'!$A$20:$B$31,2,0),0)</f>
        <v>0.7</v>
      </c>
      <c r="Z962" s="6">
        <f>IFERROR(VLOOKUP(Data_Set[[#This Row],[Type Transport]],'[1]Taux émission CO2e'!$A$20:$D$31,4,0),0)</f>
        <v>6.7400000000000002E-2</v>
      </c>
      <c r="AA962" s="30">
        <f>Data_Set[[#This Row],[Repartition Segment 1]]*Data_Set[[#This Row],[Coefficient CO2 Segment 1]]*Data_Set[[#This Row],[Poids OT (T)]]*Data_Set[[#This Row],[Distance (KM)]]</f>
        <v>0.51103872000000006</v>
      </c>
      <c r="AB962" s="30">
        <f>Data_Set[[#This Row],[Repartition Segment 2]]*Data_Set[[#This Row],[Coefficient CO2 Segment 2]]*Data_Set[[#This Row],[Poids OT (T)]]*Data_Set[[#This Row],[Distance (KM)]]</f>
        <v>0.50230847519999999</v>
      </c>
      <c r="AC962" s="30">
        <f>Data_Set[[#This Row],[Bilan CO2 Segment 1 (Kg CO2)]]+Data_Set[[#This Row],[Bilan CO2 Segment 2 (Kg CO2)]]</f>
        <v>1.0133471952000002</v>
      </c>
      <c r="AD962" s="1"/>
    </row>
    <row r="963" spans="1:30" ht="12.5" x14ac:dyDescent="0.25">
      <c r="A963" s="7">
        <v>20220800118</v>
      </c>
      <c r="B963" s="18">
        <v>44795</v>
      </c>
      <c r="C963" s="18" t="str">
        <f>TEXT(B963, "mmmm")</f>
        <v>août</v>
      </c>
      <c r="D963" s="18" t="str">
        <f>TEXT(B963,"aaaa")</f>
        <v>2022</v>
      </c>
      <c r="E963" s="7">
        <v>1543632</v>
      </c>
      <c r="F963" s="17">
        <v>685</v>
      </c>
      <c r="G963" s="23">
        <f>Data_Set[[#This Row],[Poids OT (kg)]]/1000</f>
        <v>0.68500000000000005</v>
      </c>
      <c r="H963" s="6" t="s">
        <v>1</v>
      </c>
      <c r="I963" s="7">
        <v>230</v>
      </c>
      <c r="J963" s="6">
        <v>91100</v>
      </c>
      <c r="K963" s="6" t="s">
        <v>22</v>
      </c>
      <c r="L963" s="6">
        <v>59100</v>
      </c>
      <c r="M963" s="6" t="s">
        <v>28</v>
      </c>
      <c r="N963" s="7">
        <v>266.166</v>
      </c>
      <c r="O963" s="6" t="s">
        <v>145</v>
      </c>
      <c r="P963" s="6" t="s">
        <v>146</v>
      </c>
      <c r="Q963" s="11">
        <v>1690891543678</v>
      </c>
      <c r="R963" s="12">
        <v>154098765</v>
      </c>
      <c r="S963" s="6" t="str">
        <f>LEFT(Q963,1)</f>
        <v>1</v>
      </c>
      <c r="T963" s="6" t="str">
        <f>IF(S963="1","Homme",IF(S963="0","Inconnu","Femme"))</f>
        <v>Homme</v>
      </c>
      <c r="U963" s="6" t="str">
        <f>"19"&amp;MID(Q963, SEARCH("", Q963) + 1,2)</f>
        <v>1969</v>
      </c>
      <c r="V963" s="6" t="str">
        <f>FLOOR(U963,5) &amp; "-" &amp; FLOOR(U963,5) + 5</f>
        <v>1965-1970</v>
      </c>
      <c r="W963" s="24">
        <f>IFERROR(VLOOKUP(Data_Set[[#This Row],[Type Transport]],'[1]Taux émission CO2e'!$A$5:$B$16,2,0),0)</f>
        <v>0.3</v>
      </c>
      <c r="X963" s="28">
        <f>IFERROR(VLOOKUP(Data_Set[[#This Row],[Type Transport]],'[1]Taux émission CO2e'!$A$5:$D$16,4,0),0)</f>
        <v>0.16</v>
      </c>
      <c r="Y963" s="24">
        <f>IFERROR(VLOOKUP(Data_Set[[#This Row],[Type Transport]],'[1]Taux émission CO2e'!$A$20:$B$31,2,0),0)</f>
        <v>0.7</v>
      </c>
      <c r="Z963" s="6">
        <f>IFERROR(VLOOKUP(Data_Set[[#This Row],[Type Transport]],'[1]Taux émission CO2e'!$A$20:$D$31,4,0),0)</f>
        <v>6.7400000000000002E-2</v>
      </c>
      <c r="AA963" s="30">
        <f>Data_Set[[#This Row],[Repartition Segment 1]]*Data_Set[[#This Row],[Coefficient CO2 Segment 1]]*Data_Set[[#This Row],[Poids OT (T)]]*Data_Set[[#This Row],[Distance (KM)]]</f>
        <v>8.7515380800000013</v>
      </c>
      <c r="AB963" s="30">
        <f>Data_Set[[#This Row],[Repartition Segment 2]]*Data_Set[[#This Row],[Coefficient CO2 Segment 2]]*Data_Set[[#This Row],[Poids OT (T)]]*Data_Set[[#This Row],[Distance (KM)]]</f>
        <v>8.6020326378000007</v>
      </c>
      <c r="AC963" s="30">
        <f>Data_Set[[#This Row],[Bilan CO2 Segment 1 (Kg CO2)]]+Data_Set[[#This Row],[Bilan CO2 Segment 2 (Kg CO2)]]</f>
        <v>17.353570717800004</v>
      </c>
      <c r="AD963" s="1"/>
    </row>
    <row r="964" spans="1:30" ht="12.5" x14ac:dyDescent="0.25">
      <c r="A964" s="7">
        <v>20220800118</v>
      </c>
      <c r="B964" s="18">
        <v>44797</v>
      </c>
      <c r="C964" s="18" t="str">
        <f>TEXT(B964, "mmmm")</f>
        <v>août</v>
      </c>
      <c r="D964" s="18" t="str">
        <f>TEXT(B964,"aaaa")</f>
        <v>2022</v>
      </c>
      <c r="E964" s="7">
        <v>1544614</v>
      </c>
      <c r="F964" s="17">
        <v>323</v>
      </c>
      <c r="G964" s="23">
        <f>Data_Set[[#This Row],[Poids OT (kg)]]/1000</f>
        <v>0.32300000000000001</v>
      </c>
      <c r="H964" s="6" t="s">
        <v>1</v>
      </c>
      <c r="I964" s="7">
        <v>200</v>
      </c>
      <c r="J964" s="6">
        <v>91100</v>
      </c>
      <c r="K964" s="6" t="s">
        <v>22</v>
      </c>
      <c r="L964" s="6">
        <v>59100</v>
      </c>
      <c r="M964" s="6" t="s">
        <v>28</v>
      </c>
      <c r="N964" s="7">
        <v>266.166</v>
      </c>
      <c r="O964" s="6" t="s">
        <v>145</v>
      </c>
      <c r="P964" s="6" t="s">
        <v>146</v>
      </c>
      <c r="Q964" s="11">
        <v>1690891543678</v>
      </c>
      <c r="R964" s="12">
        <v>154098765</v>
      </c>
      <c r="S964" s="6" t="str">
        <f>LEFT(Q964,1)</f>
        <v>1</v>
      </c>
      <c r="T964" s="6" t="str">
        <f>IF(S964="1","Homme",IF(S964="0","Inconnu","Femme"))</f>
        <v>Homme</v>
      </c>
      <c r="U964" s="6" t="str">
        <f>"19"&amp;MID(Q964, SEARCH("", Q964) + 1,2)</f>
        <v>1969</v>
      </c>
      <c r="V964" s="6" t="str">
        <f>FLOOR(U964,5) &amp; "-" &amp; FLOOR(U964,5) + 5</f>
        <v>1965-1970</v>
      </c>
      <c r="W964" s="24">
        <f>IFERROR(VLOOKUP(Data_Set[[#This Row],[Type Transport]],'[1]Taux émission CO2e'!$A$5:$B$16,2,0),0)</f>
        <v>0.3</v>
      </c>
      <c r="X964" s="28">
        <f>IFERROR(VLOOKUP(Data_Set[[#This Row],[Type Transport]],'[1]Taux émission CO2e'!$A$5:$D$16,4,0),0)</f>
        <v>0.16</v>
      </c>
      <c r="Y964" s="24">
        <f>IFERROR(VLOOKUP(Data_Set[[#This Row],[Type Transport]],'[1]Taux émission CO2e'!$A$20:$B$31,2,0),0)</f>
        <v>0.7</v>
      </c>
      <c r="Z964" s="6">
        <f>IFERROR(VLOOKUP(Data_Set[[#This Row],[Type Transport]],'[1]Taux émission CO2e'!$A$20:$D$31,4,0),0)</f>
        <v>6.7400000000000002E-2</v>
      </c>
      <c r="AA964" s="30">
        <f>Data_Set[[#This Row],[Repartition Segment 1]]*Data_Set[[#This Row],[Coefficient CO2 Segment 1]]*Data_Set[[#This Row],[Poids OT (T)]]*Data_Set[[#This Row],[Distance (KM)]]</f>
        <v>4.1266376640000004</v>
      </c>
      <c r="AB964" s="30">
        <f>Data_Set[[#This Row],[Repartition Segment 2]]*Data_Set[[#This Row],[Coefficient CO2 Segment 2]]*Data_Set[[#This Row],[Poids OT (T)]]*Data_Set[[#This Row],[Distance (KM)]]</f>
        <v>4.0561409372400004</v>
      </c>
      <c r="AC964" s="30">
        <f>Data_Set[[#This Row],[Bilan CO2 Segment 1 (Kg CO2)]]+Data_Set[[#This Row],[Bilan CO2 Segment 2 (Kg CO2)]]</f>
        <v>8.1827786012400008</v>
      </c>
      <c r="AD964" s="1"/>
    </row>
    <row r="965" spans="1:30" ht="12.5" x14ac:dyDescent="0.25">
      <c r="A965" s="7">
        <v>20220800118</v>
      </c>
      <c r="B965" s="18">
        <v>44799</v>
      </c>
      <c r="C965" s="18" t="str">
        <f>TEXT(B965, "mmmm")</f>
        <v>août</v>
      </c>
      <c r="D965" s="18" t="str">
        <f>TEXT(B965,"aaaa")</f>
        <v>2022</v>
      </c>
      <c r="E965" s="7">
        <v>1545511</v>
      </c>
      <c r="F965" s="17">
        <v>102</v>
      </c>
      <c r="G965" s="23">
        <f>Data_Set[[#This Row],[Poids OT (kg)]]/1000</f>
        <v>0.10199999999999999</v>
      </c>
      <c r="H965" s="6" t="s">
        <v>1</v>
      </c>
      <c r="I965" s="7">
        <v>200</v>
      </c>
      <c r="J965" s="6">
        <v>91100</v>
      </c>
      <c r="K965" s="6" t="s">
        <v>22</v>
      </c>
      <c r="L965" s="6">
        <v>59100</v>
      </c>
      <c r="M965" s="6" t="s">
        <v>28</v>
      </c>
      <c r="N965" s="7">
        <v>266.166</v>
      </c>
      <c r="O965" s="6" t="s">
        <v>145</v>
      </c>
      <c r="P965" s="6" t="s">
        <v>146</v>
      </c>
      <c r="Q965" s="11">
        <v>1690891543678</v>
      </c>
      <c r="R965" s="12">
        <v>154098765</v>
      </c>
      <c r="S965" s="6" t="str">
        <f>LEFT(Q965,1)</f>
        <v>1</v>
      </c>
      <c r="T965" s="6" t="str">
        <f>IF(S965="1","Homme",IF(S965="0","Inconnu","Femme"))</f>
        <v>Homme</v>
      </c>
      <c r="U965" s="6" t="str">
        <f>"19"&amp;MID(Q965, SEARCH("", Q965) + 1,2)</f>
        <v>1969</v>
      </c>
      <c r="V965" s="6" t="str">
        <f>FLOOR(U965,5) &amp; "-" &amp; FLOOR(U965,5) + 5</f>
        <v>1965-1970</v>
      </c>
      <c r="W965" s="24">
        <f>IFERROR(VLOOKUP(Data_Set[[#This Row],[Type Transport]],'[1]Taux émission CO2e'!$A$5:$B$16,2,0),0)</f>
        <v>0.3</v>
      </c>
      <c r="X965" s="28">
        <f>IFERROR(VLOOKUP(Data_Set[[#This Row],[Type Transport]],'[1]Taux émission CO2e'!$A$5:$D$16,4,0),0)</f>
        <v>0.16</v>
      </c>
      <c r="Y965" s="24">
        <f>IFERROR(VLOOKUP(Data_Set[[#This Row],[Type Transport]],'[1]Taux émission CO2e'!$A$20:$B$31,2,0),0)</f>
        <v>0.7</v>
      </c>
      <c r="Z965" s="6">
        <f>IFERROR(VLOOKUP(Data_Set[[#This Row],[Type Transport]],'[1]Taux émission CO2e'!$A$20:$D$31,4,0),0)</f>
        <v>6.7400000000000002E-2</v>
      </c>
      <c r="AA965" s="30">
        <f>Data_Set[[#This Row],[Repartition Segment 1]]*Data_Set[[#This Row],[Coefficient CO2 Segment 1]]*Data_Set[[#This Row],[Poids OT (T)]]*Data_Set[[#This Row],[Distance (KM)]]</f>
        <v>1.303148736</v>
      </c>
      <c r="AB965" s="30">
        <f>Data_Set[[#This Row],[Repartition Segment 2]]*Data_Set[[#This Row],[Coefficient CO2 Segment 2]]*Data_Set[[#This Row],[Poids OT (T)]]*Data_Set[[#This Row],[Distance (KM)]]</f>
        <v>1.28088661176</v>
      </c>
      <c r="AC965" s="30">
        <f>Data_Set[[#This Row],[Bilan CO2 Segment 1 (Kg CO2)]]+Data_Set[[#This Row],[Bilan CO2 Segment 2 (Kg CO2)]]</f>
        <v>2.58403534776</v>
      </c>
      <c r="AD965" s="1"/>
    </row>
    <row r="966" spans="1:30" ht="12.5" x14ac:dyDescent="0.25">
      <c r="A966" s="7">
        <v>2022090069</v>
      </c>
      <c r="B966" s="18">
        <v>44819</v>
      </c>
      <c r="C966" s="18" t="str">
        <f>TEXT(B966, "mmmm")</f>
        <v>septembre</v>
      </c>
      <c r="D966" s="18" t="str">
        <f>TEXT(B966,"aaaa")</f>
        <v>2022</v>
      </c>
      <c r="E966" s="7">
        <v>1554400</v>
      </c>
      <c r="F966" s="17">
        <v>1362</v>
      </c>
      <c r="G966" s="23">
        <f>Data_Set[[#This Row],[Poids OT (kg)]]/1000</f>
        <v>1.3620000000000001</v>
      </c>
      <c r="H966" s="6" t="s">
        <v>1</v>
      </c>
      <c r="I966" s="7">
        <v>325</v>
      </c>
      <c r="J966" s="6">
        <v>91100</v>
      </c>
      <c r="K966" s="6" t="s">
        <v>22</v>
      </c>
      <c r="L966" s="6">
        <v>59100</v>
      </c>
      <c r="M966" s="6" t="s">
        <v>28</v>
      </c>
      <c r="N966" s="7">
        <v>266.166</v>
      </c>
      <c r="O966" s="6" t="s">
        <v>145</v>
      </c>
      <c r="P966" s="6" t="s">
        <v>146</v>
      </c>
      <c r="Q966" s="11">
        <v>1690891543678</v>
      </c>
      <c r="R966" s="12">
        <v>154098765</v>
      </c>
      <c r="S966" s="6" t="str">
        <f>LEFT(Q966,1)</f>
        <v>1</v>
      </c>
      <c r="T966" s="6" t="str">
        <f>IF(S966="1","Homme",IF(S966="0","Inconnu","Femme"))</f>
        <v>Homme</v>
      </c>
      <c r="U966" s="6" t="str">
        <f>"19"&amp;MID(Q966, SEARCH("", Q966) + 1,2)</f>
        <v>1969</v>
      </c>
      <c r="V966" s="6" t="str">
        <f>FLOOR(U966,5) &amp; "-" &amp; FLOOR(U966,5) + 5</f>
        <v>1965-1970</v>
      </c>
      <c r="W966" s="24">
        <f>IFERROR(VLOOKUP(Data_Set[[#This Row],[Type Transport]],'[1]Taux émission CO2e'!$A$5:$B$16,2,0),0)</f>
        <v>0.3</v>
      </c>
      <c r="X966" s="28">
        <f>IFERROR(VLOOKUP(Data_Set[[#This Row],[Type Transport]],'[1]Taux émission CO2e'!$A$5:$D$16,4,0),0)</f>
        <v>0.16</v>
      </c>
      <c r="Y966" s="24">
        <f>IFERROR(VLOOKUP(Data_Set[[#This Row],[Type Transport]],'[1]Taux émission CO2e'!$A$20:$B$31,2,0),0)</f>
        <v>0.7</v>
      </c>
      <c r="Z966" s="6">
        <f>IFERROR(VLOOKUP(Data_Set[[#This Row],[Type Transport]],'[1]Taux émission CO2e'!$A$20:$D$31,4,0),0)</f>
        <v>6.7400000000000002E-2</v>
      </c>
      <c r="AA966" s="30">
        <f>Data_Set[[#This Row],[Repartition Segment 1]]*Data_Set[[#This Row],[Coefficient CO2 Segment 1]]*Data_Set[[#This Row],[Poids OT (T)]]*Data_Set[[#This Row],[Distance (KM)]]</f>
        <v>17.400868416000002</v>
      </c>
      <c r="AB966" s="30">
        <f>Data_Set[[#This Row],[Repartition Segment 2]]*Data_Set[[#This Row],[Coefficient CO2 Segment 2]]*Data_Set[[#This Row],[Poids OT (T)]]*Data_Set[[#This Row],[Distance (KM)]]</f>
        <v>17.103603580560002</v>
      </c>
      <c r="AC966" s="30">
        <f>Data_Set[[#This Row],[Bilan CO2 Segment 1 (Kg CO2)]]+Data_Set[[#This Row],[Bilan CO2 Segment 2 (Kg CO2)]]</f>
        <v>34.50447199656</v>
      </c>
      <c r="AD966" s="1"/>
    </row>
    <row r="967" spans="1:30" ht="12.5" x14ac:dyDescent="0.25">
      <c r="A967" s="7">
        <v>20210100041</v>
      </c>
      <c r="B967" s="18">
        <v>44218</v>
      </c>
      <c r="C967" s="18" t="str">
        <f>TEXT(B967, "mmmm")</f>
        <v>janvier</v>
      </c>
      <c r="D967" s="18" t="str">
        <f>TEXT(B967,"aaaa")</f>
        <v>2021</v>
      </c>
      <c r="E967" s="7">
        <v>1315539</v>
      </c>
      <c r="F967" s="17">
        <v>200</v>
      </c>
      <c r="G967" s="23">
        <f>Data_Set[[#This Row],[Poids OT (kg)]]/1000</f>
        <v>0.2</v>
      </c>
      <c r="H967" s="6" t="s">
        <v>0</v>
      </c>
      <c r="I967" s="7">
        <v>92</v>
      </c>
      <c r="J967" s="6">
        <v>91100</v>
      </c>
      <c r="K967" s="6" t="s">
        <v>22</v>
      </c>
      <c r="L967" s="6">
        <v>59200</v>
      </c>
      <c r="M967" s="6" t="s">
        <v>52</v>
      </c>
      <c r="N967" s="7">
        <v>265.54500000000002</v>
      </c>
      <c r="O967" s="6" t="s">
        <v>145</v>
      </c>
      <c r="P967" s="6" t="s">
        <v>146</v>
      </c>
      <c r="Q967" s="11">
        <v>1690891543678</v>
      </c>
      <c r="R967" s="12">
        <v>154098765</v>
      </c>
      <c r="S967" s="6" t="str">
        <f>LEFT(Q967,1)</f>
        <v>1</v>
      </c>
      <c r="T967" s="6" t="str">
        <f>IF(S967="1","Homme",IF(S967="0","Inconnu","Femme"))</f>
        <v>Homme</v>
      </c>
      <c r="U967" s="6" t="str">
        <f>"19"&amp;MID(Q967, SEARCH("", Q967) + 1,2)</f>
        <v>1969</v>
      </c>
      <c r="V967" s="6" t="str">
        <f>FLOOR(U967,5) &amp; "-" &amp; FLOOR(U967,5) + 5</f>
        <v>1965-1970</v>
      </c>
      <c r="W967" s="24">
        <f>IFERROR(VLOOKUP(Data_Set[[#This Row],[Type Transport]],'[1]Taux émission CO2e'!$A$5:$B$16,2,0),0)</f>
        <v>0.3</v>
      </c>
      <c r="X967" s="28">
        <f>IFERROR(VLOOKUP(Data_Set[[#This Row],[Type Transport]],'[1]Taux émission CO2e'!$A$5:$D$16,4,0),0)</f>
        <v>0.16</v>
      </c>
      <c r="Y967" s="24">
        <f>IFERROR(VLOOKUP(Data_Set[[#This Row],[Type Transport]],'[1]Taux émission CO2e'!$A$20:$B$31,2,0),0)</f>
        <v>0.7</v>
      </c>
      <c r="Z967" s="6">
        <f>IFERROR(VLOOKUP(Data_Set[[#This Row],[Type Transport]],'[1]Taux émission CO2e'!$A$20:$D$31,4,0),0)</f>
        <v>6.7400000000000002E-2</v>
      </c>
      <c r="AA967" s="30">
        <f>Data_Set[[#This Row],[Repartition Segment 1]]*Data_Set[[#This Row],[Coefficient CO2 Segment 1]]*Data_Set[[#This Row],[Poids OT (T)]]*Data_Set[[#This Row],[Distance (KM)]]</f>
        <v>2.5492320000000004</v>
      </c>
      <c r="AB967" s="30">
        <f>Data_Set[[#This Row],[Repartition Segment 2]]*Data_Set[[#This Row],[Coefficient CO2 Segment 2]]*Data_Set[[#This Row],[Poids OT (T)]]*Data_Set[[#This Row],[Distance (KM)]]</f>
        <v>2.50568262</v>
      </c>
      <c r="AC967" s="30">
        <f>Data_Set[[#This Row],[Bilan CO2 Segment 1 (Kg CO2)]]+Data_Set[[#This Row],[Bilan CO2 Segment 2 (Kg CO2)]]</f>
        <v>5.0549146199999999</v>
      </c>
      <c r="AD967" s="1"/>
    </row>
    <row r="968" spans="1:30" ht="12.5" x14ac:dyDescent="0.25">
      <c r="A968" s="7">
        <v>20220200006</v>
      </c>
      <c r="B968" s="18">
        <v>44600</v>
      </c>
      <c r="C968" s="18" t="str">
        <f>TEXT(B968, "mmmm")</f>
        <v>février</v>
      </c>
      <c r="D968" s="18" t="str">
        <f>TEXT(B968,"aaaa")</f>
        <v>2022</v>
      </c>
      <c r="E968" s="7">
        <v>1464679</v>
      </c>
      <c r="F968" s="17">
        <v>80</v>
      </c>
      <c r="G968" s="23">
        <f>Data_Set[[#This Row],[Poids OT (kg)]]/1000</f>
        <v>0.08</v>
      </c>
      <c r="H968" s="6" t="s">
        <v>0</v>
      </c>
      <c r="I968" s="7">
        <v>100</v>
      </c>
      <c r="J968" s="6">
        <v>91100</v>
      </c>
      <c r="K968" s="6" t="s">
        <v>22</v>
      </c>
      <c r="L968" s="6">
        <v>59200</v>
      </c>
      <c r="M968" s="6" t="s">
        <v>52</v>
      </c>
      <c r="N968" s="7">
        <v>265.54500000000002</v>
      </c>
      <c r="O968" s="6" t="s">
        <v>145</v>
      </c>
      <c r="P968" s="6" t="s">
        <v>146</v>
      </c>
      <c r="Q968" s="11">
        <v>1690891543678</v>
      </c>
      <c r="R968" s="12">
        <v>154098765</v>
      </c>
      <c r="S968" s="6" t="str">
        <f>LEFT(Q968,1)</f>
        <v>1</v>
      </c>
      <c r="T968" s="6" t="str">
        <f>IF(S968="1","Homme",IF(S968="0","Inconnu","Femme"))</f>
        <v>Homme</v>
      </c>
      <c r="U968" s="6" t="str">
        <f>"19"&amp;MID(Q968, SEARCH("", Q968) + 1,2)</f>
        <v>1969</v>
      </c>
      <c r="V968" s="6" t="str">
        <f>FLOOR(U968,5) &amp; "-" &amp; FLOOR(U968,5) + 5</f>
        <v>1965-1970</v>
      </c>
      <c r="W968" s="24">
        <f>IFERROR(VLOOKUP(Data_Set[[#This Row],[Type Transport]],'[1]Taux émission CO2e'!$A$5:$B$16,2,0),0)</f>
        <v>0.3</v>
      </c>
      <c r="X968" s="28">
        <f>IFERROR(VLOOKUP(Data_Set[[#This Row],[Type Transport]],'[1]Taux émission CO2e'!$A$5:$D$16,4,0),0)</f>
        <v>0.16</v>
      </c>
      <c r="Y968" s="24">
        <f>IFERROR(VLOOKUP(Data_Set[[#This Row],[Type Transport]],'[1]Taux émission CO2e'!$A$20:$B$31,2,0),0)</f>
        <v>0.7</v>
      </c>
      <c r="Z968" s="6">
        <f>IFERROR(VLOOKUP(Data_Set[[#This Row],[Type Transport]],'[1]Taux émission CO2e'!$A$20:$D$31,4,0),0)</f>
        <v>6.7400000000000002E-2</v>
      </c>
      <c r="AA968" s="30">
        <f>Data_Set[[#This Row],[Repartition Segment 1]]*Data_Set[[#This Row],[Coefficient CO2 Segment 1]]*Data_Set[[#This Row],[Poids OT (T)]]*Data_Set[[#This Row],[Distance (KM)]]</f>
        <v>1.0196928000000001</v>
      </c>
      <c r="AB968" s="30">
        <f>Data_Set[[#This Row],[Repartition Segment 2]]*Data_Set[[#This Row],[Coefficient CO2 Segment 2]]*Data_Set[[#This Row],[Poids OT (T)]]*Data_Set[[#This Row],[Distance (KM)]]</f>
        <v>1.0022730480000002</v>
      </c>
      <c r="AC968" s="30">
        <f>Data_Set[[#This Row],[Bilan CO2 Segment 1 (Kg CO2)]]+Data_Set[[#This Row],[Bilan CO2 Segment 2 (Kg CO2)]]</f>
        <v>2.0219658480000002</v>
      </c>
      <c r="AD968" s="1"/>
    </row>
    <row r="969" spans="1:30" ht="12.5" x14ac:dyDescent="0.25">
      <c r="A969" s="7">
        <v>20220300036</v>
      </c>
      <c r="B969" s="18">
        <v>44610</v>
      </c>
      <c r="C969" s="18" t="str">
        <f>TEXT(B969, "mmmm")</f>
        <v>février</v>
      </c>
      <c r="D969" s="18" t="str">
        <f>TEXT(B969,"aaaa")</f>
        <v>2022</v>
      </c>
      <c r="E969" s="7">
        <v>1469675</v>
      </c>
      <c r="F969" s="17">
        <v>120</v>
      </c>
      <c r="G969" s="23">
        <f>Data_Set[[#This Row],[Poids OT (kg)]]/1000</f>
        <v>0.12</v>
      </c>
      <c r="H969" s="6" t="s">
        <v>0</v>
      </c>
      <c r="I969" s="7">
        <v>100</v>
      </c>
      <c r="J969" s="6">
        <v>91100</v>
      </c>
      <c r="K969" s="6" t="s">
        <v>22</v>
      </c>
      <c r="L969" s="6">
        <v>59200</v>
      </c>
      <c r="M969" s="6" t="s">
        <v>52</v>
      </c>
      <c r="N969" s="7">
        <v>265.54500000000002</v>
      </c>
      <c r="O969" s="6" t="s">
        <v>145</v>
      </c>
      <c r="P969" s="6" t="s">
        <v>146</v>
      </c>
      <c r="Q969" s="11">
        <v>1690891543678</v>
      </c>
      <c r="R969" s="12">
        <v>154098765</v>
      </c>
      <c r="S969" s="6" t="str">
        <f>LEFT(Q969,1)</f>
        <v>1</v>
      </c>
      <c r="T969" s="6" t="str">
        <f>IF(S969="1","Homme",IF(S969="0","Inconnu","Femme"))</f>
        <v>Homme</v>
      </c>
      <c r="U969" s="6" t="str">
        <f>"19"&amp;MID(Q969, SEARCH("", Q969) + 1,2)</f>
        <v>1969</v>
      </c>
      <c r="V969" s="6" t="str">
        <f>FLOOR(U969,5) &amp; "-" &amp; FLOOR(U969,5) + 5</f>
        <v>1965-1970</v>
      </c>
      <c r="W969" s="24">
        <f>IFERROR(VLOOKUP(Data_Set[[#This Row],[Type Transport]],'[1]Taux émission CO2e'!$A$5:$B$16,2,0),0)</f>
        <v>0.3</v>
      </c>
      <c r="X969" s="28">
        <f>IFERROR(VLOOKUP(Data_Set[[#This Row],[Type Transport]],'[1]Taux émission CO2e'!$A$5:$D$16,4,0),0)</f>
        <v>0.16</v>
      </c>
      <c r="Y969" s="24">
        <f>IFERROR(VLOOKUP(Data_Set[[#This Row],[Type Transport]],'[1]Taux émission CO2e'!$A$20:$B$31,2,0),0)</f>
        <v>0.7</v>
      </c>
      <c r="Z969" s="6">
        <f>IFERROR(VLOOKUP(Data_Set[[#This Row],[Type Transport]],'[1]Taux émission CO2e'!$A$20:$D$31,4,0),0)</f>
        <v>6.7400000000000002E-2</v>
      </c>
      <c r="AA969" s="30">
        <f>Data_Set[[#This Row],[Repartition Segment 1]]*Data_Set[[#This Row],[Coefficient CO2 Segment 1]]*Data_Set[[#This Row],[Poids OT (T)]]*Data_Set[[#This Row],[Distance (KM)]]</f>
        <v>1.5295391999999999</v>
      </c>
      <c r="AB969" s="30">
        <f>Data_Set[[#This Row],[Repartition Segment 2]]*Data_Set[[#This Row],[Coefficient CO2 Segment 2]]*Data_Set[[#This Row],[Poids OT (T)]]*Data_Set[[#This Row],[Distance (KM)]]</f>
        <v>1.503409572</v>
      </c>
      <c r="AC969" s="30">
        <f>Data_Set[[#This Row],[Bilan CO2 Segment 1 (Kg CO2)]]+Data_Set[[#This Row],[Bilan CO2 Segment 2 (Kg CO2)]]</f>
        <v>3.0329487720000001</v>
      </c>
      <c r="AD969" s="1"/>
    </row>
    <row r="970" spans="1:30" ht="12.5" x14ac:dyDescent="0.25">
      <c r="A970" s="7">
        <v>202203000165</v>
      </c>
      <c r="B970" s="18">
        <v>44631</v>
      </c>
      <c r="C970" s="18" t="str">
        <f>TEXT(B970, "mmmm")</f>
        <v>mars</v>
      </c>
      <c r="D970" s="18" t="str">
        <f>TEXT(B970,"aaaa")</f>
        <v>2022</v>
      </c>
      <c r="E970" s="7">
        <v>1478410</v>
      </c>
      <c r="F970" s="17">
        <v>120</v>
      </c>
      <c r="G970" s="23">
        <f>Data_Set[[#This Row],[Poids OT (kg)]]/1000</f>
        <v>0.12</v>
      </c>
      <c r="H970" s="6" t="s">
        <v>1</v>
      </c>
      <c r="I970" s="7">
        <v>100</v>
      </c>
      <c r="J970" s="6">
        <v>91100</v>
      </c>
      <c r="K970" s="6" t="s">
        <v>22</v>
      </c>
      <c r="L970" s="6">
        <v>59200</v>
      </c>
      <c r="M970" s="6" t="s">
        <v>52</v>
      </c>
      <c r="N970" s="7">
        <v>265.54500000000002</v>
      </c>
      <c r="O970" s="6" t="s">
        <v>145</v>
      </c>
      <c r="P970" s="6" t="s">
        <v>146</v>
      </c>
      <c r="Q970" s="11">
        <v>1690891543678</v>
      </c>
      <c r="R970" s="12">
        <v>154098765</v>
      </c>
      <c r="S970" s="6" t="str">
        <f>LEFT(Q970,1)</f>
        <v>1</v>
      </c>
      <c r="T970" s="6" t="str">
        <f>IF(S970="1","Homme",IF(S970="0","Inconnu","Femme"))</f>
        <v>Homme</v>
      </c>
      <c r="U970" s="6" t="str">
        <f>"19"&amp;MID(Q970, SEARCH("", Q970) + 1,2)</f>
        <v>1969</v>
      </c>
      <c r="V970" s="6" t="str">
        <f>FLOOR(U970,5) &amp; "-" &amp; FLOOR(U970,5) + 5</f>
        <v>1965-1970</v>
      </c>
      <c r="W970" s="24">
        <f>IFERROR(VLOOKUP(Data_Set[[#This Row],[Type Transport]],'[1]Taux émission CO2e'!$A$5:$B$16,2,0),0)</f>
        <v>0.3</v>
      </c>
      <c r="X970" s="28">
        <f>IFERROR(VLOOKUP(Data_Set[[#This Row],[Type Transport]],'[1]Taux émission CO2e'!$A$5:$D$16,4,0),0)</f>
        <v>0.16</v>
      </c>
      <c r="Y970" s="24">
        <f>IFERROR(VLOOKUP(Data_Set[[#This Row],[Type Transport]],'[1]Taux émission CO2e'!$A$20:$B$31,2,0),0)</f>
        <v>0.7</v>
      </c>
      <c r="Z970" s="6">
        <f>IFERROR(VLOOKUP(Data_Set[[#This Row],[Type Transport]],'[1]Taux émission CO2e'!$A$20:$D$31,4,0),0)</f>
        <v>6.7400000000000002E-2</v>
      </c>
      <c r="AA970" s="30">
        <f>Data_Set[[#This Row],[Repartition Segment 1]]*Data_Set[[#This Row],[Coefficient CO2 Segment 1]]*Data_Set[[#This Row],[Poids OT (T)]]*Data_Set[[#This Row],[Distance (KM)]]</f>
        <v>1.5295391999999999</v>
      </c>
      <c r="AB970" s="30">
        <f>Data_Set[[#This Row],[Repartition Segment 2]]*Data_Set[[#This Row],[Coefficient CO2 Segment 2]]*Data_Set[[#This Row],[Poids OT (T)]]*Data_Set[[#This Row],[Distance (KM)]]</f>
        <v>1.503409572</v>
      </c>
      <c r="AC970" s="30">
        <f>Data_Set[[#This Row],[Bilan CO2 Segment 1 (Kg CO2)]]+Data_Set[[#This Row],[Bilan CO2 Segment 2 (Kg CO2)]]</f>
        <v>3.0329487720000001</v>
      </c>
      <c r="AD970" s="1"/>
    </row>
    <row r="971" spans="1:30" ht="12.5" x14ac:dyDescent="0.25">
      <c r="A971" s="7">
        <v>202203000165</v>
      </c>
      <c r="B971" s="18">
        <v>44648</v>
      </c>
      <c r="C971" s="18" t="str">
        <f>TEXT(B971, "mmmm")</f>
        <v>mars</v>
      </c>
      <c r="D971" s="18" t="str">
        <f>TEXT(B971,"aaaa")</f>
        <v>2022</v>
      </c>
      <c r="E971" s="7">
        <v>1484873</v>
      </c>
      <c r="F971" s="17">
        <v>128</v>
      </c>
      <c r="G971" s="23">
        <f>Data_Set[[#This Row],[Poids OT (kg)]]/1000</f>
        <v>0.128</v>
      </c>
      <c r="H971" s="6" t="s">
        <v>1</v>
      </c>
      <c r="I971" s="7">
        <v>100</v>
      </c>
      <c r="J971" s="6">
        <v>91100</v>
      </c>
      <c r="K971" s="6" t="s">
        <v>22</v>
      </c>
      <c r="L971" s="6">
        <v>59200</v>
      </c>
      <c r="M971" s="6" t="s">
        <v>52</v>
      </c>
      <c r="N971" s="7">
        <v>265.54500000000002</v>
      </c>
      <c r="O971" s="6" t="s">
        <v>145</v>
      </c>
      <c r="P971" s="6" t="s">
        <v>146</v>
      </c>
      <c r="Q971" s="11">
        <v>1690891543678</v>
      </c>
      <c r="R971" s="12">
        <v>154098765</v>
      </c>
      <c r="S971" s="6" t="str">
        <f>LEFT(Q971,1)</f>
        <v>1</v>
      </c>
      <c r="T971" s="6" t="str">
        <f>IF(S971="1","Homme",IF(S971="0","Inconnu","Femme"))</f>
        <v>Homme</v>
      </c>
      <c r="U971" s="6" t="str">
        <f>"19"&amp;MID(Q971, SEARCH("", Q971) + 1,2)</f>
        <v>1969</v>
      </c>
      <c r="V971" s="6" t="str">
        <f>FLOOR(U971,5) &amp; "-" &amp; FLOOR(U971,5) + 5</f>
        <v>1965-1970</v>
      </c>
      <c r="W971" s="24">
        <f>IFERROR(VLOOKUP(Data_Set[[#This Row],[Type Transport]],'[1]Taux émission CO2e'!$A$5:$B$16,2,0),0)</f>
        <v>0.3</v>
      </c>
      <c r="X971" s="28">
        <f>IFERROR(VLOOKUP(Data_Set[[#This Row],[Type Transport]],'[1]Taux émission CO2e'!$A$5:$D$16,4,0),0)</f>
        <v>0.16</v>
      </c>
      <c r="Y971" s="24">
        <f>IFERROR(VLOOKUP(Data_Set[[#This Row],[Type Transport]],'[1]Taux émission CO2e'!$A$20:$B$31,2,0),0)</f>
        <v>0.7</v>
      </c>
      <c r="Z971" s="6">
        <f>IFERROR(VLOOKUP(Data_Set[[#This Row],[Type Transport]],'[1]Taux émission CO2e'!$A$20:$D$31,4,0),0)</f>
        <v>6.7400000000000002E-2</v>
      </c>
      <c r="AA971" s="30">
        <f>Data_Set[[#This Row],[Repartition Segment 1]]*Data_Set[[#This Row],[Coefficient CO2 Segment 1]]*Data_Set[[#This Row],[Poids OT (T)]]*Data_Set[[#This Row],[Distance (KM)]]</f>
        <v>1.6315084800000001</v>
      </c>
      <c r="AB971" s="30">
        <f>Data_Set[[#This Row],[Repartition Segment 2]]*Data_Set[[#This Row],[Coefficient CO2 Segment 2]]*Data_Set[[#This Row],[Poids OT (T)]]*Data_Set[[#This Row],[Distance (KM)]]</f>
        <v>1.6036368768</v>
      </c>
      <c r="AC971" s="30">
        <f>Data_Set[[#This Row],[Bilan CO2 Segment 1 (Kg CO2)]]+Data_Set[[#This Row],[Bilan CO2 Segment 2 (Kg CO2)]]</f>
        <v>3.2351453568000004</v>
      </c>
      <c r="AD971" s="1"/>
    </row>
    <row r="972" spans="1:30" ht="12.5" x14ac:dyDescent="0.25">
      <c r="A972" s="7">
        <v>202203000165</v>
      </c>
      <c r="B972" s="18">
        <v>44650</v>
      </c>
      <c r="C972" s="18" t="str">
        <f>TEXT(B972, "mmmm")</f>
        <v>mars</v>
      </c>
      <c r="D972" s="18" t="str">
        <f>TEXT(B972,"aaaa")</f>
        <v>2022</v>
      </c>
      <c r="E972" s="7">
        <v>1485667</v>
      </c>
      <c r="F972" s="17">
        <v>45</v>
      </c>
      <c r="G972" s="23">
        <f>Data_Set[[#This Row],[Poids OT (kg)]]/1000</f>
        <v>4.4999999999999998E-2</v>
      </c>
      <c r="H972" s="6" t="s">
        <v>1</v>
      </c>
      <c r="I972" s="7">
        <v>100</v>
      </c>
      <c r="J972" s="6">
        <v>91100</v>
      </c>
      <c r="K972" s="6" t="s">
        <v>22</v>
      </c>
      <c r="L972" s="6">
        <v>59200</v>
      </c>
      <c r="M972" s="6" t="s">
        <v>52</v>
      </c>
      <c r="N972" s="7">
        <v>265.54500000000002</v>
      </c>
      <c r="O972" s="6" t="s">
        <v>145</v>
      </c>
      <c r="P972" s="6" t="s">
        <v>146</v>
      </c>
      <c r="Q972" s="11">
        <v>1690891543678</v>
      </c>
      <c r="R972" s="12">
        <v>154098765</v>
      </c>
      <c r="S972" s="6" t="str">
        <f>LEFT(Q972,1)</f>
        <v>1</v>
      </c>
      <c r="T972" s="6" t="str">
        <f>IF(S972="1","Homme",IF(S972="0","Inconnu","Femme"))</f>
        <v>Homme</v>
      </c>
      <c r="U972" s="6" t="str">
        <f>"19"&amp;MID(Q972, SEARCH("", Q972) + 1,2)</f>
        <v>1969</v>
      </c>
      <c r="V972" s="6" t="str">
        <f>FLOOR(U972,5) &amp; "-" &amp; FLOOR(U972,5) + 5</f>
        <v>1965-1970</v>
      </c>
      <c r="W972" s="24">
        <f>IFERROR(VLOOKUP(Data_Set[[#This Row],[Type Transport]],'[1]Taux émission CO2e'!$A$5:$B$16,2,0),0)</f>
        <v>0.3</v>
      </c>
      <c r="X972" s="28">
        <f>IFERROR(VLOOKUP(Data_Set[[#This Row],[Type Transport]],'[1]Taux émission CO2e'!$A$5:$D$16,4,0),0)</f>
        <v>0.16</v>
      </c>
      <c r="Y972" s="24">
        <f>IFERROR(VLOOKUP(Data_Set[[#This Row],[Type Transport]],'[1]Taux émission CO2e'!$A$20:$B$31,2,0),0)</f>
        <v>0.7</v>
      </c>
      <c r="Z972" s="6">
        <f>IFERROR(VLOOKUP(Data_Set[[#This Row],[Type Transport]],'[1]Taux émission CO2e'!$A$20:$D$31,4,0),0)</f>
        <v>6.7400000000000002E-2</v>
      </c>
      <c r="AA972" s="30">
        <f>Data_Set[[#This Row],[Repartition Segment 1]]*Data_Set[[#This Row],[Coefficient CO2 Segment 1]]*Data_Set[[#This Row],[Poids OT (T)]]*Data_Set[[#This Row],[Distance (KM)]]</f>
        <v>0.57357720000000001</v>
      </c>
      <c r="AB972" s="30">
        <f>Data_Set[[#This Row],[Repartition Segment 2]]*Data_Set[[#This Row],[Coefficient CO2 Segment 2]]*Data_Set[[#This Row],[Poids OT (T)]]*Data_Set[[#This Row],[Distance (KM)]]</f>
        <v>0.56377858949999993</v>
      </c>
      <c r="AC972" s="30">
        <f>Data_Set[[#This Row],[Bilan CO2 Segment 1 (Kg CO2)]]+Data_Set[[#This Row],[Bilan CO2 Segment 2 (Kg CO2)]]</f>
        <v>1.1373557894999999</v>
      </c>
      <c r="AD972" s="1"/>
    </row>
    <row r="973" spans="1:30" ht="12.5" x14ac:dyDescent="0.25">
      <c r="A973" s="7">
        <v>20220400055</v>
      </c>
      <c r="B973" s="18">
        <v>44651</v>
      </c>
      <c r="C973" s="18" t="str">
        <f>TEXT(B973, "mmmm")</f>
        <v>mars</v>
      </c>
      <c r="D973" s="18" t="str">
        <f>TEXT(B973,"aaaa")</f>
        <v>2022</v>
      </c>
      <c r="E973" s="7">
        <v>1486658</v>
      </c>
      <c r="F973" s="17">
        <v>257</v>
      </c>
      <c r="G973" s="23">
        <f>Data_Set[[#This Row],[Poids OT (kg)]]/1000</f>
        <v>0.25700000000000001</v>
      </c>
      <c r="H973" s="6" t="s">
        <v>1</v>
      </c>
      <c r="I973" s="7">
        <v>215</v>
      </c>
      <c r="J973" s="6">
        <v>91100</v>
      </c>
      <c r="K973" s="6" t="s">
        <v>22</v>
      </c>
      <c r="L973" s="6">
        <v>59200</v>
      </c>
      <c r="M973" s="6" t="s">
        <v>52</v>
      </c>
      <c r="N973" s="7">
        <v>265.54500000000002</v>
      </c>
      <c r="O973" s="6" t="s">
        <v>145</v>
      </c>
      <c r="P973" s="6" t="s">
        <v>146</v>
      </c>
      <c r="Q973" s="11">
        <v>1690891543678</v>
      </c>
      <c r="R973" s="12">
        <v>154098765</v>
      </c>
      <c r="S973" s="6" t="str">
        <f>LEFT(Q973,1)</f>
        <v>1</v>
      </c>
      <c r="T973" s="6" t="str">
        <f>IF(S973="1","Homme",IF(S973="0","Inconnu","Femme"))</f>
        <v>Homme</v>
      </c>
      <c r="U973" s="6" t="str">
        <f>"19"&amp;MID(Q973, SEARCH("", Q973) + 1,2)</f>
        <v>1969</v>
      </c>
      <c r="V973" s="6" t="str">
        <f>FLOOR(U973,5) &amp; "-" &amp; FLOOR(U973,5) + 5</f>
        <v>1965-1970</v>
      </c>
      <c r="W973" s="24">
        <f>IFERROR(VLOOKUP(Data_Set[[#This Row],[Type Transport]],'[1]Taux émission CO2e'!$A$5:$B$16,2,0),0)</f>
        <v>0.3</v>
      </c>
      <c r="X973" s="28">
        <f>IFERROR(VLOOKUP(Data_Set[[#This Row],[Type Transport]],'[1]Taux émission CO2e'!$A$5:$D$16,4,0),0)</f>
        <v>0.16</v>
      </c>
      <c r="Y973" s="24">
        <f>IFERROR(VLOOKUP(Data_Set[[#This Row],[Type Transport]],'[1]Taux émission CO2e'!$A$20:$B$31,2,0),0)</f>
        <v>0.7</v>
      </c>
      <c r="Z973" s="6">
        <f>IFERROR(VLOOKUP(Data_Set[[#This Row],[Type Transport]],'[1]Taux émission CO2e'!$A$20:$D$31,4,0),0)</f>
        <v>6.7400000000000002E-2</v>
      </c>
      <c r="AA973" s="30">
        <f>Data_Set[[#This Row],[Repartition Segment 1]]*Data_Set[[#This Row],[Coefficient CO2 Segment 1]]*Data_Set[[#This Row],[Poids OT (T)]]*Data_Set[[#This Row],[Distance (KM)]]</f>
        <v>3.2757631200000001</v>
      </c>
      <c r="AB973" s="30">
        <f>Data_Set[[#This Row],[Repartition Segment 2]]*Data_Set[[#This Row],[Coefficient CO2 Segment 2]]*Data_Set[[#This Row],[Poids OT (T)]]*Data_Set[[#This Row],[Distance (KM)]]</f>
        <v>3.2198021667000005</v>
      </c>
      <c r="AC973" s="30">
        <f>Data_Set[[#This Row],[Bilan CO2 Segment 1 (Kg CO2)]]+Data_Set[[#This Row],[Bilan CO2 Segment 2 (Kg CO2)]]</f>
        <v>6.4955652867000007</v>
      </c>
      <c r="AD973" s="1"/>
    </row>
    <row r="974" spans="1:30" ht="12.5" x14ac:dyDescent="0.25">
      <c r="A974" s="7">
        <v>20220400055</v>
      </c>
      <c r="B974" s="18">
        <v>44678</v>
      </c>
      <c r="C974" s="18" t="str">
        <f>TEXT(B974, "mmmm")</f>
        <v>avril</v>
      </c>
      <c r="D974" s="18" t="str">
        <f>TEXT(B974,"aaaa")</f>
        <v>2022</v>
      </c>
      <c r="E974" s="7">
        <v>1498519</v>
      </c>
      <c r="F974" s="17">
        <v>163</v>
      </c>
      <c r="G974" s="23">
        <f>Data_Set[[#This Row],[Poids OT (kg)]]/1000</f>
        <v>0.16300000000000001</v>
      </c>
      <c r="H974" s="6" t="s">
        <v>1</v>
      </c>
      <c r="I974" s="7">
        <v>100</v>
      </c>
      <c r="J974" s="6">
        <v>91100</v>
      </c>
      <c r="K974" s="6" t="s">
        <v>22</v>
      </c>
      <c r="L974" s="6">
        <v>59200</v>
      </c>
      <c r="M974" s="6" t="s">
        <v>52</v>
      </c>
      <c r="N974" s="7">
        <v>265.54500000000002</v>
      </c>
      <c r="O974" s="6" t="s">
        <v>145</v>
      </c>
      <c r="P974" s="6" t="s">
        <v>146</v>
      </c>
      <c r="Q974" s="11">
        <v>1690891543678</v>
      </c>
      <c r="R974" s="12">
        <v>154098765</v>
      </c>
      <c r="S974" s="6" t="str">
        <f>LEFT(Q974,1)</f>
        <v>1</v>
      </c>
      <c r="T974" s="6" t="str">
        <f>IF(S974="1","Homme",IF(S974="0","Inconnu","Femme"))</f>
        <v>Homme</v>
      </c>
      <c r="U974" s="6" t="str">
        <f>"19"&amp;MID(Q974, SEARCH("", Q974) + 1,2)</f>
        <v>1969</v>
      </c>
      <c r="V974" s="6" t="str">
        <f>FLOOR(U974,5) &amp; "-" &amp; FLOOR(U974,5) + 5</f>
        <v>1965-1970</v>
      </c>
      <c r="W974" s="24">
        <f>IFERROR(VLOOKUP(Data_Set[[#This Row],[Type Transport]],'[1]Taux émission CO2e'!$A$5:$B$16,2,0),0)</f>
        <v>0.3</v>
      </c>
      <c r="X974" s="28">
        <f>IFERROR(VLOOKUP(Data_Set[[#This Row],[Type Transport]],'[1]Taux émission CO2e'!$A$5:$D$16,4,0),0)</f>
        <v>0.16</v>
      </c>
      <c r="Y974" s="24">
        <f>IFERROR(VLOOKUP(Data_Set[[#This Row],[Type Transport]],'[1]Taux émission CO2e'!$A$20:$B$31,2,0),0)</f>
        <v>0.7</v>
      </c>
      <c r="Z974" s="6">
        <f>IFERROR(VLOOKUP(Data_Set[[#This Row],[Type Transport]],'[1]Taux émission CO2e'!$A$20:$D$31,4,0),0)</f>
        <v>6.7400000000000002E-2</v>
      </c>
      <c r="AA974" s="30">
        <f>Data_Set[[#This Row],[Repartition Segment 1]]*Data_Set[[#This Row],[Coefficient CO2 Segment 1]]*Data_Set[[#This Row],[Poids OT (T)]]*Data_Set[[#This Row],[Distance (KM)]]</f>
        <v>2.0776240800000005</v>
      </c>
      <c r="AB974" s="30">
        <f>Data_Set[[#This Row],[Repartition Segment 2]]*Data_Set[[#This Row],[Coefficient CO2 Segment 2]]*Data_Set[[#This Row],[Poids OT (T)]]*Data_Set[[#This Row],[Distance (KM)]]</f>
        <v>2.0421313353000001</v>
      </c>
      <c r="AC974" s="30">
        <f>Data_Set[[#This Row],[Bilan CO2 Segment 1 (Kg CO2)]]+Data_Set[[#This Row],[Bilan CO2 Segment 2 (Kg CO2)]]</f>
        <v>4.1197554153000002</v>
      </c>
      <c r="AD974" s="1"/>
    </row>
    <row r="975" spans="1:30" ht="12.5" x14ac:dyDescent="0.25">
      <c r="A975" s="7">
        <v>20220400055</v>
      </c>
      <c r="B975" s="18">
        <v>44679</v>
      </c>
      <c r="C975" s="18" t="str">
        <f>TEXT(B975, "mmmm")</f>
        <v>avril</v>
      </c>
      <c r="D975" s="18" t="str">
        <f>TEXT(B975,"aaaa")</f>
        <v>2022</v>
      </c>
      <c r="E975" s="7">
        <v>1499137</v>
      </c>
      <c r="F975" s="17">
        <v>174</v>
      </c>
      <c r="G975" s="23">
        <f>Data_Set[[#This Row],[Poids OT (kg)]]/1000</f>
        <v>0.17399999999999999</v>
      </c>
      <c r="H975" s="6" t="s">
        <v>1</v>
      </c>
      <c r="I975" s="7">
        <v>100</v>
      </c>
      <c r="J975" s="6">
        <v>91100</v>
      </c>
      <c r="K975" s="6" t="s">
        <v>22</v>
      </c>
      <c r="L975" s="6">
        <v>59200</v>
      </c>
      <c r="M975" s="6" t="s">
        <v>52</v>
      </c>
      <c r="N975" s="7">
        <v>265.54500000000002</v>
      </c>
      <c r="O975" s="6" t="s">
        <v>145</v>
      </c>
      <c r="P975" s="6" t="s">
        <v>146</v>
      </c>
      <c r="Q975" s="11">
        <v>1690891543678</v>
      </c>
      <c r="R975" s="12">
        <v>154098765</v>
      </c>
      <c r="S975" s="6" t="str">
        <f>LEFT(Q975,1)</f>
        <v>1</v>
      </c>
      <c r="T975" s="6" t="str">
        <f>IF(S975="1","Homme",IF(S975="0","Inconnu","Femme"))</f>
        <v>Homme</v>
      </c>
      <c r="U975" s="6" t="str">
        <f>"19"&amp;MID(Q975, SEARCH("", Q975) + 1,2)</f>
        <v>1969</v>
      </c>
      <c r="V975" s="6" t="str">
        <f>FLOOR(U975,5) &amp; "-" &amp; FLOOR(U975,5) + 5</f>
        <v>1965-1970</v>
      </c>
      <c r="W975" s="24">
        <f>IFERROR(VLOOKUP(Data_Set[[#This Row],[Type Transport]],'[1]Taux émission CO2e'!$A$5:$B$16,2,0),0)</f>
        <v>0.3</v>
      </c>
      <c r="X975" s="28">
        <f>IFERROR(VLOOKUP(Data_Set[[#This Row],[Type Transport]],'[1]Taux émission CO2e'!$A$5:$D$16,4,0),0)</f>
        <v>0.16</v>
      </c>
      <c r="Y975" s="24">
        <f>IFERROR(VLOOKUP(Data_Set[[#This Row],[Type Transport]],'[1]Taux émission CO2e'!$A$20:$B$31,2,0),0)</f>
        <v>0.7</v>
      </c>
      <c r="Z975" s="6">
        <f>IFERROR(VLOOKUP(Data_Set[[#This Row],[Type Transport]],'[1]Taux émission CO2e'!$A$20:$D$31,4,0),0)</f>
        <v>6.7400000000000002E-2</v>
      </c>
      <c r="AA975" s="30">
        <f>Data_Set[[#This Row],[Repartition Segment 1]]*Data_Set[[#This Row],[Coefficient CO2 Segment 1]]*Data_Set[[#This Row],[Poids OT (T)]]*Data_Set[[#This Row],[Distance (KM)]]</f>
        <v>2.2178318400000001</v>
      </c>
      <c r="AB975" s="30">
        <f>Data_Set[[#This Row],[Repartition Segment 2]]*Data_Set[[#This Row],[Coefficient CO2 Segment 2]]*Data_Set[[#This Row],[Poids OT (T)]]*Data_Set[[#This Row],[Distance (KM)]]</f>
        <v>2.1799438794000001</v>
      </c>
      <c r="AC975" s="30">
        <f>Data_Set[[#This Row],[Bilan CO2 Segment 1 (Kg CO2)]]+Data_Set[[#This Row],[Bilan CO2 Segment 2 (Kg CO2)]]</f>
        <v>4.3977757194000002</v>
      </c>
      <c r="AD975" s="1"/>
    </row>
    <row r="976" spans="1:30" ht="12.5" x14ac:dyDescent="0.25">
      <c r="A976" s="7">
        <v>2022050075</v>
      </c>
      <c r="B976" s="18">
        <v>44701</v>
      </c>
      <c r="C976" s="18" t="str">
        <f>TEXT(B976, "mmmm")</f>
        <v>mai</v>
      </c>
      <c r="D976" s="18" t="str">
        <f>TEXT(B976,"aaaa")</f>
        <v>2022</v>
      </c>
      <c r="E976" s="7">
        <v>1508951</v>
      </c>
      <c r="F976" s="17">
        <v>174</v>
      </c>
      <c r="G976" s="23">
        <f>Data_Set[[#This Row],[Poids OT (kg)]]/1000</f>
        <v>0.17399999999999999</v>
      </c>
      <c r="H976" s="6" t="s">
        <v>1</v>
      </c>
      <c r="I976" s="7">
        <v>100</v>
      </c>
      <c r="J976" s="6">
        <v>91100</v>
      </c>
      <c r="K976" s="6" t="s">
        <v>22</v>
      </c>
      <c r="L976" s="6">
        <v>59200</v>
      </c>
      <c r="M976" s="6" t="s">
        <v>52</v>
      </c>
      <c r="N976" s="7">
        <v>265.54500000000002</v>
      </c>
      <c r="O976" s="6" t="s">
        <v>145</v>
      </c>
      <c r="P976" s="6" t="s">
        <v>146</v>
      </c>
      <c r="Q976" s="11">
        <v>1690891543678</v>
      </c>
      <c r="R976" s="12">
        <v>154098765</v>
      </c>
      <c r="S976" s="6" t="str">
        <f>LEFT(Q976,1)</f>
        <v>1</v>
      </c>
      <c r="T976" s="6" t="str">
        <f>IF(S976="1","Homme",IF(S976="0","Inconnu","Femme"))</f>
        <v>Homme</v>
      </c>
      <c r="U976" s="6" t="str">
        <f>"19"&amp;MID(Q976, SEARCH("", Q976) + 1,2)</f>
        <v>1969</v>
      </c>
      <c r="V976" s="6" t="str">
        <f>FLOOR(U976,5) &amp; "-" &amp; FLOOR(U976,5) + 5</f>
        <v>1965-1970</v>
      </c>
      <c r="W976" s="24">
        <f>IFERROR(VLOOKUP(Data_Set[[#This Row],[Type Transport]],'[1]Taux émission CO2e'!$A$5:$B$16,2,0),0)</f>
        <v>0.3</v>
      </c>
      <c r="X976" s="28">
        <f>IFERROR(VLOOKUP(Data_Set[[#This Row],[Type Transport]],'[1]Taux émission CO2e'!$A$5:$D$16,4,0),0)</f>
        <v>0.16</v>
      </c>
      <c r="Y976" s="24">
        <f>IFERROR(VLOOKUP(Data_Set[[#This Row],[Type Transport]],'[1]Taux émission CO2e'!$A$20:$B$31,2,0),0)</f>
        <v>0.7</v>
      </c>
      <c r="Z976" s="6">
        <f>IFERROR(VLOOKUP(Data_Set[[#This Row],[Type Transport]],'[1]Taux émission CO2e'!$A$20:$D$31,4,0),0)</f>
        <v>6.7400000000000002E-2</v>
      </c>
      <c r="AA976" s="30">
        <f>Data_Set[[#This Row],[Repartition Segment 1]]*Data_Set[[#This Row],[Coefficient CO2 Segment 1]]*Data_Set[[#This Row],[Poids OT (T)]]*Data_Set[[#This Row],[Distance (KM)]]</f>
        <v>2.2178318400000001</v>
      </c>
      <c r="AB976" s="30">
        <f>Data_Set[[#This Row],[Repartition Segment 2]]*Data_Set[[#This Row],[Coefficient CO2 Segment 2]]*Data_Set[[#This Row],[Poids OT (T)]]*Data_Set[[#This Row],[Distance (KM)]]</f>
        <v>2.1799438794000001</v>
      </c>
      <c r="AC976" s="30">
        <f>Data_Set[[#This Row],[Bilan CO2 Segment 1 (Kg CO2)]]+Data_Set[[#This Row],[Bilan CO2 Segment 2 (Kg CO2)]]</f>
        <v>4.3977757194000002</v>
      </c>
      <c r="AD976" s="1"/>
    </row>
    <row r="977" spans="1:30" ht="12.5" x14ac:dyDescent="0.25">
      <c r="A977" s="7">
        <v>20220600077</v>
      </c>
      <c r="B977" s="18">
        <v>44719</v>
      </c>
      <c r="C977" s="18" t="str">
        <f>TEXT(B977, "mmmm")</f>
        <v>juin</v>
      </c>
      <c r="D977" s="18" t="str">
        <f>TEXT(B977,"aaaa")</f>
        <v>2022</v>
      </c>
      <c r="E977" s="7">
        <v>1514940</v>
      </c>
      <c r="F977" s="17">
        <v>348</v>
      </c>
      <c r="G977" s="23">
        <f>Data_Set[[#This Row],[Poids OT (kg)]]/1000</f>
        <v>0.34799999999999998</v>
      </c>
      <c r="H977" s="6" t="s">
        <v>1</v>
      </c>
      <c r="I977" s="7">
        <v>215</v>
      </c>
      <c r="J977" s="6">
        <v>91100</v>
      </c>
      <c r="K977" s="6" t="s">
        <v>22</v>
      </c>
      <c r="L977" s="6">
        <v>59200</v>
      </c>
      <c r="M977" s="6" t="s">
        <v>52</v>
      </c>
      <c r="N977" s="7">
        <v>265.54500000000002</v>
      </c>
      <c r="O977" s="6" t="s">
        <v>145</v>
      </c>
      <c r="P977" s="6" t="s">
        <v>146</v>
      </c>
      <c r="Q977" s="11">
        <v>1690891543678</v>
      </c>
      <c r="R977" s="12">
        <v>154098765</v>
      </c>
      <c r="S977" s="6" t="str">
        <f>LEFT(Q977,1)</f>
        <v>1</v>
      </c>
      <c r="T977" s="6" t="str">
        <f>IF(S977="1","Homme",IF(S977="0","Inconnu","Femme"))</f>
        <v>Homme</v>
      </c>
      <c r="U977" s="6" t="str">
        <f>"19"&amp;MID(Q977, SEARCH("", Q977) + 1,2)</f>
        <v>1969</v>
      </c>
      <c r="V977" s="6" t="str">
        <f>FLOOR(U977,5) &amp; "-" &amp; FLOOR(U977,5) + 5</f>
        <v>1965-1970</v>
      </c>
      <c r="W977" s="24">
        <f>IFERROR(VLOOKUP(Data_Set[[#This Row],[Type Transport]],'[1]Taux émission CO2e'!$A$5:$B$16,2,0),0)</f>
        <v>0.3</v>
      </c>
      <c r="X977" s="28">
        <f>IFERROR(VLOOKUP(Data_Set[[#This Row],[Type Transport]],'[1]Taux émission CO2e'!$A$5:$D$16,4,0),0)</f>
        <v>0.16</v>
      </c>
      <c r="Y977" s="24">
        <f>IFERROR(VLOOKUP(Data_Set[[#This Row],[Type Transport]],'[1]Taux émission CO2e'!$A$20:$B$31,2,0),0)</f>
        <v>0.7</v>
      </c>
      <c r="Z977" s="6">
        <f>IFERROR(VLOOKUP(Data_Set[[#This Row],[Type Transport]],'[1]Taux émission CO2e'!$A$20:$D$31,4,0),0)</f>
        <v>6.7400000000000002E-2</v>
      </c>
      <c r="AA977" s="30">
        <f>Data_Set[[#This Row],[Repartition Segment 1]]*Data_Set[[#This Row],[Coefficient CO2 Segment 1]]*Data_Set[[#This Row],[Poids OT (T)]]*Data_Set[[#This Row],[Distance (KM)]]</f>
        <v>4.4356636800000002</v>
      </c>
      <c r="AB977" s="30">
        <f>Data_Set[[#This Row],[Repartition Segment 2]]*Data_Set[[#This Row],[Coefficient CO2 Segment 2]]*Data_Set[[#This Row],[Poids OT (T)]]*Data_Set[[#This Row],[Distance (KM)]]</f>
        <v>4.3598877588000002</v>
      </c>
      <c r="AC977" s="30">
        <f>Data_Set[[#This Row],[Bilan CO2 Segment 1 (Kg CO2)]]+Data_Set[[#This Row],[Bilan CO2 Segment 2 (Kg CO2)]]</f>
        <v>8.7955514388000005</v>
      </c>
      <c r="AD977" s="1"/>
    </row>
    <row r="978" spans="1:30" ht="12.5" x14ac:dyDescent="0.25">
      <c r="A978" s="7">
        <v>20220600077</v>
      </c>
      <c r="B978" s="18">
        <v>44726</v>
      </c>
      <c r="C978" s="18" t="str">
        <f>TEXT(B978, "mmmm")</f>
        <v>juin</v>
      </c>
      <c r="D978" s="18" t="str">
        <f>TEXT(B978,"aaaa")</f>
        <v>2022</v>
      </c>
      <c r="E978" s="7">
        <v>1518389</v>
      </c>
      <c r="F978" s="17">
        <v>441</v>
      </c>
      <c r="G978" s="23">
        <f>Data_Set[[#This Row],[Poids OT (kg)]]/1000</f>
        <v>0.441</v>
      </c>
      <c r="H978" s="6" t="s">
        <v>1</v>
      </c>
      <c r="I978" s="7">
        <v>234</v>
      </c>
      <c r="J978" s="6">
        <v>91100</v>
      </c>
      <c r="K978" s="6" t="s">
        <v>22</v>
      </c>
      <c r="L978" s="6">
        <v>59200</v>
      </c>
      <c r="M978" s="6" t="s">
        <v>52</v>
      </c>
      <c r="N978" s="7">
        <v>265.54500000000002</v>
      </c>
      <c r="O978" s="6" t="s">
        <v>145</v>
      </c>
      <c r="P978" s="6" t="s">
        <v>146</v>
      </c>
      <c r="Q978" s="11">
        <v>1690891543678</v>
      </c>
      <c r="R978" s="12">
        <v>154098765</v>
      </c>
      <c r="S978" s="6" t="str">
        <f>LEFT(Q978,1)</f>
        <v>1</v>
      </c>
      <c r="T978" s="6" t="str">
        <f>IF(S978="1","Homme",IF(S978="0","Inconnu","Femme"))</f>
        <v>Homme</v>
      </c>
      <c r="U978" s="6" t="str">
        <f>"19"&amp;MID(Q978, SEARCH("", Q978) + 1,2)</f>
        <v>1969</v>
      </c>
      <c r="V978" s="6" t="str">
        <f>FLOOR(U978,5) &amp; "-" &amp; FLOOR(U978,5) + 5</f>
        <v>1965-1970</v>
      </c>
      <c r="W978" s="24">
        <f>IFERROR(VLOOKUP(Data_Set[[#This Row],[Type Transport]],'[1]Taux émission CO2e'!$A$5:$B$16,2,0),0)</f>
        <v>0.3</v>
      </c>
      <c r="X978" s="28">
        <f>IFERROR(VLOOKUP(Data_Set[[#This Row],[Type Transport]],'[1]Taux émission CO2e'!$A$5:$D$16,4,0),0)</f>
        <v>0.16</v>
      </c>
      <c r="Y978" s="24">
        <f>IFERROR(VLOOKUP(Data_Set[[#This Row],[Type Transport]],'[1]Taux émission CO2e'!$A$20:$B$31,2,0),0)</f>
        <v>0.7</v>
      </c>
      <c r="Z978" s="6">
        <f>IFERROR(VLOOKUP(Data_Set[[#This Row],[Type Transport]],'[1]Taux émission CO2e'!$A$20:$D$31,4,0),0)</f>
        <v>6.7400000000000002E-2</v>
      </c>
      <c r="AA978" s="30">
        <f>Data_Set[[#This Row],[Repartition Segment 1]]*Data_Set[[#This Row],[Coefficient CO2 Segment 1]]*Data_Set[[#This Row],[Poids OT (T)]]*Data_Set[[#This Row],[Distance (KM)]]</f>
        <v>5.6210565600000004</v>
      </c>
      <c r="AB978" s="30">
        <f>Data_Set[[#This Row],[Repartition Segment 2]]*Data_Set[[#This Row],[Coefficient CO2 Segment 2]]*Data_Set[[#This Row],[Poids OT (T)]]*Data_Set[[#This Row],[Distance (KM)]]</f>
        <v>5.5250301771000006</v>
      </c>
      <c r="AC978" s="30">
        <f>Data_Set[[#This Row],[Bilan CO2 Segment 1 (Kg CO2)]]+Data_Set[[#This Row],[Bilan CO2 Segment 2 (Kg CO2)]]</f>
        <v>11.146086737100001</v>
      </c>
      <c r="AD978" s="1"/>
    </row>
    <row r="979" spans="1:30" ht="12.5" x14ac:dyDescent="0.25">
      <c r="A979" s="7">
        <v>2022070063</v>
      </c>
      <c r="B979" s="18">
        <v>44749</v>
      </c>
      <c r="C979" s="18" t="str">
        <f>TEXT(B979, "mmmm")</f>
        <v>juillet</v>
      </c>
      <c r="D979" s="18" t="str">
        <f>TEXT(B979,"aaaa")</f>
        <v>2022</v>
      </c>
      <c r="E979" s="7">
        <v>1529251</v>
      </c>
      <c r="F979" s="17">
        <v>303</v>
      </c>
      <c r="G979" s="23">
        <f>Data_Set[[#This Row],[Poids OT (kg)]]/1000</f>
        <v>0.30299999999999999</v>
      </c>
      <c r="H979" s="6" t="s">
        <v>1</v>
      </c>
      <c r="I979" s="7">
        <v>215</v>
      </c>
      <c r="J979" s="6">
        <v>91100</v>
      </c>
      <c r="K979" s="6" t="s">
        <v>22</v>
      </c>
      <c r="L979" s="6">
        <v>59200</v>
      </c>
      <c r="M979" s="6" t="s">
        <v>52</v>
      </c>
      <c r="N979" s="7">
        <v>265.54500000000002</v>
      </c>
      <c r="O979" s="6" t="s">
        <v>145</v>
      </c>
      <c r="P979" s="6" t="s">
        <v>146</v>
      </c>
      <c r="Q979" s="11">
        <v>1690891543678</v>
      </c>
      <c r="R979" s="12">
        <v>154098765</v>
      </c>
      <c r="S979" s="6" t="str">
        <f>LEFT(Q979,1)</f>
        <v>1</v>
      </c>
      <c r="T979" s="6" t="str">
        <f>IF(S979="1","Homme",IF(S979="0","Inconnu","Femme"))</f>
        <v>Homme</v>
      </c>
      <c r="U979" s="6" t="str">
        <f>"19"&amp;MID(Q979, SEARCH("", Q979) + 1,2)</f>
        <v>1969</v>
      </c>
      <c r="V979" s="6" t="str">
        <f>FLOOR(U979,5) &amp; "-" &amp; FLOOR(U979,5) + 5</f>
        <v>1965-1970</v>
      </c>
      <c r="W979" s="24">
        <f>IFERROR(VLOOKUP(Data_Set[[#This Row],[Type Transport]],'[1]Taux émission CO2e'!$A$5:$B$16,2,0),0)</f>
        <v>0.3</v>
      </c>
      <c r="X979" s="28">
        <f>IFERROR(VLOOKUP(Data_Set[[#This Row],[Type Transport]],'[1]Taux émission CO2e'!$A$5:$D$16,4,0),0)</f>
        <v>0.16</v>
      </c>
      <c r="Y979" s="24">
        <f>IFERROR(VLOOKUP(Data_Set[[#This Row],[Type Transport]],'[1]Taux émission CO2e'!$A$20:$B$31,2,0),0)</f>
        <v>0.7</v>
      </c>
      <c r="Z979" s="6">
        <f>IFERROR(VLOOKUP(Data_Set[[#This Row],[Type Transport]],'[1]Taux émission CO2e'!$A$20:$D$31,4,0),0)</f>
        <v>6.7400000000000002E-2</v>
      </c>
      <c r="AA979" s="30">
        <f>Data_Set[[#This Row],[Repartition Segment 1]]*Data_Set[[#This Row],[Coefficient CO2 Segment 1]]*Data_Set[[#This Row],[Poids OT (T)]]*Data_Set[[#This Row],[Distance (KM)]]</f>
        <v>3.8620864800000003</v>
      </c>
      <c r="AB979" s="30">
        <f>Data_Set[[#This Row],[Repartition Segment 2]]*Data_Set[[#This Row],[Coefficient CO2 Segment 2]]*Data_Set[[#This Row],[Poids OT (T)]]*Data_Set[[#This Row],[Distance (KM)]]</f>
        <v>3.7961091692999998</v>
      </c>
      <c r="AC979" s="30">
        <f>Data_Set[[#This Row],[Bilan CO2 Segment 1 (Kg CO2)]]+Data_Set[[#This Row],[Bilan CO2 Segment 2 (Kg CO2)]]</f>
        <v>7.6581956492999996</v>
      </c>
      <c r="AD979" s="1"/>
    </row>
    <row r="980" spans="1:30" ht="12.5" x14ac:dyDescent="0.25">
      <c r="A980" s="7">
        <v>2022090069</v>
      </c>
      <c r="B980" s="18">
        <v>44834</v>
      </c>
      <c r="C980" s="18" t="str">
        <f>TEXT(B980, "mmmm")</f>
        <v>septembre</v>
      </c>
      <c r="D980" s="18" t="str">
        <f>TEXT(B980,"aaaa")</f>
        <v>2022</v>
      </c>
      <c r="E980" s="7">
        <v>1561181</v>
      </c>
      <c r="F980" s="17">
        <v>90</v>
      </c>
      <c r="G980" s="23">
        <f>Data_Set[[#This Row],[Poids OT (kg)]]/1000</f>
        <v>0.09</v>
      </c>
      <c r="H980" s="6" t="s">
        <v>1</v>
      </c>
      <c r="I980" s="7">
        <v>100</v>
      </c>
      <c r="J980" s="6">
        <v>91100</v>
      </c>
      <c r="K980" s="6" t="s">
        <v>22</v>
      </c>
      <c r="L980" s="6">
        <v>59200</v>
      </c>
      <c r="M980" s="6" t="s">
        <v>52</v>
      </c>
      <c r="N980" s="7">
        <v>265.54500000000002</v>
      </c>
      <c r="O980" s="6" t="s">
        <v>145</v>
      </c>
      <c r="P980" s="6" t="s">
        <v>146</v>
      </c>
      <c r="Q980" s="11">
        <v>1690891543678</v>
      </c>
      <c r="R980" s="12">
        <v>154098765</v>
      </c>
      <c r="S980" s="6" t="str">
        <f>LEFT(Q980,1)</f>
        <v>1</v>
      </c>
      <c r="T980" s="6" t="str">
        <f>IF(S980="1","Homme",IF(S980="0","Inconnu","Femme"))</f>
        <v>Homme</v>
      </c>
      <c r="U980" s="6" t="str">
        <f>"19"&amp;MID(Q980, SEARCH("", Q980) + 1,2)</f>
        <v>1969</v>
      </c>
      <c r="V980" s="6" t="str">
        <f>FLOOR(U980,5) &amp; "-" &amp; FLOOR(U980,5) + 5</f>
        <v>1965-1970</v>
      </c>
      <c r="W980" s="24">
        <f>IFERROR(VLOOKUP(Data_Set[[#This Row],[Type Transport]],'[1]Taux émission CO2e'!$A$5:$B$16,2,0),0)</f>
        <v>0.3</v>
      </c>
      <c r="X980" s="28">
        <f>IFERROR(VLOOKUP(Data_Set[[#This Row],[Type Transport]],'[1]Taux émission CO2e'!$A$5:$D$16,4,0),0)</f>
        <v>0.16</v>
      </c>
      <c r="Y980" s="24">
        <f>IFERROR(VLOOKUP(Data_Set[[#This Row],[Type Transport]],'[1]Taux émission CO2e'!$A$20:$B$31,2,0),0)</f>
        <v>0.7</v>
      </c>
      <c r="Z980" s="6">
        <f>IFERROR(VLOOKUP(Data_Set[[#This Row],[Type Transport]],'[1]Taux émission CO2e'!$A$20:$D$31,4,0),0)</f>
        <v>6.7400000000000002E-2</v>
      </c>
      <c r="AA980" s="30">
        <f>Data_Set[[#This Row],[Repartition Segment 1]]*Data_Set[[#This Row],[Coefficient CO2 Segment 1]]*Data_Set[[#This Row],[Poids OT (T)]]*Data_Set[[#This Row],[Distance (KM)]]</f>
        <v>1.1471544</v>
      </c>
      <c r="AB980" s="30">
        <f>Data_Set[[#This Row],[Repartition Segment 2]]*Data_Set[[#This Row],[Coefficient CO2 Segment 2]]*Data_Set[[#This Row],[Poids OT (T)]]*Data_Set[[#This Row],[Distance (KM)]]</f>
        <v>1.1275571789999999</v>
      </c>
      <c r="AC980" s="30">
        <f>Data_Set[[#This Row],[Bilan CO2 Segment 1 (Kg CO2)]]+Data_Set[[#This Row],[Bilan CO2 Segment 2 (Kg CO2)]]</f>
        <v>2.2747115789999999</v>
      </c>
      <c r="AD980" s="1"/>
    </row>
    <row r="981" spans="1:30" ht="12.5" x14ac:dyDescent="0.25">
      <c r="A981" s="7">
        <v>20210300043</v>
      </c>
      <c r="B981" s="18">
        <v>44279</v>
      </c>
      <c r="C981" s="18" t="str">
        <f>TEXT(B981, "mmmm")</f>
        <v>mars</v>
      </c>
      <c r="D981" s="18" t="str">
        <f>TEXT(B981,"aaaa")</f>
        <v>2021</v>
      </c>
      <c r="E981" s="7">
        <v>1341132</v>
      </c>
      <c r="F981" s="17">
        <v>100</v>
      </c>
      <c r="G981" s="23">
        <f>Data_Set[[#This Row],[Poids OT (kg)]]/1000</f>
        <v>0.1</v>
      </c>
      <c r="H981" s="6" t="s">
        <v>0</v>
      </c>
      <c r="I981" s="7">
        <v>139</v>
      </c>
      <c r="J981" s="6">
        <v>91100</v>
      </c>
      <c r="K981" s="6" t="s">
        <v>22</v>
      </c>
      <c r="L981" s="6">
        <v>52200</v>
      </c>
      <c r="M981" s="6" t="s">
        <v>86</v>
      </c>
      <c r="N981" s="7">
        <v>263.93900000000002</v>
      </c>
      <c r="O981" s="6" t="s">
        <v>145</v>
      </c>
      <c r="P981" s="6" t="s">
        <v>146</v>
      </c>
      <c r="Q981" s="11">
        <v>1690891543678</v>
      </c>
      <c r="R981" s="12">
        <v>154098765</v>
      </c>
      <c r="S981" s="6" t="str">
        <f>LEFT(Q981,1)</f>
        <v>1</v>
      </c>
      <c r="T981" s="6" t="str">
        <f>IF(S981="1","Homme",IF(S981="0","Inconnu","Femme"))</f>
        <v>Homme</v>
      </c>
      <c r="U981" s="6" t="str">
        <f>"19"&amp;MID(Q981, SEARCH("", Q981) + 1,2)</f>
        <v>1969</v>
      </c>
      <c r="V981" s="6" t="str">
        <f>FLOOR(U981,5) &amp; "-" &amp; FLOOR(U981,5) + 5</f>
        <v>1965-1970</v>
      </c>
      <c r="W981" s="24">
        <f>IFERROR(VLOOKUP(Data_Set[[#This Row],[Type Transport]],'[1]Taux émission CO2e'!$A$5:$B$16,2,0),0)</f>
        <v>0.3</v>
      </c>
      <c r="X981" s="28">
        <f>IFERROR(VLOOKUP(Data_Set[[#This Row],[Type Transport]],'[1]Taux émission CO2e'!$A$5:$D$16,4,0),0)</f>
        <v>0.16</v>
      </c>
      <c r="Y981" s="24">
        <f>IFERROR(VLOOKUP(Data_Set[[#This Row],[Type Transport]],'[1]Taux émission CO2e'!$A$20:$B$31,2,0),0)</f>
        <v>0.7</v>
      </c>
      <c r="Z981" s="6">
        <f>IFERROR(VLOOKUP(Data_Set[[#This Row],[Type Transport]],'[1]Taux émission CO2e'!$A$20:$D$31,4,0),0)</f>
        <v>6.7400000000000002E-2</v>
      </c>
      <c r="AA981" s="30">
        <f>Data_Set[[#This Row],[Repartition Segment 1]]*Data_Set[[#This Row],[Coefficient CO2 Segment 1]]*Data_Set[[#This Row],[Poids OT (T)]]*Data_Set[[#This Row],[Distance (KM)]]</f>
        <v>1.2669072000000001</v>
      </c>
      <c r="AB981" s="30">
        <f>Data_Set[[#This Row],[Repartition Segment 2]]*Data_Set[[#This Row],[Coefficient CO2 Segment 2]]*Data_Set[[#This Row],[Poids OT (T)]]*Data_Set[[#This Row],[Distance (KM)]]</f>
        <v>1.245264202</v>
      </c>
      <c r="AC981" s="30">
        <f>Data_Set[[#This Row],[Bilan CO2 Segment 1 (Kg CO2)]]+Data_Set[[#This Row],[Bilan CO2 Segment 2 (Kg CO2)]]</f>
        <v>2.5121714019999999</v>
      </c>
      <c r="AD981" s="1"/>
    </row>
    <row r="982" spans="1:30" ht="12.5" x14ac:dyDescent="0.25">
      <c r="A982" s="7">
        <v>20210300043</v>
      </c>
      <c r="B982" s="18">
        <v>44285</v>
      </c>
      <c r="C982" s="18" t="str">
        <f>TEXT(B982, "mmmm")</f>
        <v>mars</v>
      </c>
      <c r="D982" s="18" t="str">
        <f>TEXT(B982,"aaaa")</f>
        <v>2021</v>
      </c>
      <c r="E982" s="7">
        <v>1342780</v>
      </c>
      <c r="F982" s="17">
        <v>130</v>
      </c>
      <c r="G982" s="23">
        <f>Data_Set[[#This Row],[Poids OT (kg)]]/1000</f>
        <v>0.13</v>
      </c>
      <c r="H982" s="6" t="s">
        <v>0</v>
      </c>
      <c r="I982" s="7">
        <v>139</v>
      </c>
      <c r="J982" s="6">
        <v>91100</v>
      </c>
      <c r="K982" s="6" t="s">
        <v>22</v>
      </c>
      <c r="L982" s="6">
        <v>52200</v>
      </c>
      <c r="M982" s="6" t="s">
        <v>86</v>
      </c>
      <c r="N982" s="7">
        <v>263.93900000000002</v>
      </c>
      <c r="O982" s="6" t="s">
        <v>145</v>
      </c>
      <c r="P982" s="6" t="s">
        <v>146</v>
      </c>
      <c r="Q982" s="11">
        <v>1690891543678</v>
      </c>
      <c r="R982" s="12">
        <v>154098765</v>
      </c>
      <c r="S982" s="6" t="str">
        <f>LEFT(Q982,1)</f>
        <v>1</v>
      </c>
      <c r="T982" s="6" t="str">
        <f>IF(S982="1","Homme",IF(S982="0","Inconnu","Femme"))</f>
        <v>Homme</v>
      </c>
      <c r="U982" s="6" t="str">
        <f>"19"&amp;MID(Q982, SEARCH("", Q982) + 1,2)</f>
        <v>1969</v>
      </c>
      <c r="V982" s="6" t="str">
        <f>FLOOR(U982,5) &amp; "-" &amp; FLOOR(U982,5) + 5</f>
        <v>1965-1970</v>
      </c>
      <c r="W982" s="24">
        <f>IFERROR(VLOOKUP(Data_Set[[#This Row],[Type Transport]],'[1]Taux émission CO2e'!$A$5:$B$16,2,0),0)</f>
        <v>0.3</v>
      </c>
      <c r="X982" s="28">
        <f>IFERROR(VLOOKUP(Data_Set[[#This Row],[Type Transport]],'[1]Taux émission CO2e'!$A$5:$D$16,4,0),0)</f>
        <v>0.16</v>
      </c>
      <c r="Y982" s="24">
        <f>IFERROR(VLOOKUP(Data_Set[[#This Row],[Type Transport]],'[1]Taux émission CO2e'!$A$20:$B$31,2,0),0)</f>
        <v>0.7</v>
      </c>
      <c r="Z982" s="6">
        <f>IFERROR(VLOOKUP(Data_Set[[#This Row],[Type Transport]],'[1]Taux émission CO2e'!$A$20:$D$31,4,0),0)</f>
        <v>6.7400000000000002E-2</v>
      </c>
      <c r="AA982" s="30">
        <f>Data_Set[[#This Row],[Repartition Segment 1]]*Data_Set[[#This Row],[Coefficient CO2 Segment 1]]*Data_Set[[#This Row],[Poids OT (T)]]*Data_Set[[#This Row],[Distance (KM)]]</f>
        <v>1.6469793600000002</v>
      </c>
      <c r="AB982" s="30">
        <f>Data_Set[[#This Row],[Repartition Segment 2]]*Data_Set[[#This Row],[Coefficient CO2 Segment 2]]*Data_Set[[#This Row],[Poids OT (T)]]*Data_Set[[#This Row],[Distance (KM)]]</f>
        <v>1.6188434626000001</v>
      </c>
      <c r="AC982" s="30">
        <f>Data_Set[[#This Row],[Bilan CO2 Segment 1 (Kg CO2)]]+Data_Set[[#This Row],[Bilan CO2 Segment 2 (Kg CO2)]]</f>
        <v>3.2658228226000006</v>
      </c>
      <c r="AD982" s="1"/>
    </row>
    <row r="983" spans="1:30" ht="12.5" x14ac:dyDescent="0.25">
      <c r="A983" s="7">
        <v>20210500070</v>
      </c>
      <c r="B983" s="18">
        <v>44328</v>
      </c>
      <c r="C983" s="18" t="str">
        <f>TEXT(B983, "mmmm")</f>
        <v>mai</v>
      </c>
      <c r="D983" s="18" t="str">
        <f>TEXT(B983,"aaaa")</f>
        <v>2021</v>
      </c>
      <c r="E983" s="7">
        <v>1364031</v>
      </c>
      <c r="F983" s="17">
        <v>160</v>
      </c>
      <c r="G983" s="23">
        <f>Data_Set[[#This Row],[Poids OT (kg)]]/1000</f>
        <v>0.16</v>
      </c>
      <c r="H983" s="6" t="s">
        <v>0</v>
      </c>
      <c r="I983" s="7">
        <v>139</v>
      </c>
      <c r="J983" s="6">
        <v>91100</v>
      </c>
      <c r="K983" s="6" t="s">
        <v>22</v>
      </c>
      <c r="L983" s="6">
        <v>52200</v>
      </c>
      <c r="M983" s="6" t="s">
        <v>86</v>
      </c>
      <c r="N983" s="7">
        <v>263.93900000000002</v>
      </c>
      <c r="O983" s="6" t="s">
        <v>145</v>
      </c>
      <c r="P983" s="6" t="s">
        <v>146</v>
      </c>
      <c r="Q983" s="11">
        <v>1690891543678</v>
      </c>
      <c r="R983" s="12">
        <v>154098765</v>
      </c>
      <c r="S983" s="6" t="str">
        <f>LEFT(Q983,1)</f>
        <v>1</v>
      </c>
      <c r="T983" s="6" t="str">
        <f>IF(S983="1","Homme",IF(S983="0","Inconnu","Femme"))</f>
        <v>Homme</v>
      </c>
      <c r="U983" s="6" t="str">
        <f>"19"&amp;MID(Q983, SEARCH("", Q983) + 1,2)</f>
        <v>1969</v>
      </c>
      <c r="V983" s="6" t="str">
        <f>FLOOR(U983,5) &amp; "-" &amp; FLOOR(U983,5) + 5</f>
        <v>1965-1970</v>
      </c>
      <c r="W983" s="24">
        <f>IFERROR(VLOOKUP(Data_Set[[#This Row],[Type Transport]],'[1]Taux émission CO2e'!$A$5:$B$16,2,0),0)</f>
        <v>0.3</v>
      </c>
      <c r="X983" s="28">
        <f>IFERROR(VLOOKUP(Data_Set[[#This Row],[Type Transport]],'[1]Taux émission CO2e'!$A$5:$D$16,4,0),0)</f>
        <v>0.16</v>
      </c>
      <c r="Y983" s="24">
        <f>IFERROR(VLOOKUP(Data_Set[[#This Row],[Type Transport]],'[1]Taux émission CO2e'!$A$20:$B$31,2,0),0)</f>
        <v>0.7</v>
      </c>
      <c r="Z983" s="6">
        <f>IFERROR(VLOOKUP(Data_Set[[#This Row],[Type Transport]],'[1]Taux émission CO2e'!$A$20:$D$31,4,0),0)</f>
        <v>6.7400000000000002E-2</v>
      </c>
      <c r="AA983" s="30">
        <f>Data_Set[[#This Row],[Repartition Segment 1]]*Data_Set[[#This Row],[Coefficient CO2 Segment 1]]*Data_Set[[#This Row],[Poids OT (T)]]*Data_Set[[#This Row],[Distance (KM)]]</f>
        <v>2.0270515200000001</v>
      </c>
      <c r="AB983" s="30">
        <f>Data_Set[[#This Row],[Repartition Segment 2]]*Data_Set[[#This Row],[Coefficient CO2 Segment 2]]*Data_Set[[#This Row],[Poids OT (T)]]*Data_Set[[#This Row],[Distance (KM)]]</f>
        <v>1.9924227232000002</v>
      </c>
      <c r="AC983" s="30">
        <f>Data_Set[[#This Row],[Bilan CO2 Segment 1 (Kg CO2)]]+Data_Set[[#This Row],[Bilan CO2 Segment 2 (Kg CO2)]]</f>
        <v>4.0194742432000004</v>
      </c>
      <c r="AD983" s="1"/>
    </row>
    <row r="984" spans="1:30" ht="12.5" x14ac:dyDescent="0.25">
      <c r="A984" s="7">
        <v>20220900129</v>
      </c>
      <c r="B984" s="18">
        <v>44833</v>
      </c>
      <c r="C984" s="18" t="str">
        <f>TEXT(B984, "mmmm")</f>
        <v>septembre</v>
      </c>
      <c r="D984" s="18" t="str">
        <f>TEXT(B984,"aaaa")</f>
        <v>2022</v>
      </c>
      <c r="E984" s="7">
        <v>1560480</v>
      </c>
      <c r="F984" s="17">
        <v>170</v>
      </c>
      <c r="G984" s="23">
        <f>Data_Set[[#This Row],[Poids OT (kg)]]/1000</f>
        <v>0.17</v>
      </c>
      <c r="H984" s="6" t="s">
        <v>1</v>
      </c>
      <c r="I984" s="7">
        <v>140</v>
      </c>
      <c r="J984" s="6">
        <v>91100</v>
      </c>
      <c r="K984" s="6" t="s">
        <v>22</v>
      </c>
      <c r="L984" s="6">
        <v>52200</v>
      </c>
      <c r="M984" s="6" t="s">
        <v>86</v>
      </c>
      <c r="N984" s="7">
        <v>263.93900000000002</v>
      </c>
      <c r="O984" s="6" t="s">
        <v>145</v>
      </c>
      <c r="P984" s="6" t="s">
        <v>146</v>
      </c>
      <c r="Q984" s="11">
        <v>1690891543678</v>
      </c>
      <c r="R984" s="12">
        <v>154098765</v>
      </c>
      <c r="S984" s="6" t="str">
        <f>LEFT(Q984,1)</f>
        <v>1</v>
      </c>
      <c r="T984" s="6" t="str">
        <f>IF(S984="1","Homme",IF(S984="0","Inconnu","Femme"))</f>
        <v>Homme</v>
      </c>
      <c r="U984" s="6" t="str">
        <f>"19"&amp;MID(Q984, SEARCH("", Q984) + 1,2)</f>
        <v>1969</v>
      </c>
      <c r="V984" s="6" t="str">
        <f>FLOOR(U984,5) &amp; "-" &amp; FLOOR(U984,5) + 5</f>
        <v>1965-1970</v>
      </c>
      <c r="W984" s="24">
        <f>IFERROR(VLOOKUP(Data_Set[[#This Row],[Type Transport]],'[1]Taux émission CO2e'!$A$5:$B$16,2,0),0)</f>
        <v>0.3</v>
      </c>
      <c r="X984" s="28">
        <f>IFERROR(VLOOKUP(Data_Set[[#This Row],[Type Transport]],'[1]Taux émission CO2e'!$A$5:$D$16,4,0),0)</f>
        <v>0.16</v>
      </c>
      <c r="Y984" s="24">
        <f>IFERROR(VLOOKUP(Data_Set[[#This Row],[Type Transport]],'[1]Taux émission CO2e'!$A$20:$B$31,2,0),0)</f>
        <v>0.7</v>
      </c>
      <c r="Z984" s="6">
        <f>IFERROR(VLOOKUP(Data_Set[[#This Row],[Type Transport]],'[1]Taux émission CO2e'!$A$20:$D$31,4,0),0)</f>
        <v>6.7400000000000002E-2</v>
      </c>
      <c r="AA984" s="30">
        <f>Data_Set[[#This Row],[Repartition Segment 1]]*Data_Set[[#This Row],[Coefficient CO2 Segment 1]]*Data_Set[[#This Row],[Poids OT (T)]]*Data_Set[[#This Row],[Distance (KM)]]</f>
        <v>2.1537422400000001</v>
      </c>
      <c r="AB984" s="30">
        <f>Data_Set[[#This Row],[Repartition Segment 2]]*Data_Set[[#This Row],[Coefficient CO2 Segment 2]]*Data_Set[[#This Row],[Poids OT (T)]]*Data_Set[[#This Row],[Distance (KM)]]</f>
        <v>2.1169491434000003</v>
      </c>
      <c r="AC984" s="30">
        <f>Data_Set[[#This Row],[Bilan CO2 Segment 1 (Kg CO2)]]+Data_Set[[#This Row],[Bilan CO2 Segment 2 (Kg CO2)]]</f>
        <v>4.2706913834000009</v>
      </c>
      <c r="AD984" s="1"/>
    </row>
    <row r="985" spans="1:30" ht="12.5" x14ac:dyDescent="0.25">
      <c r="A985" s="7">
        <v>20220600077</v>
      </c>
      <c r="B985" s="18">
        <v>44715</v>
      </c>
      <c r="C985" s="18" t="str">
        <f>TEXT(B985, "mmmm")</f>
        <v>juin</v>
      </c>
      <c r="D985" s="18" t="str">
        <f>TEXT(B985,"aaaa")</f>
        <v>2022</v>
      </c>
      <c r="E985" s="7">
        <v>1513950</v>
      </c>
      <c r="F985" s="17">
        <v>174</v>
      </c>
      <c r="G985" s="23">
        <f>Data_Set[[#This Row],[Poids OT (kg)]]/1000</f>
        <v>0.17399999999999999</v>
      </c>
      <c r="H985" s="6" t="s">
        <v>1</v>
      </c>
      <c r="I985" s="7">
        <v>130</v>
      </c>
      <c r="J985" s="6">
        <v>91100</v>
      </c>
      <c r="K985" s="6" t="s">
        <v>22</v>
      </c>
      <c r="L985" s="6">
        <v>80520</v>
      </c>
      <c r="M985" s="6" t="s">
        <v>130</v>
      </c>
      <c r="N985" s="7">
        <v>258.08999999999997</v>
      </c>
      <c r="O985" s="6" t="s">
        <v>145</v>
      </c>
      <c r="P985" s="6" t="s">
        <v>146</v>
      </c>
      <c r="Q985" s="11">
        <v>1690891543678</v>
      </c>
      <c r="R985" s="12">
        <v>154098765</v>
      </c>
      <c r="S985" s="6" t="str">
        <f>LEFT(Q985,1)</f>
        <v>1</v>
      </c>
      <c r="T985" s="6" t="str">
        <f>IF(S985="1","Homme",IF(S985="0","Inconnu","Femme"))</f>
        <v>Homme</v>
      </c>
      <c r="U985" s="6" t="str">
        <f>"19"&amp;MID(Q985, SEARCH("", Q985) + 1,2)</f>
        <v>1969</v>
      </c>
      <c r="V985" s="6" t="str">
        <f>FLOOR(U985,5) &amp; "-" &amp; FLOOR(U985,5) + 5</f>
        <v>1965-1970</v>
      </c>
      <c r="W985" s="24">
        <f>IFERROR(VLOOKUP(Data_Set[[#This Row],[Type Transport]],'[1]Taux émission CO2e'!$A$5:$B$16,2,0),0)</f>
        <v>0.3</v>
      </c>
      <c r="X985" s="28">
        <f>IFERROR(VLOOKUP(Data_Set[[#This Row],[Type Transport]],'[1]Taux émission CO2e'!$A$5:$D$16,4,0),0)</f>
        <v>0.16</v>
      </c>
      <c r="Y985" s="24">
        <f>IFERROR(VLOOKUP(Data_Set[[#This Row],[Type Transport]],'[1]Taux émission CO2e'!$A$20:$B$31,2,0),0)</f>
        <v>0.7</v>
      </c>
      <c r="Z985" s="6">
        <f>IFERROR(VLOOKUP(Data_Set[[#This Row],[Type Transport]],'[1]Taux émission CO2e'!$A$20:$D$31,4,0),0)</f>
        <v>6.7400000000000002E-2</v>
      </c>
      <c r="AA985" s="30">
        <f>Data_Set[[#This Row],[Repartition Segment 1]]*Data_Set[[#This Row],[Coefficient CO2 Segment 1]]*Data_Set[[#This Row],[Poids OT (T)]]*Data_Set[[#This Row],[Distance (KM)]]</f>
        <v>2.1555676799999999</v>
      </c>
      <c r="AB985" s="30">
        <f>Data_Set[[#This Row],[Repartition Segment 2]]*Data_Set[[#This Row],[Coefficient CO2 Segment 2]]*Data_Set[[#This Row],[Poids OT (T)]]*Data_Set[[#This Row],[Distance (KM)]]</f>
        <v>2.1187433987999995</v>
      </c>
      <c r="AC985" s="30">
        <f>Data_Set[[#This Row],[Bilan CO2 Segment 1 (Kg CO2)]]+Data_Set[[#This Row],[Bilan CO2 Segment 2 (Kg CO2)]]</f>
        <v>4.2743110787999994</v>
      </c>
      <c r="AD985" s="1"/>
    </row>
    <row r="986" spans="1:30" ht="12.5" x14ac:dyDescent="0.25">
      <c r="A986" s="7">
        <v>20210400025</v>
      </c>
      <c r="B986" s="18">
        <v>44284</v>
      </c>
      <c r="C986" s="18" t="str">
        <f>TEXT(B986, "mmmm")</f>
        <v>mars</v>
      </c>
      <c r="D986" s="18" t="str">
        <f>TEXT(B986,"aaaa")</f>
        <v>2021</v>
      </c>
      <c r="E986" s="7">
        <v>1341743</v>
      </c>
      <c r="F986" s="17">
        <v>200</v>
      </c>
      <c r="G986" s="23">
        <f>Data_Set[[#This Row],[Poids OT (kg)]]/1000</f>
        <v>0.2</v>
      </c>
      <c r="H986" s="6" t="s">
        <v>1</v>
      </c>
      <c r="I986" s="7">
        <v>137.5</v>
      </c>
      <c r="J986" s="6">
        <v>8090</v>
      </c>
      <c r="K986" s="6" t="s">
        <v>34</v>
      </c>
      <c r="L986" s="6">
        <v>91100</v>
      </c>
      <c r="M986" s="6" t="s">
        <v>22</v>
      </c>
      <c r="N986" s="7">
        <v>258.04300000000001</v>
      </c>
      <c r="O986" s="6" t="s">
        <v>170</v>
      </c>
      <c r="P986" s="6" t="s">
        <v>171</v>
      </c>
      <c r="Q986" s="11">
        <v>2920180786765</v>
      </c>
      <c r="R986" s="12">
        <v>203880599</v>
      </c>
      <c r="S986" s="6" t="str">
        <f>LEFT(Q986,1)</f>
        <v>2</v>
      </c>
      <c r="T986" s="6" t="str">
        <f>IF(S986="1","Homme",IF(S986="0","Inconnu","Femme"))</f>
        <v>Femme</v>
      </c>
      <c r="U986" s="6" t="str">
        <f>"19"&amp;MID(Q986, SEARCH("", Q986) + 1,2)</f>
        <v>1992</v>
      </c>
      <c r="V986" s="6" t="str">
        <f>FLOOR(U986,5) &amp; "-" &amp; FLOOR(U986,5) + 5</f>
        <v>1990-1995</v>
      </c>
      <c r="W986" s="24">
        <f>IFERROR(VLOOKUP(Data_Set[[#This Row],[Type Transport]],'[1]Taux émission CO2e'!$A$5:$B$16,2,0),0)</f>
        <v>0.3</v>
      </c>
      <c r="X986" s="28">
        <f>IFERROR(VLOOKUP(Data_Set[[#This Row],[Type Transport]],'[1]Taux émission CO2e'!$A$5:$D$16,4,0),0)</f>
        <v>0.16</v>
      </c>
      <c r="Y986" s="24">
        <f>IFERROR(VLOOKUP(Data_Set[[#This Row],[Type Transport]],'[1]Taux émission CO2e'!$A$20:$B$31,2,0),0)</f>
        <v>0.7</v>
      </c>
      <c r="Z986" s="6">
        <f>IFERROR(VLOOKUP(Data_Set[[#This Row],[Type Transport]],'[1]Taux émission CO2e'!$A$20:$D$31,4,0),0)</f>
        <v>6.7400000000000002E-2</v>
      </c>
      <c r="AA986" s="30">
        <f>Data_Set[[#This Row],[Repartition Segment 1]]*Data_Set[[#This Row],[Coefficient CO2 Segment 1]]*Data_Set[[#This Row],[Poids OT (T)]]*Data_Set[[#This Row],[Distance (KM)]]</f>
        <v>2.4772128000000002</v>
      </c>
      <c r="AB986" s="30">
        <f>Data_Set[[#This Row],[Repartition Segment 2]]*Data_Set[[#This Row],[Coefficient CO2 Segment 2]]*Data_Set[[#This Row],[Poids OT (T)]]*Data_Set[[#This Row],[Distance (KM)]]</f>
        <v>2.4348937479999999</v>
      </c>
      <c r="AC986" s="30">
        <f>Data_Set[[#This Row],[Bilan CO2 Segment 1 (Kg CO2)]]+Data_Set[[#This Row],[Bilan CO2 Segment 2 (Kg CO2)]]</f>
        <v>4.9121065480000006</v>
      </c>
      <c r="AD986" s="1"/>
    </row>
    <row r="987" spans="1:30" ht="12.5" x14ac:dyDescent="0.25">
      <c r="A987" s="7">
        <v>20210400066</v>
      </c>
      <c r="B987" s="18">
        <v>44301</v>
      </c>
      <c r="C987" s="18" t="str">
        <f>TEXT(B987, "mmmm")</f>
        <v>avril</v>
      </c>
      <c r="D987" s="18" t="str">
        <f>TEXT(B987,"aaaa")</f>
        <v>2021</v>
      </c>
      <c r="E987" s="7">
        <v>1348782</v>
      </c>
      <c r="F987" s="17">
        <v>200</v>
      </c>
      <c r="G987" s="23">
        <f>Data_Set[[#This Row],[Poids OT (kg)]]/1000</f>
        <v>0.2</v>
      </c>
      <c r="H987" s="6" t="s">
        <v>1</v>
      </c>
      <c r="I987" s="7">
        <v>131</v>
      </c>
      <c r="J987" s="6">
        <v>8090</v>
      </c>
      <c r="K987" s="6" t="s">
        <v>34</v>
      </c>
      <c r="L987" s="6">
        <v>91100</v>
      </c>
      <c r="M987" s="6" t="s">
        <v>22</v>
      </c>
      <c r="N987" s="7">
        <v>258.04300000000001</v>
      </c>
      <c r="O987" s="6" t="s">
        <v>170</v>
      </c>
      <c r="P987" s="6" t="s">
        <v>171</v>
      </c>
      <c r="Q987" s="11">
        <v>2920180786765</v>
      </c>
      <c r="R987" s="12">
        <v>203880599</v>
      </c>
      <c r="S987" s="6" t="str">
        <f>LEFT(Q987,1)</f>
        <v>2</v>
      </c>
      <c r="T987" s="6" t="str">
        <f>IF(S987="1","Homme",IF(S987="0","Inconnu","Femme"))</f>
        <v>Femme</v>
      </c>
      <c r="U987" s="6" t="str">
        <f>"19"&amp;MID(Q987, SEARCH("", Q987) + 1,2)</f>
        <v>1992</v>
      </c>
      <c r="V987" s="6" t="str">
        <f>FLOOR(U987,5) &amp; "-" &amp; FLOOR(U987,5) + 5</f>
        <v>1990-1995</v>
      </c>
      <c r="W987" s="24">
        <f>IFERROR(VLOOKUP(Data_Set[[#This Row],[Type Transport]],'[1]Taux émission CO2e'!$A$5:$B$16,2,0),0)</f>
        <v>0.3</v>
      </c>
      <c r="X987" s="28">
        <f>IFERROR(VLOOKUP(Data_Set[[#This Row],[Type Transport]],'[1]Taux émission CO2e'!$A$5:$D$16,4,0),0)</f>
        <v>0.16</v>
      </c>
      <c r="Y987" s="24">
        <f>IFERROR(VLOOKUP(Data_Set[[#This Row],[Type Transport]],'[1]Taux émission CO2e'!$A$20:$B$31,2,0),0)</f>
        <v>0.7</v>
      </c>
      <c r="Z987" s="6">
        <f>IFERROR(VLOOKUP(Data_Set[[#This Row],[Type Transport]],'[1]Taux émission CO2e'!$A$20:$D$31,4,0),0)</f>
        <v>6.7400000000000002E-2</v>
      </c>
      <c r="AA987" s="30">
        <f>Data_Set[[#This Row],[Repartition Segment 1]]*Data_Set[[#This Row],[Coefficient CO2 Segment 1]]*Data_Set[[#This Row],[Poids OT (T)]]*Data_Set[[#This Row],[Distance (KM)]]</f>
        <v>2.4772128000000002</v>
      </c>
      <c r="AB987" s="30">
        <f>Data_Set[[#This Row],[Repartition Segment 2]]*Data_Set[[#This Row],[Coefficient CO2 Segment 2]]*Data_Set[[#This Row],[Poids OT (T)]]*Data_Set[[#This Row],[Distance (KM)]]</f>
        <v>2.4348937479999999</v>
      </c>
      <c r="AC987" s="30">
        <f>Data_Set[[#This Row],[Bilan CO2 Segment 1 (Kg CO2)]]+Data_Set[[#This Row],[Bilan CO2 Segment 2 (Kg CO2)]]</f>
        <v>4.9121065480000006</v>
      </c>
      <c r="AD987" s="1"/>
    </row>
    <row r="988" spans="1:30" ht="12.5" x14ac:dyDescent="0.25">
      <c r="A988" s="7">
        <v>20210400066</v>
      </c>
      <c r="B988" s="18">
        <v>44312</v>
      </c>
      <c r="C988" s="18" t="str">
        <f>TEXT(B988, "mmmm")</f>
        <v>avril</v>
      </c>
      <c r="D988" s="18" t="str">
        <f>TEXT(B988,"aaaa")</f>
        <v>2021</v>
      </c>
      <c r="E988" s="7">
        <v>1350771</v>
      </c>
      <c r="F988" s="17">
        <v>200</v>
      </c>
      <c r="G988" s="23">
        <f>Data_Set[[#This Row],[Poids OT (kg)]]/1000</f>
        <v>0.2</v>
      </c>
      <c r="H988" s="6" t="s">
        <v>1</v>
      </c>
      <c r="I988" s="7">
        <v>131</v>
      </c>
      <c r="J988" s="6">
        <v>8090</v>
      </c>
      <c r="K988" s="6" t="s">
        <v>34</v>
      </c>
      <c r="L988" s="6">
        <v>91100</v>
      </c>
      <c r="M988" s="6" t="s">
        <v>22</v>
      </c>
      <c r="N988" s="7">
        <v>258.04300000000001</v>
      </c>
      <c r="O988" s="6" t="s">
        <v>170</v>
      </c>
      <c r="P988" s="6" t="s">
        <v>171</v>
      </c>
      <c r="Q988" s="11">
        <v>2920180786765</v>
      </c>
      <c r="R988" s="12">
        <v>203880599</v>
      </c>
      <c r="S988" s="6" t="str">
        <f>LEFT(Q988,1)</f>
        <v>2</v>
      </c>
      <c r="T988" s="6" t="str">
        <f>IF(S988="1","Homme",IF(S988="0","Inconnu","Femme"))</f>
        <v>Femme</v>
      </c>
      <c r="U988" s="6" t="str">
        <f>"19"&amp;MID(Q988, SEARCH("", Q988) + 1,2)</f>
        <v>1992</v>
      </c>
      <c r="V988" s="6" t="str">
        <f>FLOOR(U988,5) &amp; "-" &amp; FLOOR(U988,5) + 5</f>
        <v>1990-1995</v>
      </c>
      <c r="W988" s="24">
        <f>IFERROR(VLOOKUP(Data_Set[[#This Row],[Type Transport]],'[1]Taux émission CO2e'!$A$5:$B$16,2,0),0)</f>
        <v>0.3</v>
      </c>
      <c r="X988" s="28">
        <f>IFERROR(VLOOKUP(Data_Set[[#This Row],[Type Transport]],'[1]Taux émission CO2e'!$A$5:$D$16,4,0),0)</f>
        <v>0.16</v>
      </c>
      <c r="Y988" s="24">
        <f>IFERROR(VLOOKUP(Data_Set[[#This Row],[Type Transport]],'[1]Taux émission CO2e'!$A$20:$B$31,2,0),0)</f>
        <v>0.7</v>
      </c>
      <c r="Z988" s="6">
        <f>IFERROR(VLOOKUP(Data_Set[[#This Row],[Type Transport]],'[1]Taux émission CO2e'!$A$20:$D$31,4,0),0)</f>
        <v>6.7400000000000002E-2</v>
      </c>
      <c r="AA988" s="30">
        <f>Data_Set[[#This Row],[Repartition Segment 1]]*Data_Set[[#This Row],[Coefficient CO2 Segment 1]]*Data_Set[[#This Row],[Poids OT (T)]]*Data_Set[[#This Row],[Distance (KM)]]</f>
        <v>2.4772128000000002</v>
      </c>
      <c r="AB988" s="30">
        <f>Data_Set[[#This Row],[Repartition Segment 2]]*Data_Set[[#This Row],[Coefficient CO2 Segment 2]]*Data_Set[[#This Row],[Poids OT (T)]]*Data_Set[[#This Row],[Distance (KM)]]</f>
        <v>2.4348937479999999</v>
      </c>
      <c r="AC988" s="30">
        <f>Data_Set[[#This Row],[Bilan CO2 Segment 1 (Kg CO2)]]+Data_Set[[#This Row],[Bilan CO2 Segment 2 (Kg CO2)]]</f>
        <v>4.9121065480000006</v>
      </c>
      <c r="AD988" s="1"/>
    </row>
    <row r="989" spans="1:30" ht="12.5" x14ac:dyDescent="0.25">
      <c r="A989" s="7">
        <v>20210500029</v>
      </c>
      <c r="B989" s="18">
        <v>44320</v>
      </c>
      <c r="C989" s="18" t="str">
        <f>TEXT(B989, "mmmm")</f>
        <v>mai</v>
      </c>
      <c r="D989" s="18" t="str">
        <f>TEXT(B989,"aaaa")</f>
        <v>2021</v>
      </c>
      <c r="E989" s="7">
        <v>1359695</v>
      </c>
      <c r="F989" s="17">
        <v>200</v>
      </c>
      <c r="G989" s="23">
        <f>Data_Set[[#This Row],[Poids OT (kg)]]/1000</f>
        <v>0.2</v>
      </c>
      <c r="H989" s="6" t="s">
        <v>1</v>
      </c>
      <c r="I989" s="7">
        <v>131</v>
      </c>
      <c r="J989" s="6">
        <v>8090</v>
      </c>
      <c r="K989" s="6" t="s">
        <v>34</v>
      </c>
      <c r="L989" s="6">
        <v>91100</v>
      </c>
      <c r="M989" s="6" t="s">
        <v>22</v>
      </c>
      <c r="N989" s="7">
        <v>258.04300000000001</v>
      </c>
      <c r="O989" s="6" t="s">
        <v>170</v>
      </c>
      <c r="P989" s="6" t="s">
        <v>171</v>
      </c>
      <c r="Q989" s="11">
        <v>2920180786765</v>
      </c>
      <c r="R989" s="12">
        <v>203880599</v>
      </c>
      <c r="S989" s="6" t="str">
        <f>LEFT(Q989,1)</f>
        <v>2</v>
      </c>
      <c r="T989" s="6" t="str">
        <f>IF(S989="1","Homme",IF(S989="0","Inconnu","Femme"))</f>
        <v>Femme</v>
      </c>
      <c r="U989" s="6" t="str">
        <f>"19"&amp;MID(Q989, SEARCH("", Q989) + 1,2)</f>
        <v>1992</v>
      </c>
      <c r="V989" s="6" t="str">
        <f>FLOOR(U989,5) &amp; "-" &amp; FLOOR(U989,5) + 5</f>
        <v>1990-1995</v>
      </c>
      <c r="W989" s="24">
        <f>IFERROR(VLOOKUP(Data_Set[[#This Row],[Type Transport]],'[1]Taux émission CO2e'!$A$5:$B$16,2,0),0)</f>
        <v>0.3</v>
      </c>
      <c r="X989" s="28">
        <f>IFERROR(VLOOKUP(Data_Set[[#This Row],[Type Transport]],'[1]Taux émission CO2e'!$A$5:$D$16,4,0),0)</f>
        <v>0.16</v>
      </c>
      <c r="Y989" s="24">
        <f>IFERROR(VLOOKUP(Data_Set[[#This Row],[Type Transport]],'[1]Taux émission CO2e'!$A$20:$B$31,2,0),0)</f>
        <v>0.7</v>
      </c>
      <c r="Z989" s="6">
        <f>IFERROR(VLOOKUP(Data_Set[[#This Row],[Type Transport]],'[1]Taux émission CO2e'!$A$20:$D$31,4,0),0)</f>
        <v>6.7400000000000002E-2</v>
      </c>
      <c r="AA989" s="30">
        <f>Data_Set[[#This Row],[Repartition Segment 1]]*Data_Set[[#This Row],[Coefficient CO2 Segment 1]]*Data_Set[[#This Row],[Poids OT (T)]]*Data_Set[[#This Row],[Distance (KM)]]</f>
        <v>2.4772128000000002</v>
      </c>
      <c r="AB989" s="30">
        <f>Data_Set[[#This Row],[Repartition Segment 2]]*Data_Set[[#This Row],[Coefficient CO2 Segment 2]]*Data_Set[[#This Row],[Poids OT (T)]]*Data_Set[[#This Row],[Distance (KM)]]</f>
        <v>2.4348937479999999</v>
      </c>
      <c r="AC989" s="30">
        <f>Data_Set[[#This Row],[Bilan CO2 Segment 1 (Kg CO2)]]+Data_Set[[#This Row],[Bilan CO2 Segment 2 (Kg CO2)]]</f>
        <v>4.9121065480000006</v>
      </c>
      <c r="AD989" s="1"/>
    </row>
    <row r="990" spans="1:30" ht="12.5" x14ac:dyDescent="0.25">
      <c r="A990" s="7">
        <v>20210500029</v>
      </c>
      <c r="B990" s="18">
        <v>44322</v>
      </c>
      <c r="C990" s="18" t="str">
        <f>TEXT(B990, "mmmm")</f>
        <v>mai</v>
      </c>
      <c r="D990" s="18" t="str">
        <f>TEXT(B990,"aaaa")</f>
        <v>2021</v>
      </c>
      <c r="E990" s="7">
        <v>1361913</v>
      </c>
      <c r="F990" s="17">
        <v>200</v>
      </c>
      <c r="G990" s="23">
        <f>Data_Set[[#This Row],[Poids OT (kg)]]/1000</f>
        <v>0.2</v>
      </c>
      <c r="H990" s="6" t="s">
        <v>1</v>
      </c>
      <c r="I990" s="7">
        <v>131</v>
      </c>
      <c r="J990" s="6">
        <v>8090</v>
      </c>
      <c r="K990" s="6" t="s">
        <v>34</v>
      </c>
      <c r="L990" s="6">
        <v>91100</v>
      </c>
      <c r="M990" s="6" t="s">
        <v>22</v>
      </c>
      <c r="N990" s="7">
        <v>258.04300000000001</v>
      </c>
      <c r="O990" s="6" t="s">
        <v>170</v>
      </c>
      <c r="P990" s="6" t="s">
        <v>171</v>
      </c>
      <c r="Q990" s="11">
        <v>2920180786765</v>
      </c>
      <c r="R990" s="12">
        <v>203880599</v>
      </c>
      <c r="S990" s="6" t="str">
        <f>LEFT(Q990,1)</f>
        <v>2</v>
      </c>
      <c r="T990" s="6" t="str">
        <f>IF(S990="1","Homme",IF(S990="0","Inconnu","Femme"))</f>
        <v>Femme</v>
      </c>
      <c r="U990" s="6" t="str">
        <f>"19"&amp;MID(Q990, SEARCH("", Q990) + 1,2)</f>
        <v>1992</v>
      </c>
      <c r="V990" s="6" t="str">
        <f>FLOOR(U990,5) &amp; "-" &amp; FLOOR(U990,5) + 5</f>
        <v>1990-1995</v>
      </c>
      <c r="W990" s="24">
        <f>IFERROR(VLOOKUP(Data_Set[[#This Row],[Type Transport]],'[1]Taux émission CO2e'!$A$5:$B$16,2,0),0)</f>
        <v>0.3</v>
      </c>
      <c r="X990" s="28">
        <f>IFERROR(VLOOKUP(Data_Set[[#This Row],[Type Transport]],'[1]Taux émission CO2e'!$A$5:$D$16,4,0),0)</f>
        <v>0.16</v>
      </c>
      <c r="Y990" s="24">
        <f>IFERROR(VLOOKUP(Data_Set[[#This Row],[Type Transport]],'[1]Taux émission CO2e'!$A$20:$B$31,2,0),0)</f>
        <v>0.7</v>
      </c>
      <c r="Z990" s="6">
        <f>IFERROR(VLOOKUP(Data_Set[[#This Row],[Type Transport]],'[1]Taux émission CO2e'!$A$20:$D$31,4,0),0)</f>
        <v>6.7400000000000002E-2</v>
      </c>
      <c r="AA990" s="30">
        <f>Data_Set[[#This Row],[Repartition Segment 1]]*Data_Set[[#This Row],[Coefficient CO2 Segment 1]]*Data_Set[[#This Row],[Poids OT (T)]]*Data_Set[[#This Row],[Distance (KM)]]</f>
        <v>2.4772128000000002</v>
      </c>
      <c r="AB990" s="30">
        <f>Data_Set[[#This Row],[Repartition Segment 2]]*Data_Set[[#This Row],[Coefficient CO2 Segment 2]]*Data_Set[[#This Row],[Poids OT (T)]]*Data_Set[[#This Row],[Distance (KM)]]</f>
        <v>2.4348937479999999</v>
      </c>
      <c r="AC990" s="30">
        <f>Data_Set[[#This Row],[Bilan CO2 Segment 1 (Kg CO2)]]+Data_Set[[#This Row],[Bilan CO2 Segment 2 (Kg CO2)]]</f>
        <v>4.9121065480000006</v>
      </c>
      <c r="AD990" s="1"/>
    </row>
    <row r="991" spans="1:30" ht="12.5" x14ac:dyDescent="0.25">
      <c r="A991" s="7">
        <v>20210500029</v>
      </c>
      <c r="B991" s="18">
        <v>44327</v>
      </c>
      <c r="C991" s="18" t="str">
        <f>TEXT(B991, "mmmm")</f>
        <v>mai</v>
      </c>
      <c r="D991" s="18" t="str">
        <f>TEXT(B991,"aaaa")</f>
        <v>2021</v>
      </c>
      <c r="E991" s="7">
        <v>1362448</v>
      </c>
      <c r="F991" s="17">
        <v>200</v>
      </c>
      <c r="G991" s="23">
        <f>Data_Set[[#This Row],[Poids OT (kg)]]/1000</f>
        <v>0.2</v>
      </c>
      <c r="H991" s="6" t="s">
        <v>1</v>
      </c>
      <c r="I991" s="7">
        <v>131</v>
      </c>
      <c r="J991" s="6">
        <v>8090</v>
      </c>
      <c r="K991" s="6" t="s">
        <v>34</v>
      </c>
      <c r="L991" s="6">
        <v>91100</v>
      </c>
      <c r="M991" s="6" t="s">
        <v>22</v>
      </c>
      <c r="N991" s="7">
        <v>258.04300000000001</v>
      </c>
      <c r="O991" s="6" t="s">
        <v>170</v>
      </c>
      <c r="P991" s="6" t="s">
        <v>171</v>
      </c>
      <c r="Q991" s="11">
        <v>2920180786765</v>
      </c>
      <c r="R991" s="12">
        <v>203880599</v>
      </c>
      <c r="S991" s="6" t="str">
        <f>LEFT(Q991,1)</f>
        <v>2</v>
      </c>
      <c r="T991" s="6" t="str">
        <f>IF(S991="1","Homme",IF(S991="0","Inconnu","Femme"))</f>
        <v>Femme</v>
      </c>
      <c r="U991" s="6" t="str">
        <f>"19"&amp;MID(Q991, SEARCH("", Q991) + 1,2)</f>
        <v>1992</v>
      </c>
      <c r="V991" s="6" t="str">
        <f>FLOOR(U991,5) &amp; "-" &amp; FLOOR(U991,5) + 5</f>
        <v>1990-1995</v>
      </c>
      <c r="W991" s="24">
        <f>IFERROR(VLOOKUP(Data_Set[[#This Row],[Type Transport]],'[1]Taux émission CO2e'!$A$5:$B$16,2,0),0)</f>
        <v>0.3</v>
      </c>
      <c r="X991" s="28">
        <f>IFERROR(VLOOKUP(Data_Set[[#This Row],[Type Transport]],'[1]Taux émission CO2e'!$A$5:$D$16,4,0),0)</f>
        <v>0.16</v>
      </c>
      <c r="Y991" s="24">
        <f>IFERROR(VLOOKUP(Data_Set[[#This Row],[Type Transport]],'[1]Taux émission CO2e'!$A$20:$B$31,2,0),0)</f>
        <v>0.7</v>
      </c>
      <c r="Z991" s="6">
        <f>IFERROR(VLOOKUP(Data_Set[[#This Row],[Type Transport]],'[1]Taux émission CO2e'!$A$20:$D$31,4,0),0)</f>
        <v>6.7400000000000002E-2</v>
      </c>
      <c r="AA991" s="30">
        <f>Data_Set[[#This Row],[Repartition Segment 1]]*Data_Set[[#This Row],[Coefficient CO2 Segment 1]]*Data_Set[[#This Row],[Poids OT (T)]]*Data_Set[[#This Row],[Distance (KM)]]</f>
        <v>2.4772128000000002</v>
      </c>
      <c r="AB991" s="30">
        <f>Data_Set[[#This Row],[Repartition Segment 2]]*Data_Set[[#This Row],[Coefficient CO2 Segment 2]]*Data_Set[[#This Row],[Poids OT (T)]]*Data_Set[[#This Row],[Distance (KM)]]</f>
        <v>2.4348937479999999</v>
      </c>
      <c r="AC991" s="30">
        <f>Data_Set[[#This Row],[Bilan CO2 Segment 1 (Kg CO2)]]+Data_Set[[#This Row],[Bilan CO2 Segment 2 (Kg CO2)]]</f>
        <v>4.9121065480000006</v>
      </c>
      <c r="AD991" s="1"/>
    </row>
    <row r="992" spans="1:30" ht="12.5" x14ac:dyDescent="0.25">
      <c r="A992" s="7">
        <v>20210500029</v>
      </c>
      <c r="B992" s="18">
        <v>44333</v>
      </c>
      <c r="C992" s="18" t="str">
        <f>TEXT(B992, "mmmm")</f>
        <v>mai</v>
      </c>
      <c r="D992" s="18" t="str">
        <f>TEXT(B992,"aaaa")</f>
        <v>2021</v>
      </c>
      <c r="E992" s="7">
        <v>1364242</v>
      </c>
      <c r="F992" s="17">
        <v>200</v>
      </c>
      <c r="G992" s="23">
        <f>Data_Set[[#This Row],[Poids OT (kg)]]/1000</f>
        <v>0.2</v>
      </c>
      <c r="H992" s="6" t="s">
        <v>1</v>
      </c>
      <c r="I992" s="7">
        <v>131</v>
      </c>
      <c r="J992" s="6">
        <v>8090</v>
      </c>
      <c r="K992" s="6" t="s">
        <v>34</v>
      </c>
      <c r="L992" s="6">
        <v>91100</v>
      </c>
      <c r="M992" s="6" t="s">
        <v>22</v>
      </c>
      <c r="N992" s="7">
        <v>258.04300000000001</v>
      </c>
      <c r="O992" s="6" t="s">
        <v>170</v>
      </c>
      <c r="P992" s="6" t="s">
        <v>171</v>
      </c>
      <c r="Q992" s="11">
        <v>2920180786765</v>
      </c>
      <c r="R992" s="12">
        <v>203880599</v>
      </c>
      <c r="S992" s="6" t="str">
        <f>LEFT(Q992,1)</f>
        <v>2</v>
      </c>
      <c r="T992" s="6" t="str">
        <f>IF(S992="1","Homme",IF(S992="0","Inconnu","Femme"))</f>
        <v>Femme</v>
      </c>
      <c r="U992" s="6" t="str">
        <f>"19"&amp;MID(Q992, SEARCH("", Q992) + 1,2)</f>
        <v>1992</v>
      </c>
      <c r="V992" s="6" t="str">
        <f>FLOOR(U992,5) &amp; "-" &amp; FLOOR(U992,5) + 5</f>
        <v>1990-1995</v>
      </c>
      <c r="W992" s="24">
        <f>IFERROR(VLOOKUP(Data_Set[[#This Row],[Type Transport]],'[1]Taux émission CO2e'!$A$5:$B$16,2,0),0)</f>
        <v>0.3</v>
      </c>
      <c r="X992" s="28">
        <f>IFERROR(VLOOKUP(Data_Set[[#This Row],[Type Transport]],'[1]Taux émission CO2e'!$A$5:$D$16,4,0),0)</f>
        <v>0.16</v>
      </c>
      <c r="Y992" s="24">
        <f>IFERROR(VLOOKUP(Data_Set[[#This Row],[Type Transport]],'[1]Taux émission CO2e'!$A$20:$B$31,2,0),0)</f>
        <v>0.7</v>
      </c>
      <c r="Z992" s="6">
        <f>IFERROR(VLOOKUP(Data_Set[[#This Row],[Type Transport]],'[1]Taux émission CO2e'!$A$20:$D$31,4,0),0)</f>
        <v>6.7400000000000002E-2</v>
      </c>
      <c r="AA992" s="30">
        <f>Data_Set[[#This Row],[Repartition Segment 1]]*Data_Set[[#This Row],[Coefficient CO2 Segment 1]]*Data_Set[[#This Row],[Poids OT (T)]]*Data_Set[[#This Row],[Distance (KM)]]</f>
        <v>2.4772128000000002</v>
      </c>
      <c r="AB992" s="30">
        <f>Data_Set[[#This Row],[Repartition Segment 2]]*Data_Set[[#This Row],[Coefficient CO2 Segment 2]]*Data_Set[[#This Row],[Poids OT (T)]]*Data_Set[[#This Row],[Distance (KM)]]</f>
        <v>2.4348937479999999</v>
      </c>
      <c r="AC992" s="30">
        <f>Data_Set[[#This Row],[Bilan CO2 Segment 1 (Kg CO2)]]+Data_Set[[#This Row],[Bilan CO2 Segment 2 (Kg CO2)]]</f>
        <v>4.9121065480000006</v>
      </c>
      <c r="AD992" s="1"/>
    </row>
    <row r="993" spans="1:30" ht="12.5" x14ac:dyDescent="0.25">
      <c r="A993" s="7">
        <v>20210500070</v>
      </c>
      <c r="B993" s="18">
        <v>44342</v>
      </c>
      <c r="C993" s="18" t="str">
        <f>TEXT(B993, "mmmm")</f>
        <v>mai</v>
      </c>
      <c r="D993" s="18" t="str">
        <f>TEXT(B993,"aaaa")</f>
        <v>2021</v>
      </c>
      <c r="E993" s="7">
        <v>1367812</v>
      </c>
      <c r="F993" s="17">
        <v>200</v>
      </c>
      <c r="G993" s="23">
        <f>Data_Set[[#This Row],[Poids OT (kg)]]/1000</f>
        <v>0.2</v>
      </c>
      <c r="H993" s="6" t="s">
        <v>0</v>
      </c>
      <c r="I993" s="7">
        <v>131</v>
      </c>
      <c r="J993" s="6">
        <v>8090</v>
      </c>
      <c r="K993" s="6" t="s">
        <v>34</v>
      </c>
      <c r="L993" s="6">
        <v>91100</v>
      </c>
      <c r="M993" s="6" t="s">
        <v>22</v>
      </c>
      <c r="N993" s="7">
        <v>258.04300000000001</v>
      </c>
      <c r="O993" s="6" t="s">
        <v>170</v>
      </c>
      <c r="P993" s="6" t="s">
        <v>171</v>
      </c>
      <c r="Q993" s="11">
        <v>2920180786765</v>
      </c>
      <c r="R993" s="12">
        <v>203880599</v>
      </c>
      <c r="S993" s="6" t="str">
        <f>LEFT(Q993,1)</f>
        <v>2</v>
      </c>
      <c r="T993" s="6" t="str">
        <f>IF(S993="1","Homme",IF(S993="0","Inconnu","Femme"))</f>
        <v>Femme</v>
      </c>
      <c r="U993" s="6" t="str">
        <f>"19"&amp;MID(Q993, SEARCH("", Q993) + 1,2)</f>
        <v>1992</v>
      </c>
      <c r="V993" s="6" t="str">
        <f>FLOOR(U993,5) &amp; "-" &amp; FLOOR(U993,5) + 5</f>
        <v>1990-1995</v>
      </c>
      <c r="W993" s="24">
        <f>IFERROR(VLOOKUP(Data_Set[[#This Row],[Type Transport]],'[1]Taux émission CO2e'!$A$5:$B$16,2,0),0)</f>
        <v>0.3</v>
      </c>
      <c r="X993" s="28">
        <f>IFERROR(VLOOKUP(Data_Set[[#This Row],[Type Transport]],'[1]Taux émission CO2e'!$A$5:$D$16,4,0),0)</f>
        <v>0.16</v>
      </c>
      <c r="Y993" s="24">
        <f>IFERROR(VLOOKUP(Data_Set[[#This Row],[Type Transport]],'[1]Taux émission CO2e'!$A$20:$B$31,2,0),0)</f>
        <v>0.7</v>
      </c>
      <c r="Z993" s="6">
        <f>IFERROR(VLOOKUP(Data_Set[[#This Row],[Type Transport]],'[1]Taux émission CO2e'!$A$20:$D$31,4,0),0)</f>
        <v>6.7400000000000002E-2</v>
      </c>
      <c r="AA993" s="30">
        <f>Data_Set[[#This Row],[Repartition Segment 1]]*Data_Set[[#This Row],[Coefficient CO2 Segment 1]]*Data_Set[[#This Row],[Poids OT (T)]]*Data_Set[[#This Row],[Distance (KM)]]</f>
        <v>2.4772128000000002</v>
      </c>
      <c r="AB993" s="30">
        <f>Data_Set[[#This Row],[Repartition Segment 2]]*Data_Set[[#This Row],[Coefficient CO2 Segment 2]]*Data_Set[[#This Row],[Poids OT (T)]]*Data_Set[[#This Row],[Distance (KM)]]</f>
        <v>2.4348937479999999</v>
      </c>
      <c r="AC993" s="30">
        <f>Data_Set[[#This Row],[Bilan CO2 Segment 1 (Kg CO2)]]+Data_Set[[#This Row],[Bilan CO2 Segment 2 (Kg CO2)]]</f>
        <v>4.9121065480000006</v>
      </c>
      <c r="AD993" s="1"/>
    </row>
    <row r="994" spans="1:30" ht="12.5" x14ac:dyDescent="0.25">
      <c r="A994" s="7">
        <v>20210500107</v>
      </c>
      <c r="B994" s="18">
        <v>44348</v>
      </c>
      <c r="C994" s="18" t="str">
        <f>TEXT(B994, "mmmm")</f>
        <v>juin</v>
      </c>
      <c r="D994" s="18" t="str">
        <f>TEXT(B994,"aaaa")</f>
        <v>2021</v>
      </c>
      <c r="E994" s="7">
        <v>1369762</v>
      </c>
      <c r="F994" s="17">
        <v>200</v>
      </c>
      <c r="G994" s="23">
        <f>Data_Set[[#This Row],[Poids OT (kg)]]/1000</f>
        <v>0.2</v>
      </c>
      <c r="H994" s="6" t="s">
        <v>0</v>
      </c>
      <c r="I994" s="7">
        <v>131</v>
      </c>
      <c r="J994" s="6">
        <v>8090</v>
      </c>
      <c r="K994" s="6" t="s">
        <v>34</v>
      </c>
      <c r="L994" s="6">
        <v>91100</v>
      </c>
      <c r="M994" s="6" t="s">
        <v>22</v>
      </c>
      <c r="N994" s="7">
        <v>258.04300000000001</v>
      </c>
      <c r="O994" s="6" t="s">
        <v>170</v>
      </c>
      <c r="P994" s="6" t="s">
        <v>171</v>
      </c>
      <c r="Q994" s="11">
        <v>2920180786765</v>
      </c>
      <c r="R994" s="12">
        <v>203880599</v>
      </c>
      <c r="S994" s="6" t="str">
        <f>LEFT(Q994,1)</f>
        <v>2</v>
      </c>
      <c r="T994" s="6" t="str">
        <f>IF(S994="1","Homme",IF(S994="0","Inconnu","Femme"))</f>
        <v>Femme</v>
      </c>
      <c r="U994" s="6" t="str">
        <f>"19"&amp;MID(Q994, SEARCH("", Q994) + 1,2)</f>
        <v>1992</v>
      </c>
      <c r="V994" s="6" t="str">
        <f>FLOOR(U994,5) &amp; "-" &amp; FLOOR(U994,5) + 5</f>
        <v>1990-1995</v>
      </c>
      <c r="W994" s="24">
        <f>IFERROR(VLOOKUP(Data_Set[[#This Row],[Type Transport]],'[1]Taux émission CO2e'!$A$5:$B$16,2,0),0)</f>
        <v>0.3</v>
      </c>
      <c r="X994" s="28">
        <f>IFERROR(VLOOKUP(Data_Set[[#This Row],[Type Transport]],'[1]Taux émission CO2e'!$A$5:$D$16,4,0),0)</f>
        <v>0.16</v>
      </c>
      <c r="Y994" s="24">
        <f>IFERROR(VLOOKUP(Data_Set[[#This Row],[Type Transport]],'[1]Taux émission CO2e'!$A$20:$B$31,2,0),0)</f>
        <v>0.7</v>
      </c>
      <c r="Z994" s="6">
        <f>IFERROR(VLOOKUP(Data_Set[[#This Row],[Type Transport]],'[1]Taux émission CO2e'!$A$20:$D$31,4,0),0)</f>
        <v>6.7400000000000002E-2</v>
      </c>
      <c r="AA994" s="30">
        <f>Data_Set[[#This Row],[Repartition Segment 1]]*Data_Set[[#This Row],[Coefficient CO2 Segment 1]]*Data_Set[[#This Row],[Poids OT (T)]]*Data_Set[[#This Row],[Distance (KM)]]</f>
        <v>2.4772128000000002</v>
      </c>
      <c r="AB994" s="30">
        <f>Data_Set[[#This Row],[Repartition Segment 2]]*Data_Set[[#This Row],[Coefficient CO2 Segment 2]]*Data_Set[[#This Row],[Poids OT (T)]]*Data_Set[[#This Row],[Distance (KM)]]</f>
        <v>2.4348937479999999</v>
      </c>
      <c r="AC994" s="30">
        <f>Data_Set[[#This Row],[Bilan CO2 Segment 1 (Kg CO2)]]+Data_Set[[#This Row],[Bilan CO2 Segment 2 (Kg CO2)]]</f>
        <v>4.9121065480000006</v>
      </c>
      <c r="AD994" s="1"/>
    </row>
    <row r="995" spans="1:30" ht="12.5" x14ac:dyDescent="0.25">
      <c r="A995" s="7">
        <v>20210600050</v>
      </c>
      <c r="B995" s="18">
        <v>44356</v>
      </c>
      <c r="C995" s="18" t="str">
        <f>TEXT(B995, "mmmm")</f>
        <v>juin</v>
      </c>
      <c r="D995" s="18" t="str">
        <f>TEXT(B995,"aaaa")</f>
        <v>2021</v>
      </c>
      <c r="E995" s="7">
        <v>1372435</v>
      </c>
      <c r="F995" s="17">
        <v>200</v>
      </c>
      <c r="G995" s="23">
        <f>Data_Set[[#This Row],[Poids OT (kg)]]/1000</f>
        <v>0.2</v>
      </c>
      <c r="H995" s="6" t="s">
        <v>1</v>
      </c>
      <c r="I995" s="7">
        <v>131</v>
      </c>
      <c r="J995" s="6">
        <v>8090</v>
      </c>
      <c r="K995" s="6" t="s">
        <v>34</v>
      </c>
      <c r="L995" s="6">
        <v>91100</v>
      </c>
      <c r="M995" s="6" t="s">
        <v>22</v>
      </c>
      <c r="N995" s="7">
        <v>258.04300000000001</v>
      </c>
      <c r="O995" s="6" t="s">
        <v>170</v>
      </c>
      <c r="P995" s="6" t="s">
        <v>171</v>
      </c>
      <c r="Q995" s="11">
        <v>2920180786765</v>
      </c>
      <c r="R995" s="12">
        <v>203880599</v>
      </c>
      <c r="S995" s="6" t="str">
        <f>LEFT(Q995,1)</f>
        <v>2</v>
      </c>
      <c r="T995" s="6" t="str">
        <f>IF(S995="1","Homme",IF(S995="0","Inconnu","Femme"))</f>
        <v>Femme</v>
      </c>
      <c r="U995" s="6" t="str">
        <f>"19"&amp;MID(Q995, SEARCH("", Q995) + 1,2)</f>
        <v>1992</v>
      </c>
      <c r="V995" s="6" t="str">
        <f>FLOOR(U995,5) &amp; "-" &amp; FLOOR(U995,5) + 5</f>
        <v>1990-1995</v>
      </c>
      <c r="W995" s="24">
        <f>IFERROR(VLOOKUP(Data_Set[[#This Row],[Type Transport]],'[1]Taux émission CO2e'!$A$5:$B$16,2,0),0)</f>
        <v>0.3</v>
      </c>
      <c r="X995" s="28">
        <f>IFERROR(VLOOKUP(Data_Set[[#This Row],[Type Transport]],'[1]Taux émission CO2e'!$A$5:$D$16,4,0),0)</f>
        <v>0.16</v>
      </c>
      <c r="Y995" s="24">
        <f>IFERROR(VLOOKUP(Data_Set[[#This Row],[Type Transport]],'[1]Taux émission CO2e'!$A$20:$B$31,2,0),0)</f>
        <v>0.7</v>
      </c>
      <c r="Z995" s="6">
        <f>IFERROR(VLOOKUP(Data_Set[[#This Row],[Type Transport]],'[1]Taux émission CO2e'!$A$20:$D$31,4,0),0)</f>
        <v>6.7400000000000002E-2</v>
      </c>
      <c r="AA995" s="30">
        <f>Data_Set[[#This Row],[Repartition Segment 1]]*Data_Set[[#This Row],[Coefficient CO2 Segment 1]]*Data_Set[[#This Row],[Poids OT (T)]]*Data_Set[[#This Row],[Distance (KM)]]</f>
        <v>2.4772128000000002</v>
      </c>
      <c r="AB995" s="30">
        <f>Data_Set[[#This Row],[Repartition Segment 2]]*Data_Set[[#This Row],[Coefficient CO2 Segment 2]]*Data_Set[[#This Row],[Poids OT (T)]]*Data_Set[[#This Row],[Distance (KM)]]</f>
        <v>2.4348937479999999</v>
      </c>
      <c r="AC995" s="30">
        <f>Data_Set[[#This Row],[Bilan CO2 Segment 1 (Kg CO2)]]+Data_Set[[#This Row],[Bilan CO2 Segment 2 (Kg CO2)]]</f>
        <v>4.9121065480000006</v>
      </c>
      <c r="AD995" s="1"/>
    </row>
    <row r="996" spans="1:30" ht="12.5" x14ac:dyDescent="0.25">
      <c r="A996" s="7">
        <v>20210600050</v>
      </c>
      <c r="B996" s="18">
        <v>44363</v>
      </c>
      <c r="C996" s="18" t="str">
        <f>TEXT(B996, "mmmm")</f>
        <v>juin</v>
      </c>
      <c r="D996" s="18" t="str">
        <f>TEXT(B996,"aaaa")</f>
        <v>2021</v>
      </c>
      <c r="E996" s="7">
        <v>1375108</v>
      </c>
      <c r="F996" s="17">
        <v>300</v>
      </c>
      <c r="G996" s="23">
        <f>Data_Set[[#This Row],[Poids OT (kg)]]/1000</f>
        <v>0.3</v>
      </c>
      <c r="H996" s="6" t="s">
        <v>1</v>
      </c>
      <c r="I996" s="7">
        <v>131</v>
      </c>
      <c r="J996" s="6">
        <v>8090</v>
      </c>
      <c r="K996" s="6" t="s">
        <v>34</v>
      </c>
      <c r="L996" s="6">
        <v>91100</v>
      </c>
      <c r="M996" s="6" t="s">
        <v>22</v>
      </c>
      <c r="N996" s="7">
        <v>258.04300000000001</v>
      </c>
      <c r="O996" s="6" t="s">
        <v>170</v>
      </c>
      <c r="P996" s="6" t="s">
        <v>171</v>
      </c>
      <c r="Q996" s="11">
        <v>2920180786765</v>
      </c>
      <c r="R996" s="12">
        <v>203880599</v>
      </c>
      <c r="S996" s="6" t="str">
        <f>LEFT(Q996,1)</f>
        <v>2</v>
      </c>
      <c r="T996" s="6" t="str">
        <f>IF(S996="1","Homme",IF(S996="0","Inconnu","Femme"))</f>
        <v>Femme</v>
      </c>
      <c r="U996" s="6" t="str">
        <f>"19"&amp;MID(Q996, SEARCH("", Q996) + 1,2)</f>
        <v>1992</v>
      </c>
      <c r="V996" s="6" t="str">
        <f>FLOOR(U996,5) &amp; "-" &amp; FLOOR(U996,5) + 5</f>
        <v>1990-1995</v>
      </c>
      <c r="W996" s="24">
        <f>IFERROR(VLOOKUP(Data_Set[[#This Row],[Type Transport]],'[1]Taux émission CO2e'!$A$5:$B$16,2,0),0)</f>
        <v>0.3</v>
      </c>
      <c r="X996" s="28">
        <f>IFERROR(VLOOKUP(Data_Set[[#This Row],[Type Transport]],'[1]Taux émission CO2e'!$A$5:$D$16,4,0),0)</f>
        <v>0.16</v>
      </c>
      <c r="Y996" s="24">
        <f>IFERROR(VLOOKUP(Data_Set[[#This Row],[Type Transport]],'[1]Taux émission CO2e'!$A$20:$B$31,2,0),0)</f>
        <v>0.7</v>
      </c>
      <c r="Z996" s="6">
        <f>IFERROR(VLOOKUP(Data_Set[[#This Row],[Type Transport]],'[1]Taux émission CO2e'!$A$20:$D$31,4,0),0)</f>
        <v>6.7400000000000002E-2</v>
      </c>
      <c r="AA996" s="30">
        <f>Data_Set[[#This Row],[Repartition Segment 1]]*Data_Set[[#This Row],[Coefficient CO2 Segment 1]]*Data_Set[[#This Row],[Poids OT (T)]]*Data_Set[[#This Row],[Distance (KM)]]</f>
        <v>3.7158191999999999</v>
      </c>
      <c r="AB996" s="30">
        <f>Data_Set[[#This Row],[Repartition Segment 2]]*Data_Set[[#This Row],[Coefficient CO2 Segment 2]]*Data_Set[[#This Row],[Poids OT (T)]]*Data_Set[[#This Row],[Distance (KM)]]</f>
        <v>3.6523406220000001</v>
      </c>
      <c r="AC996" s="30">
        <f>Data_Set[[#This Row],[Bilan CO2 Segment 1 (Kg CO2)]]+Data_Set[[#This Row],[Bilan CO2 Segment 2 (Kg CO2)]]</f>
        <v>7.368159822</v>
      </c>
      <c r="AD996" s="1"/>
    </row>
    <row r="997" spans="1:30" ht="12.5" x14ac:dyDescent="0.25">
      <c r="A997" s="7">
        <v>20210600050</v>
      </c>
      <c r="B997" s="18">
        <v>44370</v>
      </c>
      <c r="C997" s="18" t="str">
        <f>TEXT(B997, "mmmm")</f>
        <v>juin</v>
      </c>
      <c r="D997" s="18" t="str">
        <f>TEXT(B997,"aaaa")</f>
        <v>2021</v>
      </c>
      <c r="E997" s="7">
        <v>1377818</v>
      </c>
      <c r="F997" s="17">
        <v>300</v>
      </c>
      <c r="G997" s="23">
        <f>Data_Set[[#This Row],[Poids OT (kg)]]/1000</f>
        <v>0.3</v>
      </c>
      <c r="H997" s="6" t="s">
        <v>1</v>
      </c>
      <c r="I997" s="7">
        <v>131</v>
      </c>
      <c r="J997" s="6">
        <v>8090</v>
      </c>
      <c r="K997" s="6" t="s">
        <v>34</v>
      </c>
      <c r="L997" s="6">
        <v>91100</v>
      </c>
      <c r="M997" s="6" t="s">
        <v>22</v>
      </c>
      <c r="N997" s="7">
        <v>258.04300000000001</v>
      </c>
      <c r="O997" s="6" t="s">
        <v>170</v>
      </c>
      <c r="P997" s="6" t="s">
        <v>171</v>
      </c>
      <c r="Q997" s="11">
        <v>2920180786765</v>
      </c>
      <c r="R997" s="12">
        <v>203880599</v>
      </c>
      <c r="S997" s="6" t="str">
        <f>LEFT(Q997,1)</f>
        <v>2</v>
      </c>
      <c r="T997" s="6" t="str">
        <f>IF(S997="1","Homme",IF(S997="0","Inconnu","Femme"))</f>
        <v>Femme</v>
      </c>
      <c r="U997" s="6" t="str">
        <f>"19"&amp;MID(Q997, SEARCH("", Q997) + 1,2)</f>
        <v>1992</v>
      </c>
      <c r="V997" s="6" t="str">
        <f>FLOOR(U997,5) &amp; "-" &amp; FLOOR(U997,5) + 5</f>
        <v>1990-1995</v>
      </c>
      <c r="W997" s="24">
        <f>IFERROR(VLOOKUP(Data_Set[[#This Row],[Type Transport]],'[1]Taux émission CO2e'!$A$5:$B$16,2,0),0)</f>
        <v>0.3</v>
      </c>
      <c r="X997" s="28">
        <f>IFERROR(VLOOKUP(Data_Set[[#This Row],[Type Transport]],'[1]Taux émission CO2e'!$A$5:$D$16,4,0),0)</f>
        <v>0.16</v>
      </c>
      <c r="Y997" s="24">
        <f>IFERROR(VLOOKUP(Data_Set[[#This Row],[Type Transport]],'[1]Taux émission CO2e'!$A$20:$B$31,2,0),0)</f>
        <v>0.7</v>
      </c>
      <c r="Z997" s="6">
        <f>IFERROR(VLOOKUP(Data_Set[[#This Row],[Type Transport]],'[1]Taux émission CO2e'!$A$20:$D$31,4,0),0)</f>
        <v>6.7400000000000002E-2</v>
      </c>
      <c r="AA997" s="30">
        <f>Data_Set[[#This Row],[Repartition Segment 1]]*Data_Set[[#This Row],[Coefficient CO2 Segment 1]]*Data_Set[[#This Row],[Poids OT (T)]]*Data_Set[[#This Row],[Distance (KM)]]</f>
        <v>3.7158191999999999</v>
      </c>
      <c r="AB997" s="30">
        <f>Data_Set[[#This Row],[Repartition Segment 2]]*Data_Set[[#This Row],[Coefficient CO2 Segment 2]]*Data_Set[[#This Row],[Poids OT (T)]]*Data_Set[[#This Row],[Distance (KM)]]</f>
        <v>3.6523406220000001</v>
      </c>
      <c r="AC997" s="30">
        <f>Data_Set[[#This Row],[Bilan CO2 Segment 1 (Kg CO2)]]+Data_Set[[#This Row],[Bilan CO2 Segment 2 (Kg CO2)]]</f>
        <v>7.368159822</v>
      </c>
      <c r="AD997" s="1"/>
    </row>
    <row r="998" spans="1:30" ht="12.5" x14ac:dyDescent="0.25">
      <c r="A998" s="7">
        <v>20210700031</v>
      </c>
      <c r="B998" s="18">
        <v>44384</v>
      </c>
      <c r="C998" s="18" t="str">
        <f>TEXT(B998, "mmmm")</f>
        <v>juillet</v>
      </c>
      <c r="D998" s="18" t="str">
        <f>TEXT(B998,"aaaa")</f>
        <v>2021</v>
      </c>
      <c r="E998" s="7">
        <v>1380616</v>
      </c>
      <c r="F998" s="17">
        <v>300</v>
      </c>
      <c r="G998" s="23">
        <f>Data_Set[[#This Row],[Poids OT (kg)]]/1000</f>
        <v>0.3</v>
      </c>
      <c r="H998" s="6" t="s">
        <v>1</v>
      </c>
      <c r="I998" s="7">
        <v>158</v>
      </c>
      <c r="J998" s="6">
        <v>8090</v>
      </c>
      <c r="K998" s="6" t="s">
        <v>34</v>
      </c>
      <c r="L998" s="6">
        <v>91100</v>
      </c>
      <c r="M998" s="6" t="s">
        <v>22</v>
      </c>
      <c r="N998" s="7">
        <v>258.04300000000001</v>
      </c>
      <c r="O998" s="6" t="s">
        <v>170</v>
      </c>
      <c r="P998" s="6" t="s">
        <v>171</v>
      </c>
      <c r="Q998" s="11">
        <v>2920180786765</v>
      </c>
      <c r="R998" s="12">
        <v>203880599</v>
      </c>
      <c r="S998" s="6" t="str">
        <f>LEFT(Q998,1)</f>
        <v>2</v>
      </c>
      <c r="T998" s="6" t="str">
        <f>IF(S998="1","Homme",IF(S998="0","Inconnu","Femme"))</f>
        <v>Femme</v>
      </c>
      <c r="U998" s="6" t="str">
        <f>"19"&amp;MID(Q998, SEARCH("", Q998) + 1,2)</f>
        <v>1992</v>
      </c>
      <c r="V998" s="6" t="str">
        <f>FLOOR(U998,5) &amp; "-" &amp; FLOOR(U998,5) + 5</f>
        <v>1990-1995</v>
      </c>
      <c r="W998" s="24">
        <f>IFERROR(VLOOKUP(Data_Set[[#This Row],[Type Transport]],'[1]Taux émission CO2e'!$A$5:$B$16,2,0),0)</f>
        <v>0.3</v>
      </c>
      <c r="X998" s="28">
        <f>IFERROR(VLOOKUP(Data_Set[[#This Row],[Type Transport]],'[1]Taux émission CO2e'!$A$5:$D$16,4,0),0)</f>
        <v>0.16</v>
      </c>
      <c r="Y998" s="24">
        <f>IFERROR(VLOOKUP(Data_Set[[#This Row],[Type Transport]],'[1]Taux émission CO2e'!$A$20:$B$31,2,0),0)</f>
        <v>0.7</v>
      </c>
      <c r="Z998" s="6">
        <f>IFERROR(VLOOKUP(Data_Set[[#This Row],[Type Transport]],'[1]Taux émission CO2e'!$A$20:$D$31,4,0),0)</f>
        <v>6.7400000000000002E-2</v>
      </c>
      <c r="AA998" s="30">
        <f>Data_Set[[#This Row],[Repartition Segment 1]]*Data_Set[[#This Row],[Coefficient CO2 Segment 1]]*Data_Set[[#This Row],[Poids OT (T)]]*Data_Set[[#This Row],[Distance (KM)]]</f>
        <v>3.7158191999999999</v>
      </c>
      <c r="AB998" s="30">
        <f>Data_Set[[#This Row],[Repartition Segment 2]]*Data_Set[[#This Row],[Coefficient CO2 Segment 2]]*Data_Set[[#This Row],[Poids OT (T)]]*Data_Set[[#This Row],[Distance (KM)]]</f>
        <v>3.6523406220000001</v>
      </c>
      <c r="AC998" s="30">
        <f>Data_Set[[#This Row],[Bilan CO2 Segment 1 (Kg CO2)]]+Data_Set[[#This Row],[Bilan CO2 Segment 2 (Kg CO2)]]</f>
        <v>7.368159822</v>
      </c>
      <c r="AD998" s="1"/>
    </row>
    <row r="999" spans="1:30" ht="12.5" x14ac:dyDescent="0.25">
      <c r="A999" s="7">
        <v>20210700031</v>
      </c>
      <c r="B999" s="18">
        <v>44392</v>
      </c>
      <c r="C999" s="18" t="str">
        <f>TEXT(B999, "mmmm")</f>
        <v>juillet</v>
      </c>
      <c r="D999" s="18" t="str">
        <f>TEXT(B999,"aaaa")</f>
        <v>2021</v>
      </c>
      <c r="E999" s="7">
        <v>1386108</v>
      </c>
      <c r="F999" s="17">
        <v>300</v>
      </c>
      <c r="G999" s="23">
        <f>Data_Set[[#This Row],[Poids OT (kg)]]/1000</f>
        <v>0.3</v>
      </c>
      <c r="H999" s="6" t="s">
        <v>1</v>
      </c>
      <c r="I999" s="7">
        <v>131</v>
      </c>
      <c r="J999" s="6">
        <v>8090</v>
      </c>
      <c r="K999" s="6" t="s">
        <v>34</v>
      </c>
      <c r="L999" s="6">
        <v>91100</v>
      </c>
      <c r="M999" s="6" t="s">
        <v>22</v>
      </c>
      <c r="N999" s="7">
        <v>258.04300000000001</v>
      </c>
      <c r="O999" s="6" t="s">
        <v>170</v>
      </c>
      <c r="P999" s="6" t="s">
        <v>171</v>
      </c>
      <c r="Q999" s="11">
        <v>2920180786765</v>
      </c>
      <c r="R999" s="12">
        <v>203880599</v>
      </c>
      <c r="S999" s="6" t="str">
        <f>LEFT(Q999,1)</f>
        <v>2</v>
      </c>
      <c r="T999" s="6" t="str">
        <f>IF(S999="1","Homme",IF(S999="0","Inconnu","Femme"))</f>
        <v>Femme</v>
      </c>
      <c r="U999" s="6" t="str">
        <f>"19"&amp;MID(Q999, SEARCH("", Q999) + 1,2)</f>
        <v>1992</v>
      </c>
      <c r="V999" s="6" t="str">
        <f>FLOOR(U999,5) &amp; "-" &amp; FLOOR(U999,5) + 5</f>
        <v>1990-1995</v>
      </c>
      <c r="W999" s="24">
        <f>IFERROR(VLOOKUP(Data_Set[[#This Row],[Type Transport]],'[1]Taux émission CO2e'!$A$5:$B$16,2,0),0)</f>
        <v>0.3</v>
      </c>
      <c r="X999" s="28">
        <f>IFERROR(VLOOKUP(Data_Set[[#This Row],[Type Transport]],'[1]Taux émission CO2e'!$A$5:$D$16,4,0),0)</f>
        <v>0.16</v>
      </c>
      <c r="Y999" s="24">
        <f>IFERROR(VLOOKUP(Data_Set[[#This Row],[Type Transport]],'[1]Taux émission CO2e'!$A$20:$B$31,2,0),0)</f>
        <v>0.7</v>
      </c>
      <c r="Z999" s="6">
        <f>IFERROR(VLOOKUP(Data_Set[[#This Row],[Type Transport]],'[1]Taux émission CO2e'!$A$20:$D$31,4,0),0)</f>
        <v>6.7400000000000002E-2</v>
      </c>
      <c r="AA999" s="30">
        <f>Data_Set[[#This Row],[Repartition Segment 1]]*Data_Set[[#This Row],[Coefficient CO2 Segment 1]]*Data_Set[[#This Row],[Poids OT (T)]]*Data_Set[[#This Row],[Distance (KM)]]</f>
        <v>3.7158191999999999</v>
      </c>
      <c r="AB999" s="30">
        <f>Data_Set[[#This Row],[Repartition Segment 2]]*Data_Set[[#This Row],[Coefficient CO2 Segment 2]]*Data_Set[[#This Row],[Poids OT (T)]]*Data_Set[[#This Row],[Distance (KM)]]</f>
        <v>3.6523406220000001</v>
      </c>
      <c r="AC999" s="30">
        <f>Data_Set[[#This Row],[Bilan CO2 Segment 1 (Kg CO2)]]+Data_Set[[#This Row],[Bilan CO2 Segment 2 (Kg CO2)]]</f>
        <v>7.368159822</v>
      </c>
      <c r="AD999" s="1"/>
    </row>
    <row r="1000" spans="1:30" ht="12.5" x14ac:dyDescent="0.25">
      <c r="A1000" s="7">
        <v>20210700031</v>
      </c>
      <c r="B1000" s="18">
        <v>44397</v>
      </c>
      <c r="C1000" s="18" t="str">
        <f>TEXT(B1000, "mmmm")</f>
        <v>juillet</v>
      </c>
      <c r="D1000" s="18" t="str">
        <f>TEXT(B1000,"aaaa")</f>
        <v>2021</v>
      </c>
      <c r="E1000" s="7">
        <v>1388075</v>
      </c>
      <c r="F1000" s="17">
        <v>300</v>
      </c>
      <c r="G1000" s="23">
        <f>Data_Set[[#This Row],[Poids OT (kg)]]/1000</f>
        <v>0.3</v>
      </c>
      <c r="H1000" s="6" t="s">
        <v>1</v>
      </c>
      <c r="I1000" s="7">
        <v>131</v>
      </c>
      <c r="J1000" s="6">
        <v>8090</v>
      </c>
      <c r="K1000" s="6" t="s">
        <v>34</v>
      </c>
      <c r="L1000" s="6">
        <v>91100</v>
      </c>
      <c r="M1000" s="6" t="s">
        <v>22</v>
      </c>
      <c r="N1000" s="7">
        <v>258.04300000000001</v>
      </c>
      <c r="O1000" s="6" t="s">
        <v>170</v>
      </c>
      <c r="P1000" s="6" t="s">
        <v>171</v>
      </c>
      <c r="Q1000" s="11">
        <v>2920180786765</v>
      </c>
      <c r="R1000" s="12">
        <v>203880599</v>
      </c>
      <c r="S1000" s="6" t="str">
        <f>LEFT(Q1000,1)</f>
        <v>2</v>
      </c>
      <c r="T1000" s="6" t="str">
        <f>IF(S1000="1","Homme",IF(S1000="0","Inconnu","Femme"))</f>
        <v>Femme</v>
      </c>
      <c r="U1000" s="6" t="str">
        <f>"19"&amp;MID(Q1000, SEARCH("", Q1000) + 1,2)</f>
        <v>1992</v>
      </c>
      <c r="V1000" s="6" t="str">
        <f>FLOOR(U1000,5) &amp; "-" &amp; FLOOR(U1000,5) + 5</f>
        <v>1990-1995</v>
      </c>
      <c r="W1000" s="24">
        <f>IFERROR(VLOOKUP(Data_Set[[#This Row],[Type Transport]],'[1]Taux émission CO2e'!$A$5:$B$16,2,0),0)</f>
        <v>0.3</v>
      </c>
      <c r="X1000" s="28">
        <f>IFERROR(VLOOKUP(Data_Set[[#This Row],[Type Transport]],'[1]Taux émission CO2e'!$A$5:$D$16,4,0),0)</f>
        <v>0.16</v>
      </c>
      <c r="Y1000" s="24">
        <f>IFERROR(VLOOKUP(Data_Set[[#This Row],[Type Transport]],'[1]Taux émission CO2e'!$A$20:$B$31,2,0),0)</f>
        <v>0.7</v>
      </c>
      <c r="Z1000" s="6">
        <f>IFERROR(VLOOKUP(Data_Set[[#This Row],[Type Transport]],'[1]Taux émission CO2e'!$A$20:$D$31,4,0),0)</f>
        <v>6.7400000000000002E-2</v>
      </c>
      <c r="AA1000" s="30">
        <f>Data_Set[[#This Row],[Repartition Segment 1]]*Data_Set[[#This Row],[Coefficient CO2 Segment 1]]*Data_Set[[#This Row],[Poids OT (T)]]*Data_Set[[#This Row],[Distance (KM)]]</f>
        <v>3.7158191999999999</v>
      </c>
      <c r="AB1000" s="30">
        <f>Data_Set[[#This Row],[Repartition Segment 2]]*Data_Set[[#This Row],[Coefficient CO2 Segment 2]]*Data_Set[[#This Row],[Poids OT (T)]]*Data_Set[[#This Row],[Distance (KM)]]</f>
        <v>3.6523406220000001</v>
      </c>
      <c r="AC1000" s="30">
        <f>Data_Set[[#This Row],[Bilan CO2 Segment 1 (Kg CO2)]]+Data_Set[[#This Row],[Bilan CO2 Segment 2 (Kg CO2)]]</f>
        <v>7.368159822</v>
      </c>
      <c r="AD1000" s="1"/>
    </row>
    <row r="1001" spans="1:30" ht="12.5" x14ac:dyDescent="0.25">
      <c r="A1001" s="7">
        <v>20210700031</v>
      </c>
      <c r="B1001" s="18">
        <v>44404</v>
      </c>
      <c r="C1001" s="18" t="str">
        <f>TEXT(B1001, "mmmm")</f>
        <v>juillet</v>
      </c>
      <c r="D1001" s="18" t="str">
        <f>TEXT(B1001,"aaaa")</f>
        <v>2021</v>
      </c>
      <c r="E1001" s="7">
        <v>1390542</v>
      </c>
      <c r="F1001" s="17">
        <v>300</v>
      </c>
      <c r="G1001" s="23">
        <f>Data_Set[[#This Row],[Poids OT (kg)]]/1000</f>
        <v>0.3</v>
      </c>
      <c r="H1001" s="6" t="s">
        <v>1</v>
      </c>
      <c r="I1001" s="7">
        <v>131</v>
      </c>
      <c r="J1001" s="6">
        <v>8090</v>
      </c>
      <c r="K1001" s="6" t="s">
        <v>34</v>
      </c>
      <c r="L1001" s="6">
        <v>91100</v>
      </c>
      <c r="M1001" s="6" t="s">
        <v>22</v>
      </c>
      <c r="N1001" s="7">
        <v>258.04300000000001</v>
      </c>
      <c r="O1001" s="6" t="s">
        <v>170</v>
      </c>
      <c r="P1001" s="6" t="s">
        <v>171</v>
      </c>
      <c r="Q1001" s="11">
        <v>2920180786765</v>
      </c>
      <c r="R1001" s="12">
        <v>203880599</v>
      </c>
      <c r="S1001" s="6" t="str">
        <f>LEFT(Q1001,1)</f>
        <v>2</v>
      </c>
      <c r="T1001" s="6" t="str">
        <f>IF(S1001="1","Homme",IF(S1001="0","Inconnu","Femme"))</f>
        <v>Femme</v>
      </c>
      <c r="U1001" s="6" t="str">
        <f>"19"&amp;MID(Q1001, SEARCH("", Q1001) + 1,2)</f>
        <v>1992</v>
      </c>
      <c r="V1001" s="6" t="str">
        <f>FLOOR(U1001,5) &amp; "-" &amp; FLOOR(U1001,5) + 5</f>
        <v>1990-1995</v>
      </c>
      <c r="W1001" s="24">
        <f>IFERROR(VLOOKUP(Data_Set[[#This Row],[Type Transport]],'[1]Taux émission CO2e'!$A$5:$B$16,2,0),0)</f>
        <v>0.3</v>
      </c>
      <c r="X1001" s="28">
        <f>IFERROR(VLOOKUP(Data_Set[[#This Row],[Type Transport]],'[1]Taux émission CO2e'!$A$5:$D$16,4,0),0)</f>
        <v>0.16</v>
      </c>
      <c r="Y1001" s="24">
        <f>IFERROR(VLOOKUP(Data_Set[[#This Row],[Type Transport]],'[1]Taux émission CO2e'!$A$20:$B$31,2,0),0)</f>
        <v>0.7</v>
      </c>
      <c r="Z1001" s="6">
        <f>IFERROR(VLOOKUP(Data_Set[[#This Row],[Type Transport]],'[1]Taux émission CO2e'!$A$20:$D$31,4,0),0)</f>
        <v>6.7400000000000002E-2</v>
      </c>
      <c r="AA1001" s="30">
        <f>Data_Set[[#This Row],[Repartition Segment 1]]*Data_Set[[#This Row],[Coefficient CO2 Segment 1]]*Data_Set[[#This Row],[Poids OT (T)]]*Data_Set[[#This Row],[Distance (KM)]]</f>
        <v>3.7158191999999999</v>
      </c>
      <c r="AB1001" s="30">
        <f>Data_Set[[#This Row],[Repartition Segment 2]]*Data_Set[[#This Row],[Coefficient CO2 Segment 2]]*Data_Set[[#This Row],[Poids OT (T)]]*Data_Set[[#This Row],[Distance (KM)]]</f>
        <v>3.6523406220000001</v>
      </c>
      <c r="AC1001" s="30">
        <f>Data_Set[[#This Row],[Bilan CO2 Segment 1 (Kg CO2)]]+Data_Set[[#This Row],[Bilan CO2 Segment 2 (Kg CO2)]]</f>
        <v>7.368159822</v>
      </c>
      <c r="AD1001" s="1"/>
    </row>
    <row r="1002" spans="1:30" ht="12.5" x14ac:dyDescent="0.25">
      <c r="A1002" s="7">
        <v>20210800045</v>
      </c>
      <c r="B1002" s="18">
        <v>44412</v>
      </c>
      <c r="C1002" s="18" t="str">
        <f>TEXT(B1002, "mmmm")</f>
        <v>août</v>
      </c>
      <c r="D1002" s="18" t="str">
        <f>TEXT(B1002,"aaaa")</f>
        <v>2021</v>
      </c>
      <c r="E1002" s="7">
        <v>1392892</v>
      </c>
      <c r="F1002" s="17">
        <v>300</v>
      </c>
      <c r="G1002" s="23">
        <f>Data_Set[[#This Row],[Poids OT (kg)]]/1000</f>
        <v>0.3</v>
      </c>
      <c r="H1002" s="6" t="s">
        <v>1</v>
      </c>
      <c r="I1002" s="7">
        <v>131</v>
      </c>
      <c r="J1002" s="6">
        <v>8090</v>
      </c>
      <c r="K1002" s="6" t="s">
        <v>34</v>
      </c>
      <c r="L1002" s="6">
        <v>91100</v>
      </c>
      <c r="M1002" s="6" t="s">
        <v>22</v>
      </c>
      <c r="N1002" s="7">
        <v>258.04300000000001</v>
      </c>
      <c r="O1002" s="6" t="s">
        <v>170</v>
      </c>
      <c r="P1002" s="6" t="s">
        <v>171</v>
      </c>
      <c r="Q1002" s="11">
        <v>2920180786765</v>
      </c>
      <c r="R1002" s="12">
        <v>203880599</v>
      </c>
      <c r="S1002" s="6" t="str">
        <f>LEFT(Q1002,1)</f>
        <v>2</v>
      </c>
      <c r="T1002" s="6" t="str">
        <f>IF(S1002="1","Homme",IF(S1002="0","Inconnu","Femme"))</f>
        <v>Femme</v>
      </c>
      <c r="U1002" s="6" t="str">
        <f>"19"&amp;MID(Q1002, SEARCH("", Q1002) + 1,2)</f>
        <v>1992</v>
      </c>
      <c r="V1002" s="6" t="str">
        <f>FLOOR(U1002,5) &amp; "-" &amp; FLOOR(U1002,5) + 5</f>
        <v>1990-1995</v>
      </c>
      <c r="W1002" s="24">
        <f>IFERROR(VLOOKUP(Data_Set[[#This Row],[Type Transport]],'[1]Taux émission CO2e'!$A$5:$B$16,2,0),0)</f>
        <v>0.3</v>
      </c>
      <c r="X1002" s="28">
        <f>IFERROR(VLOOKUP(Data_Set[[#This Row],[Type Transport]],'[1]Taux émission CO2e'!$A$5:$D$16,4,0),0)</f>
        <v>0.16</v>
      </c>
      <c r="Y1002" s="24">
        <f>IFERROR(VLOOKUP(Data_Set[[#This Row],[Type Transport]],'[1]Taux émission CO2e'!$A$20:$B$31,2,0),0)</f>
        <v>0.7</v>
      </c>
      <c r="Z1002" s="6">
        <f>IFERROR(VLOOKUP(Data_Set[[#This Row],[Type Transport]],'[1]Taux émission CO2e'!$A$20:$D$31,4,0),0)</f>
        <v>6.7400000000000002E-2</v>
      </c>
      <c r="AA1002" s="30">
        <f>Data_Set[[#This Row],[Repartition Segment 1]]*Data_Set[[#This Row],[Coefficient CO2 Segment 1]]*Data_Set[[#This Row],[Poids OT (T)]]*Data_Set[[#This Row],[Distance (KM)]]</f>
        <v>3.7158191999999999</v>
      </c>
      <c r="AB1002" s="30">
        <f>Data_Set[[#This Row],[Repartition Segment 2]]*Data_Set[[#This Row],[Coefficient CO2 Segment 2]]*Data_Set[[#This Row],[Poids OT (T)]]*Data_Set[[#This Row],[Distance (KM)]]</f>
        <v>3.6523406220000001</v>
      </c>
      <c r="AC1002" s="30">
        <f>Data_Set[[#This Row],[Bilan CO2 Segment 1 (Kg CO2)]]+Data_Set[[#This Row],[Bilan CO2 Segment 2 (Kg CO2)]]</f>
        <v>7.368159822</v>
      </c>
      <c r="AD1002" s="1"/>
    </row>
    <row r="1003" spans="1:30" ht="12.5" x14ac:dyDescent="0.25">
      <c r="A1003" s="7">
        <v>20210800045</v>
      </c>
      <c r="B1003" s="18">
        <v>44434</v>
      </c>
      <c r="C1003" s="18" t="str">
        <f>TEXT(B1003, "mmmm")</f>
        <v>août</v>
      </c>
      <c r="D1003" s="18" t="str">
        <f>TEXT(B1003,"aaaa")</f>
        <v>2021</v>
      </c>
      <c r="E1003" s="7">
        <v>1397989</v>
      </c>
      <c r="F1003" s="17">
        <v>300</v>
      </c>
      <c r="G1003" s="23">
        <f>Data_Set[[#This Row],[Poids OT (kg)]]/1000</f>
        <v>0.3</v>
      </c>
      <c r="H1003" s="6" t="s">
        <v>1</v>
      </c>
      <c r="I1003" s="7">
        <v>131</v>
      </c>
      <c r="J1003" s="6">
        <v>8090</v>
      </c>
      <c r="K1003" s="6" t="s">
        <v>34</v>
      </c>
      <c r="L1003" s="6">
        <v>91100</v>
      </c>
      <c r="M1003" s="6" t="s">
        <v>22</v>
      </c>
      <c r="N1003" s="7">
        <v>258.04300000000001</v>
      </c>
      <c r="O1003" s="6" t="s">
        <v>170</v>
      </c>
      <c r="P1003" s="6" t="s">
        <v>171</v>
      </c>
      <c r="Q1003" s="11">
        <v>2920180786765</v>
      </c>
      <c r="R1003" s="12">
        <v>203880599</v>
      </c>
      <c r="S1003" s="6" t="str">
        <f>LEFT(Q1003,1)</f>
        <v>2</v>
      </c>
      <c r="T1003" s="6" t="str">
        <f>IF(S1003="1","Homme",IF(S1003="0","Inconnu","Femme"))</f>
        <v>Femme</v>
      </c>
      <c r="U1003" s="6" t="str">
        <f>"19"&amp;MID(Q1003, SEARCH("", Q1003) + 1,2)</f>
        <v>1992</v>
      </c>
      <c r="V1003" s="6" t="str">
        <f>FLOOR(U1003,5) &amp; "-" &amp; FLOOR(U1003,5) + 5</f>
        <v>1990-1995</v>
      </c>
      <c r="W1003" s="24">
        <f>IFERROR(VLOOKUP(Data_Set[[#This Row],[Type Transport]],'[1]Taux émission CO2e'!$A$5:$B$16,2,0),0)</f>
        <v>0.3</v>
      </c>
      <c r="X1003" s="28">
        <f>IFERROR(VLOOKUP(Data_Set[[#This Row],[Type Transport]],'[1]Taux émission CO2e'!$A$5:$D$16,4,0),0)</f>
        <v>0.16</v>
      </c>
      <c r="Y1003" s="24">
        <f>IFERROR(VLOOKUP(Data_Set[[#This Row],[Type Transport]],'[1]Taux émission CO2e'!$A$20:$B$31,2,0),0)</f>
        <v>0.7</v>
      </c>
      <c r="Z1003" s="6">
        <f>IFERROR(VLOOKUP(Data_Set[[#This Row],[Type Transport]],'[1]Taux émission CO2e'!$A$20:$D$31,4,0),0)</f>
        <v>6.7400000000000002E-2</v>
      </c>
      <c r="AA1003" s="30">
        <f>Data_Set[[#This Row],[Repartition Segment 1]]*Data_Set[[#This Row],[Coefficient CO2 Segment 1]]*Data_Set[[#This Row],[Poids OT (T)]]*Data_Set[[#This Row],[Distance (KM)]]</f>
        <v>3.7158191999999999</v>
      </c>
      <c r="AB1003" s="30">
        <f>Data_Set[[#This Row],[Repartition Segment 2]]*Data_Set[[#This Row],[Coefficient CO2 Segment 2]]*Data_Set[[#This Row],[Poids OT (T)]]*Data_Set[[#This Row],[Distance (KM)]]</f>
        <v>3.6523406220000001</v>
      </c>
      <c r="AC1003" s="30">
        <f>Data_Set[[#This Row],[Bilan CO2 Segment 1 (Kg CO2)]]+Data_Set[[#This Row],[Bilan CO2 Segment 2 (Kg CO2)]]</f>
        <v>7.368159822</v>
      </c>
      <c r="AD1003" s="1"/>
    </row>
    <row r="1004" spans="1:30" ht="12.5" x14ac:dyDescent="0.25">
      <c r="A1004" s="7">
        <v>20210900038</v>
      </c>
      <c r="B1004" s="18">
        <v>44440</v>
      </c>
      <c r="C1004" s="18" t="str">
        <f>TEXT(B1004, "mmmm")</f>
        <v>septembre</v>
      </c>
      <c r="D1004" s="18" t="str">
        <f>TEXT(B1004,"aaaa")</f>
        <v>2021</v>
      </c>
      <c r="E1004" s="7">
        <v>1400109</v>
      </c>
      <c r="F1004" s="17">
        <v>300</v>
      </c>
      <c r="G1004" s="23">
        <f>Data_Set[[#This Row],[Poids OT (kg)]]/1000</f>
        <v>0.3</v>
      </c>
      <c r="H1004" s="6" t="s">
        <v>1</v>
      </c>
      <c r="I1004" s="7">
        <v>131</v>
      </c>
      <c r="J1004" s="6">
        <v>8090</v>
      </c>
      <c r="K1004" s="6" t="s">
        <v>34</v>
      </c>
      <c r="L1004" s="6">
        <v>91100</v>
      </c>
      <c r="M1004" s="6" t="s">
        <v>22</v>
      </c>
      <c r="N1004" s="7">
        <v>258.04300000000001</v>
      </c>
      <c r="O1004" s="6" t="s">
        <v>170</v>
      </c>
      <c r="P1004" s="6" t="s">
        <v>171</v>
      </c>
      <c r="Q1004" s="11">
        <v>2920180786765</v>
      </c>
      <c r="R1004" s="12">
        <v>203880599</v>
      </c>
      <c r="S1004" s="6" t="str">
        <f>LEFT(Q1004,1)</f>
        <v>2</v>
      </c>
      <c r="T1004" s="6" t="str">
        <f>IF(S1004="1","Homme",IF(S1004="0","Inconnu","Femme"))</f>
        <v>Femme</v>
      </c>
      <c r="U1004" s="6" t="str">
        <f>"19"&amp;MID(Q1004, SEARCH("", Q1004) + 1,2)</f>
        <v>1992</v>
      </c>
      <c r="V1004" s="6" t="str">
        <f>FLOOR(U1004,5) &amp; "-" &amp; FLOOR(U1004,5) + 5</f>
        <v>1990-1995</v>
      </c>
      <c r="W1004" s="24">
        <f>IFERROR(VLOOKUP(Data_Set[[#This Row],[Type Transport]],'[1]Taux émission CO2e'!$A$5:$B$16,2,0),0)</f>
        <v>0.3</v>
      </c>
      <c r="X1004" s="28">
        <f>IFERROR(VLOOKUP(Data_Set[[#This Row],[Type Transport]],'[1]Taux émission CO2e'!$A$5:$D$16,4,0),0)</f>
        <v>0.16</v>
      </c>
      <c r="Y1004" s="24">
        <f>IFERROR(VLOOKUP(Data_Set[[#This Row],[Type Transport]],'[1]Taux émission CO2e'!$A$20:$B$31,2,0),0)</f>
        <v>0.7</v>
      </c>
      <c r="Z1004" s="6">
        <f>IFERROR(VLOOKUP(Data_Set[[#This Row],[Type Transport]],'[1]Taux émission CO2e'!$A$20:$D$31,4,0),0)</f>
        <v>6.7400000000000002E-2</v>
      </c>
      <c r="AA1004" s="30">
        <f>Data_Set[[#This Row],[Repartition Segment 1]]*Data_Set[[#This Row],[Coefficient CO2 Segment 1]]*Data_Set[[#This Row],[Poids OT (T)]]*Data_Set[[#This Row],[Distance (KM)]]</f>
        <v>3.7158191999999999</v>
      </c>
      <c r="AB1004" s="30">
        <f>Data_Set[[#This Row],[Repartition Segment 2]]*Data_Set[[#This Row],[Coefficient CO2 Segment 2]]*Data_Set[[#This Row],[Poids OT (T)]]*Data_Set[[#This Row],[Distance (KM)]]</f>
        <v>3.6523406220000001</v>
      </c>
      <c r="AC1004" s="30">
        <f>Data_Set[[#This Row],[Bilan CO2 Segment 1 (Kg CO2)]]+Data_Set[[#This Row],[Bilan CO2 Segment 2 (Kg CO2)]]</f>
        <v>7.368159822</v>
      </c>
      <c r="AD1004" s="1"/>
    </row>
    <row r="1005" spans="1:30" ht="12.5" x14ac:dyDescent="0.25">
      <c r="A1005" s="7">
        <v>20210900038</v>
      </c>
      <c r="B1005" s="18">
        <v>44447</v>
      </c>
      <c r="C1005" s="18" t="str">
        <f>TEXT(B1005, "mmmm")</f>
        <v>septembre</v>
      </c>
      <c r="D1005" s="18" t="str">
        <f>TEXT(B1005,"aaaa")</f>
        <v>2021</v>
      </c>
      <c r="E1005" s="7">
        <v>1402477</v>
      </c>
      <c r="F1005" s="17">
        <v>300</v>
      </c>
      <c r="G1005" s="23">
        <f>Data_Set[[#This Row],[Poids OT (kg)]]/1000</f>
        <v>0.3</v>
      </c>
      <c r="H1005" s="6" t="s">
        <v>1</v>
      </c>
      <c r="I1005" s="7">
        <v>131</v>
      </c>
      <c r="J1005" s="6">
        <v>8090</v>
      </c>
      <c r="K1005" s="6" t="s">
        <v>34</v>
      </c>
      <c r="L1005" s="6">
        <v>91100</v>
      </c>
      <c r="M1005" s="6" t="s">
        <v>22</v>
      </c>
      <c r="N1005" s="7">
        <v>258.04300000000001</v>
      </c>
      <c r="O1005" s="6" t="s">
        <v>170</v>
      </c>
      <c r="P1005" s="6" t="s">
        <v>171</v>
      </c>
      <c r="Q1005" s="11">
        <v>2920180786765</v>
      </c>
      <c r="R1005" s="12">
        <v>203880599</v>
      </c>
      <c r="S1005" s="6" t="str">
        <f>LEFT(Q1005,1)</f>
        <v>2</v>
      </c>
      <c r="T1005" s="6" t="str">
        <f>IF(S1005="1","Homme",IF(S1005="0","Inconnu","Femme"))</f>
        <v>Femme</v>
      </c>
      <c r="U1005" s="6" t="str">
        <f>"19"&amp;MID(Q1005, SEARCH("", Q1005) + 1,2)</f>
        <v>1992</v>
      </c>
      <c r="V1005" s="6" t="str">
        <f>FLOOR(U1005,5) &amp; "-" &amp; FLOOR(U1005,5) + 5</f>
        <v>1990-1995</v>
      </c>
      <c r="W1005" s="24">
        <f>IFERROR(VLOOKUP(Data_Set[[#This Row],[Type Transport]],'[1]Taux émission CO2e'!$A$5:$B$16,2,0),0)</f>
        <v>0.3</v>
      </c>
      <c r="X1005" s="28">
        <f>IFERROR(VLOOKUP(Data_Set[[#This Row],[Type Transport]],'[1]Taux émission CO2e'!$A$5:$D$16,4,0),0)</f>
        <v>0.16</v>
      </c>
      <c r="Y1005" s="24">
        <f>IFERROR(VLOOKUP(Data_Set[[#This Row],[Type Transport]],'[1]Taux émission CO2e'!$A$20:$B$31,2,0),0)</f>
        <v>0.7</v>
      </c>
      <c r="Z1005" s="6">
        <f>IFERROR(VLOOKUP(Data_Set[[#This Row],[Type Transport]],'[1]Taux émission CO2e'!$A$20:$D$31,4,0),0)</f>
        <v>6.7400000000000002E-2</v>
      </c>
      <c r="AA1005" s="30">
        <f>Data_Set[[#This Row],[Repartition Segment 1]]*Data_Set[[#This Row],[Coefficient CO2 Segment 1]]*Data_Set[[#This Row],[Poids OT (T)]]*Data_Set[[#This Row],[Distance (KM)]]</f>
        <v>3.7158191999999999</v>
      </c>
      <c r="AB1005" s="30">
        <f>Data_Set[[#This Row],[Repartition Segment 2]]*Data_Set[[#This Row],[Coefficient CO2 Segment 2]]*Data_Set[[#This Row],[Poids OT (T)]]*Data_Set[[#This Row],[Distance (KM)]]</f>
        <v>3.6523406220000001</v>
      </c>
      <c r="AC1005" s="30">
        <f>Data_Set[[#This Row],[Bilan CO2 Segment 1 (Kg CO2)]]+Data_Set[[#This Row],[Bilan CO2 Segment 2 (Kg CO2)]]</f>
        <v>7.368159822</v>
      </c>
      <c r="AD1005" s="1"/>
    </row>
    <row r="1006" spans="1:30" ht="12.5" x14ac:dyDescent="0.25">
      <c r="A1006" s="7">
        <v>20210900038</v>
      </c>
      <c r="B1006" s="18">
        <v>44454</v>
      </c>
      <c r="C1006" s="18" t="str">
        <f>TEXT(B1006, "mmmm")</f>
        <v>septembre</v>
      </c>
      <c r="D1006" s="18" t="str">
        <f>TEXT(B1006,"aaaa")</f>
        <v>2021</v>
      </c>
      <c r="E1006" s="7">
        <v>1405322</v>
      </c>
      <c r="F1006" s="17">
        <v>300</v>
      </c>
      <c r="G1006" s="23">
        <f>Data_Set[[#This Row],[Poids OT (kg)]]/1000</f>
        <v>0.3</v>
      </c>
      <c r="H1006" s="6" t="s">
        <v>1</v>
      </c>
      <c r="I1006" s="7">
        <v>131</v>
      </c>
      <c r="J1006" s="6">
        <v>8090</v>
      </c>
      <c r="K1006" s="6" t="s">
        <v>34</v>
      </c>
      <c r="L1006" s="6">
        <v>91100</v>
      </c>
      <c r="M1006" s="6" t="s">
        <v>22</v>
      </c>
      <c r="N1006" s="7">
        <v>258.04300000000001</v>
      </c>
      <c r="O1006" s="6" t="s">
        <v>170</v>
      </c>
      <c r="P1006" s="6" t="s">
        <v>171</v>
      </c>
      <c r="Q1006" s="11">
        <v>2920180786765</v>
      </c>
      <c r="R1006" s="12">
        <v>203880599</v>
      </c>
      <c r="S1006" s="6" t="str">
        <f>LEFT(Q1006,1)</f>
        <v>2</v>
      </c>
      <c r="T1006" s="6" t="str">
        <f>IF(S1006="1","Homme",IF(S1006="0","Inconnu","Femme"))</f>
        <v>Femme</v>
      </c>
      <c r="U1006" s="6" t="str">
        <f>"19"&amp;MID(Q1006, SEARCH("", Q1006) + 1,2)</f>
        <v>1992</v>
      </c>
      <c r="V1006" s="6" t="str">
        <f>FLOOR(U1006,5) &amp; "-" &amp; FLOOR(U1006,5) + 5</f>
        <v>1990-1995</v>
      </c>
      <c r="W1006" s="24">
        <f>IFERROR(VLOOKUP(Data_Set[[#This Row],[Type Transport]],'[1]Taux émission CO2e'!$A$5:$B$16,2,0),0)</f>
        <v>0.3</v>
      </c>
      <c r="X1006" s="28">
        <f>IFERROR(VLOOKUP(Data_Set[[#This Row],[Type Transport]],'[1]Taux émission CO2e'!$A$5:$D$16,4,0),0)</f>
        <v>0.16</v>
      </c>
      <c r="Y1006" s="24">
        <f>IFERROR(VLOOKUP(Data_Set[[#This Row],[Type Transport]],'[1]Taux émission CO2e'!$A$20:$B$31,2,0),0)</f>
        <v>0.7</v>
      </c>
      <c r="Z1006" s="6">
        <f>IFERROR(VLOOKUP(Data_Set[[#This Row],[Type Transport]],'[1]Taux émission CO2e'!$A$20:$D$31,4,0),0)</f>
        <v>6.7400000000000002E-2</v>
      </c>
      <c r="AA1006" s="30">
        <f>Data_Set[[#This Row],[Repartition Segment 1]]*Data_Set[[#This Row],[Coefficient CO2 Segment 1]]*Data_Set[[#This Row],[Poids OT (T)]]*Data_Set[[#This Row],[Distance (KM)]]</f>
        <v>3.7158191999999999</v>
      </c>
      <c r="AB1006" s="30">
        <f>Data_Set[[#This Row],[Repartition Segment 2]]*Data_Set[[#This Row],[Coefficient CO2 Segment 2]]*Data_Set[[#This Row],[Poids OT (T)]]*Data_Set[[#This Row],[Distance (KM)]]</f>
        <v>3.6523406220000001</v>
      </c>
      <c r="AC1006" s="30">
        <f>Data_Set[[#This Row],[Bilan CO2 Segment 1 (Kg CO2)]]+Data_Set[[#This Row],[Bilan CO2 Segment 2 (Kg CO2)]]</f>
        <v>7.368159822</v>
      </c>
      <c r="AD1006" s="1"/>
    </row>
    <row r="1007" spans="1:30" ht="12.5" x14ac:dyDescent="0.25">
      <c r="A1007" s="7">
        <v>20210900038</v>
      </c>
      <c r="B1007" s="18">
        <v>44460</v>
      </c>
      <c r="C1007" s="18" t="str">
        <f>TEXT(B1007, "mmmm")</f>
        <v>septembre</v>
      </c>
      <c r="D1007" s="18" t="str">
        <f>TEXT(B1007,"aaaa")</f>
        <v>2021</v>
      </c>
      <c r="E1007" s="7">
        <v>1407973</v>
      </c>
      <c r="F1007" s="17">
        <v>300</v>
      </c>
      <c r="G1007" s="23">
        <f>Data_Set[[#This Row],[Poids OT (kg)]]/1000</f>
        <v>0.3</v>
      </c>
      <c r="H1007" s="6" t="s">
        <v>1</v>
      </c>
      <c r="I1007" s="7">
        <v>131</v>
      </c>
      <c r="J1007" s="6">
        <v>8090</v>
      </c>
      <c r="K1007" s="6" t="s">
        <v>34</v>
      </c>
      <c r="L1007" s="6">
        <v>91100</v>
      </c>
      <c r="M1007" s="6" t="s">
        <v>22</v>
      </c>
      <c r="N1007" s="7">
        <v>258.04300000000001</v>
      </c>
      <c r="O1007" s="6" t="s">
        <v>170</v>
      </c>
      <c r="P1007" s="6" t="s">
        <v>171</v>
      </c>
      <c r="Q1007" s="11">
        <v>2920180786765</v>
      </c>
      <c r="R1007" s="12">
        <v>203880599</v>
      </c>
      <c r="S1007" s="6" t="str">
        <f>LEFT(Q1007,1)</f>
        <v>2</v>
      </c>
      <c r="T1007" s="6" t="str">
        <f>IF(S1007="1","Homme",IF(S1007="0","Inconnu","Femme"))</f>
        <v>Femme</v>
      </c>
      <c r="U1007" s="6" t="str">
        <f>"19"&amp;MID(Q1007, SEARCH("", Q1007) + 1,2)</f>
        <v>1992</v>
      </c>
      <c r="V1007" s="6" t="str">
        <f>FLOOR(U1007,5) &amp; "-" &amp; FLOOR(U1007,5) + 5</f>
        <v>1990-1995</v>
      </c>
      <c r="W1007" s="24">
        <f>IFERROR(VLOOKUP(Data_Set[[#This Row],[Type Transport]],'[1]Taux émission CO2e'!$A$5:$B$16,2,0),0)</f>
        <v>0.3</v>
      </c>
      <c r="X1007" s="28">
        <f>IFERROR(VLOOKUP(Data_Set[[#This Row],[Type Transport]],'[1]Taux émission CO2e'!$A$5:$D$16,4,0),0)</f>
        <v>0.16</v>
      </c>
      <c r="Y1007" s="24">
        <f>IFERROR(VLOOKUP(Data_Set[[#This Row],[Type Transport]],'[1]Taux émission CO2e'!$A$20:$B$31,2,0),0)</f>
        <v>0.7</v>
      </c>
      <c r="Z1007" s="6">
        <f>IFERROR(VLOOKUP(Data_Set[[#This Row],[Type Transport]],'[1]Taux émission CO2e'!$A$20:$D$31,4,0),0)</f>
        <v>6.7400000000000002E-2</v>
      </c>
      <c r="AA1007" s="30">
        <f>Data_Set[[#This Row],[Repartition Segment 1]]*Data_Set[[#This Row],[Coefficient CO2 Segment 1]]*Data_Set[[#This Row],[Poids OT (T)]]*Data_Set[[#This Row],[Distance (KM)]]</f>
        <v>3.7158191999999999</v>
      </c>
      <c r="AB1007" s="30">
        <f>Data_Set[[#This Row],[Repartition Segment 2]]*Data_Set[[#This Row],[Coefficient CO2 Segment 2]]*Data_Set[[#This Row],[Poids OT (T)]]*Data_Set[[#This Row],[Distance (KM)]]</f>
        <v>3.6523406220000001</v>
      </c>
      <c r="AC1007" s="30">
        <f>Data_Set[[#This Row],[Bilan CO2 Segment 1 (Kg CO2)]]+Data_Set[[#This Row],[Bilan CO2 Segment 2 (Kg CO2)]]</f>
        <v>7.368159822</v>
      </c>
      <c r="AD1007" s="1"/>
    </row>
    <row r="1008" spans="1:30" ht="12.5" x14ac:dyDescent="0.25">
      <c r="A1008" s="7">
        <v>20211000042</v>
      </c>
      <c r="B1008" s="18">
        <v>44475</v>
      </c>
      <c r="C1008" s="18" t="str">
        <f>TEXT(B1008, "mmmm")</f>
        <v>octobre</v>
      </c>
      <c r="D1008" s="18" t="str">
        <f>TEXT(B1008,"aaaa")</f>
        <v>2021</v>
      </c>
      <c r="E1008" s="7">
        <v>1413620</v>
      </c>
      <c r="F1008" s="17">
        <v>300</v>
      </c>
      <c r="G1008" s="23">
        <f>Data_Set[[#This Row],[Poids OT (kg)]]/1000</f>
        <v>0.3</v>
      </c>
      <c r="H1008" s="6" t="s">
        <v>1</v>
      </c>
      <c r="I1008" s="7">
        <v>131</v>
      </c>
      <c r="J1008" s="6">
        <v>8090</v>
      </c>
      <c r="K1008" s="6" t="s">
        <v>34</v>
      </c>
      <c r="L1008" s="6">
        <v>91100</v>
      </c>
      <c r="M1008" s="6" t="s">
        <v>22</v>
      </c>
      <c r="N1008" s="7">
        <v>258.04300000000001</v>
      </c>
      <c r="O1008" s="6" t="s">
        <v>170</v>
      </c>
      <c r="P1008" s="6" t="s">
        <v>171</v>
      </c>
      <c r="Q1008" s="11">
        <v>2920180786765</v>
      </c>
      <c r="R1008" s="12">
        <v>203880599</v>
      </c>
      <c r="S1008" s="6" t="str">
        <f>LEFT(Q1008,1)</f>
        <v>2</v>
      </c>
      <c r="T1008" s="6" t="str">
        <f>IF(S1008="1","Homme",IF(S1008="0","Inconnu","Femme"))</f>
        <v>Femme</v>
      </c>
      <c r="U1008" s="6" t="str">
        <f>"19"&amp;MID(Q1008, SEARCH("", Q1008) + 1,2)</f>
        <v>1992</v>
      </c>
      <c r="V1008" s="6" t="str">
        <f>FLOOR(U1008,5) &amp; "-" &amp; FLOOR(U1008,5) + 5</f>
        <v>1990-1995</v>
      </c>
      <c r="W1008" s="24">
        <f>IFERROR(VLOOKUP(Data_Set[[#This Row],[Type Transport]],'[1]Taux émission CO2e'!$A$5:$B$16,2,0),0)</f>
        <v>0.3</v>
      </c>
      <c r="X1008" s="28">
        <f>IFERROR(VLOOKUP(Data_Set[[#This Row],[Type Transport]],'[1]Taux émission CO2e'!$A$5:$D$16,4,0),0)</f>
        <v>0.16</v>
      </c>
      <c r="Y1008" s="24">
        <f>IFERROR(VLOOKUP(Data_Set[[#This Row],[Type Transport]],'[1]Taux émission CO2e'!$A$20:$B$31,2,0),0)</f>
        <v>0.7</v>
      </c>
      <c r="Z1008" s="6">
        <f>IFERROR(VLOOKUP(Data_Set[[#This Row],[Type Transport]],'[1]Taux émission CO2e'!$A$20:$D$31,4,0),0)</f>
        <v>6.7400000000000002E-2</v>
      </c>
      <c r="AA1008" s="30">
        <f>Data_Set[[#This Row],[Repartition Segment 1]]*Data_Set[[#This Row],[Coefficient CO2 Segment 1]]*Data_Set[[#This Row],[Poids OT (T)]]*Data_Set[[#This Row],[Distance (KM)]]</f>
        <v>3.7158191999999999</v>
      </c>
      <c r="AB1008" s="30">
        <f>Data_Set[[#This Row],[Repartition Segment 2]]*Data_Set[[#This Row],[Coefficient CO2 Segment 2]]*Data_Set[[#This Row],[Poids OT (T)]]*Data_Set[[#This Row],[Distance (KM)]]</f>
        <v>3.6523406220000001</v>
      </c>
      <c r="AC1008" s="30">
        <f>Data_Set[[#This Row],[Bilan CO2 Segment 1 (Kg CO2)]]+Data_Set[[#This Row],[Bilan CO2 Segment 2 (Kg CO2)]]</f>
        <v>7.368159822</v>
      </c>
      <c r="AD1008" s="1"/>
    </row>
    <row r="1009" spans="1:30" ht="12.5" x14ac:dyDescent="0.25">
      <c r="A1009" s="7">
        <v>20211100039</v>
      </c>
      <c r="B1009" s="18">
        <v>44524</v>
      </c>
      <c r="C1009" s="18" t="str">
        <f>TEXT(B1009, "mmmm")</f>
        <v>novembre</v>
      </c>
      <c r="D1009" s="18" t="str">
        <f>TEXT(B1009,"aaaa")</f>
        <v>2021</v>
      </c>
      <c r="E1009" s="7">
        <v>1435288</v>
      </c>
      <c r="F1009" s="17">
        <v>200</v>
      </c>
      <c r="G1009" s="23">
        <f>Data_Set[[#This Row],[Poids OT (kg)]]/1000</f>
        <v>0.2</v>
      </c>
      <c r="H1009" s="6" t="s">
        <v>1</v>
      </c>
      <c r="I1009" s="7">
        <v>158</v>
      </c>
      <c r="J1009" s="6">
        <v>8090</v>
      </c>
      <c r="K1009" s="6" t="s">
        <v>34</v>
      </c>
      <c r="L1009" s="6">
        <v>91100</v>
      </c>
      <c r="M1009" s="6" t="s">
        <v>22</v>
      </c>
      <c r="N1009" s="7">
        <v>258.04300000000001</v>
      </c>
      <c r="O1009" s="6" t="s">
        <v>170</v>
      </c>
      <c r="P1009" s="6" t="s">
        <v>171</v>
      </c>
      <c r="Q1009" s="11">
        <v>2920180786765</v>
      </c>
      <c r="R1009" s="12">
        <v>203880599</v>
      </c>
      <c r="S1009" s="6" t="str">
        <f>LEFT(Q1009,1)</f>
        <v>2</v>
      </c>
      <c r="T1009" s="6" t="str">
        <f>IF(S1009="1","Homme",IF(S1009="0","Inconnu","Femme"))</f>
        <v>Femme</v>
      </c>
      <c r="U1009" s="6" t="str">
        <f>"19"&amp;MID(Q1009, SEARCH("", Q1009) + 1,2)</f>
        <v>1992</v>
      </c>
      <c r="V1009" s="6" t="str">
        <f>FLOOR(U1009,5) &amp; "-" &amp; FLOOR(U1009,5) + 5</f>
        <v>1990-1995</v>
      </c>
      <c r="W1009" s="24">
        <f>IFERROR(VLOOKUP(Data_Set[[#This Row],[Type Transport]],'[1]Taux émission CO2e'!$A$5:$B$16,2,0),0)</f>
        <v>0.3</v>
      </c>
      <c r="X1009" s="28">
        <f>IFERROR(VLOOKUP(Data_Set[[#This Row],[Type Transport]],'[1]Taux émission CO2e'!$A$5:$D$16,4,0),0)</f>
        <v>0.16</v>
      </c>
      <c r="Y1009" s="24">
        <f>IFERROR(VLOOKUP(Data_Set[[#This Row],[Type Transport]],'[1]Taux émission CO2e'!$A$20:$B$31,2,0),0)</f>
        <v>0.7</v>
      </c>
      <c r="Z1009" s="6">
        <f>IFERROR(VLOOKUP(Data_Set[[#This Row],[Type Transport]],'[1]Taux émission CO2e'!$A$20:$D$31,4,0),0)</f>
        <v>6.7400000000000002E-2</v>
      </c>
      <c r="AA1009" s="30">
        <f>Data_Set[[#This Row],[Repartition Segment 1]]*Data_Set[[#This Row],[Coefficient CO2 Segment 1]]*Data_Set[[#This Row],[Poids OT (T)]]*Data_Set[[#This Row],[Distance (KM)]]</f>
        <v>2.4772128000000002</v>
      </c>
      <c r="AB1009" s="30">
        <f>Data_Set[[#This Row],[Repartition Segment 2]]*Data_Set[[#This Row],[Coefficient CO2 Segment 2]]*Data_Set[[#This Row],[Poids OT (T)]]*Data_Set[[#This Row],[Distance (KM)]]</f>
        <v>2.4348937479999999</v>
      </c>
      <c r="AC1009" s="30">
        <f>Data_Set[[#This Row],[Bilan CO2 Segment 1 (Kg CO2)]]+Data_Set[[#This Row],[Bilan CO2 Segment 2 (Kg CO2)]]</f>
        <v>4.9121065480000006</v>
      </c>
      <c r="AD1009" s="1"/>
    </row>
    <row r="1010" spans="1:30" ht="12.5" x14ac:dyDescent="0.25">
      <c r="A1010" s="7">
        <v>20220100037</v>
      </c>
      <c r="B1010" s="18">
        <v>44578</v>
      </c>
      <c r="C1010" s="18" t="str">
        <f>TEXT(B1010, "mmmm")</f>
        <v>janvier</v>
      </c>
      <c r="D1010" s="18" t="str">
        <f>TEXT(B1010,"aaaa")</f>
        <v>2022</v>
      </c>
      <c r="E1010" s="7">
        <v>1454622</v>
      </c>
      <c r="F1010" s="17">
        <v>500</v>
      </c>
      <c r="G1010" s="23">
        <f>Data_Set[[#This Row],[Poids OT (kg)]]/1000</f>
        <v>0.5</v>
      </c>
      <c r="H1010" s="6" t="s">
        <v>1</v>
      </c>
      <c r="I1010" s="7">
        <v>158</v>
      </c>
      <c r="J1010" s="6">
        <v>8090</v>
      </c>
      <c r="K1010" s="6" t="s">
        <v>34</v>
      </c>
      <c r="L1010" s="6">
        <v>91100</v>
      </c>
      <c r="M1010" s="6" t="s">
        <v>22</v>
      </c>
      <c r="N1010" s="7">
        <v>258.04300000000001</v>
      </c>
      <c r="O1010" s="6" t="s">
        <v>170</v>
      </c>
      <c r="P1010" s="6" t="s">
        <v>171</v>
      </c>
      <c r="Q1010" s="11">
        <v>2920180786765</v>
      </c>
      <c r="R1010" s="12">
        <v>203880599</v>
      </c>
      <c r="S1010" s="6" t="str">
        <f>LEFT(Q1010,1)</f>
        <v>2</v>
      </c>
      <c r="T1010" s="6" t="str">
        <f>IF(S1010="1","Homme",IF(S1010="0","Inconnu","Femme"))</f>
        <v>Femme</v>
      </c>
      <c r="U1010" s="6" t="str">
        <f>"19"&amp;MID(Q1010, SEARCH("", Q1010) + 1,2)</f>
        <v>1992</v>
      </c>
      <c r="V1010" s="6" t="str">
        <f>FLOOR(U1010,5) &amp; "-" &amp; FLOOR(U1010,5) + 5</f>
        <v>1990-1995</v>
      </c>
      <c r="W1010" s="24">
        <f>IFERROR(VLOOKUP(Data_Set[[#This Row],[Type Transport]],'[1]Taux émission CO2e'!$A$5:$B$16,2,0),0)</f>
        <v>0.3</v>
      </c>
      <c r="X1010" s="28">
        <f>IFERROR(VLOOKUP(Data_Set[[#This Row],[Type Transport]],'[1]Taux émission CO2e'!$A$5:$D$16,4,0),0)</f>
        <v>0.16</v>
      </c>
      <c r="Y1010" s="24">
        <f>IFERROR(VLOOKUP(Data_Set[[#This Row],[Type Transport]],'[1]Taux émission CO2e'!$A$20:$B$31,2,0),0)</f>
        <v>0.7</v>
      </c>
      <c r="Z1010" s="6">
        <f>IFERROR(VLOOKUP(Data_Set[[#This Row],[Type Transport]],'[1]Taux émission CO2e'!$A$20:$D$31,4,0),0)</f>
        <v>6.7400000000000002E-2</v>
      </c>
      <c r="AA1010" s="30">
        <f>Data_Set[[#This Row],[Repartition Segment 1]]*Data_Set[[#This Row],[Coefficient CO2 Segment 1]]*Data_Set[[#This Row],[Poids OT (T)]]*Data_Set[[#This Row],[Distance (KM)]]</f>
        <v>6.1930320000000005</v>
      </c>
      <c r="AB1010" s="30">
        <f>Data_Set[[#This Row],[Repartition Segment 2]]*Data_Set[[#This Row],[Coefficient CO2 Segment 2]]*Data_Set[[#This Row],[Poids OT (T)]]*Data_Set[[#This Row],[Distance (KM)]]</f>
        <v>6.08723437</v>
      </c>
      <c r="AC1010" s="30">
        <f>Data_Set[[#This Row],[Bilan CO2 Segment 1 (Kg CO2)]]+Data_Set[[#This Row],[Bilan CO2 Segment 2 (Kg CO2)]]</f>
        <v>12.28026637</v>
      </c>
      <c r="AD1010" s="1"/>
    </row>
    <row r="1011" spans="1:30" ht="12.5" x14ac:dyDescent="0.25">
      <c r="A1011" s="7">
        <v>20220100037</v>
      </c>
      <c r="B1011" s="18">
        <v>44587</v>
      </c>
      <c r="C1011" s="18" t="str">
        <f>TEXT(B1011, "mmmm")</f>
        <v>janvier</v>
      </c>
      <c r="D1011" s="18" t="str">
        <f>TEXT(B1011,"aaaa")</f>
        <v>2022</v>
      </c>
      <c r="E1011" s="7">
        <v>1459249</v>
      </c>
      <c r="F1011" s="17">
        <v>200</v>
      </c>
      <c r="G1011" s="23">
        <f>Data_Set[[#This Row],[Poids OT (kg)]]/1000</f>
        <v>0.2</v>
      </c>
      <c r="H1011" s="6" t="s">
        <v>1</v>
      </c>
      <c r="I1011" s="7">
        <v>131</v>
      </c>
      <c r="J1011" s="6">
        <v>8090</v>
      </c>
      <c r="K1011" s="6" t="s">
        <v>34</v>
      </c>
      <c r="L1011" s="6">
        <v>91100</v>
      </c>
      <c r="M1011" s="6" t="s">
        <v>22</v>
      </c>
      <c r="N1011" s="7">
        <v>258.04300000000001</v>
      </c>
      <c r="O1011" s="6" t="s">
        <v>170</v>
      </c>
      <c r="P1011" s="6" t="s">
        <v>171</v>
      </c>
      <c r="Q1011" s="11">
        <v>2920180786765</v>
      </c>
      <c r="R1011" s="12">
        <v>203880599</v>
      </c>
      <c r="S1011" s="6" t="str">
        <f>LEFT(Q1011,1)</f>
        <v>2</v>
      </c>
      <c r="T1011" s="6" t="str">
        <f>IF(S1011="1","Homme",IF(S1011="0","Inconnu","Femme"))</f>
        <v>Femme</v>
      </c>
      <c r="U1011" s="6" t="str">
        <f>"19"&amp;MID(Q1011, SEARCH("", Q1011) + 1,2)</f>
        <v>1992</v>
      </c>
      <c r="V1011" s="6" t="str">
        <f>FLOOR(U1011,5) &amp; "-" &amp; FLOOR(U1011,5) + 5</f>
        <v>1990-1995</v>
      </c>
      <c r="W1011" s="24">
        <f>IFERROR(VLOOKUP(Data_Set[[#This Row],[Type Transport]],'[1]Taux émission CO2e'!$A$5:$B$16,2,0),0)</f>
        <v>0.3</v>
      </c>
      <c r="X1011" s="28">
        <f>IFERROR(VLOOKUP(Data_Set[[#This Row],[Type Transport]],'[1]Taux émission CO2e'!$A$5:$D$16,4,0),0)</f>
        <v>0.16</v>
      </c>
      <c r="Y1011" s="24">
        <f>IFERROR(VLOOKUP(Data_Set[[#This Row],[Type Transport]],'[1]Taux émission CO2e'!$A$20:$B$31,2,0),0)</f>
        <v>0.7</v>
      </c>
      <c r="Z1011" s="6">
        <f>IFERROR(VLOOKUP(Data_Set[[#This Row],[Type Transport]],'[1]Taux émission CO2e'!$A$20:$D$31,4,0),0)</f>
        <v>6.7400000000000002E-2</v>
      </c>
      <c r="AA1011" s="30">
        <f>Data_Set[[#This Row],[Repartition Segment 1]]*Data_Set[[#This Row],[Coefficient CO2 Segment 1]]*Data_Set[[#This Row],[Poids OT (T)]]*Data_Set[[#This Row],[Distance (KM)]]</f>
        <v>2.4772128000000002</v>
      </c>
      <c r="AB1011" s="30">
        <f>Data_Set[[#This Row],[Repartition Segment 2]]*Data_Set[[#This Row],[Coefficient CO2 Segment 2]]*Data_Set[[#This Row],[Poids OT (T)]]*Data_Set[[#This Row],[Distance (KM)]]</f>
        <v>2.4348937479999999</v>
      </c>
      <c r="AC1011" s="30">
        <f>Data_Set[[#This Row],[Bilan CO2 Segment 1 (Kg CO2)]]+Data_Set[[#This Row],[Bilan CO2 Segment 2 (Kg CO2)]]</f>
        <v>4.9121065480000006</v>
      </c>
      <c r="AD1011" s="1"/>
    </row>
    <row r="1012" spans="1:30" ht="12.5" x14ac:dyDescent="0.25">
      <c r="A1012" s="7">
        <v>20220300036</v>
      </c>
      <c r="B1012" s="18">
        <v>44603</v>
      </c>
      <c r="C1012" s="18" t="str">
        <f>TEXT(B1012, "mmmm")</f>
        <v>février</v>
      </c>
      <c r="D1012" s="18" t="str">
        <f>TEXT(B1012,"aaaa")</f>
        <v>2022</v>
      </c>
      <c r="E1012" s="7">
        <v>1465453</v>
      </c>
      <c r="F1012" s="17">
        <v>200</v>
      </c>
      <c r="G1012" s="23">
        <f>Data_Set[[#This Row],[Poids OT (kg)]]/1000</f>
        <v>0.2</v>
      </c>
      <c r="H1012" s="6" t="s">
        <v>1</v>
      </c>
      <c r="I1012" s="7">
        <v>131</v>
      </c>
      <c r="J1012" s="6">
        <v>8090</v>
      </c>
      <c r="K1012" s="6" t="s">
        <v>34</v>
      </c>
      <c r="L1012" s="6">
        <v>91100</v>
      </c>
      <c r="M1012" s="6" t="s">
        <v>22</v>
      </c>
      <c r="N1012" s="7">
        <v>258.04300000000001</v>
      </c>
      <c r="O1012" s="6" t="s">
        <v>170</v>
      </c>
      <c r="P1012" s="6" t="s">
        <v>171</v>
      </c>
      <c r="Q1012" s="11">
        <v>2920180786765</v>
      </c>
      <c r="R1012" s="12">
        <v>203880599</v>
      </c>
      <c r="S1012" s="6" t="str">
        <f>LEFT(Q1012,1)</f>
        <v>2</v>
      </c>
      <c r="T1012" s="6" t="str">
        <f>IF(S1012="1","Homme",IF(S1012="0","Inconnu","Femme"))</f>
        <v>Femme</v>
      </c>
      <c r="U1012" s="6" t="str">
        <f>"19"&amp;MID(Q1012, SEARCH("", Q1012) + 1,2)</f>
        <v>1992</v>
      </c>
      <c r="V1012" s="6" t="str">
        <f>FLOOR(U1012,5) &amp; "-" &amp; FLOOR(U1012,5) + 5</f>
        <v>1990-1995</v>
      </c>
      <c r="W1012" s="24">
        <f>IFERROR(VLOOKUP(Data_Set[[#This Row],[Type Transport]],'[1]Taux émission CO2e'!$A$5:$B$16,2,0),0)</f>
        <v>0.3</v>
      </c>
      <c r="X1012" s="28">
        <f>IFERROR(VLOOKUP(Data_Set[[#This Row],[Type Transport]],'[1]Taux émission CO2e'!$A$5:$D$16,4,0),0)</f>
        <v>0.16</v>
      </c>
      <c r="Y1012" s="24">
        <f>IFERROR(VLOOKUP(Data_Set[[#This Row],[Type Transport]],'[1]Taux émission CO2e'!$A$20:$B$31,2,0),0)</f>
        <v>0.7</v>
      </c>
      <c r="Z1012" s="6">
        <f>IFERROR(VLOOKUP(Data_Set[[#This Row],[Type Transport]],'[1]Taux émission CO2e'!$A$20:$D$31,4,0),0)</f>
        <v>6.7400000000000002E-2</v>
      </c>
      <c r="AA1012" s="30">
        <f>Data_Set[[#This Row],[Repartition Segment 1]]*Data_Set[[#This Row],[Coefficient CO2 Segment 1]]*Data_Set[[#This Row],[Poids OT (T)]]*Data_Set[[#This Row],[Distance (KM)]]</f>
        <v>2.4772128000000002</v>
      </c>
      <c r="AB1012" s="30">
        <f>Data_Set[[#This Row],[Repartition Segment 2]]*Data_Set[[#This Row],[Coefficient CO2 Segment 2]]*Data_Set[[#This Row],[Poids OT (T)]]*Data_Set[[#This Row],[Distance (KM)]]</f>
        <v>2.4348937479999999</v>
      </c>
      <c r="AC1012" s="30">
        <f>Data_Set[[#This Row],[Bilan CO2 Segment 1 (Kg CO2)]]+Data_Set[[#This Row],[Bilan CO2 Segment 2 (Kg CO2)]]</f>
        <v>4.9121065480000006</v>
      </c>
      <c r="AD1012" s="1"/>
    </row>
    <row r="1013" spans="1:30" ht="12.5" x14ac:dyDescent="0.25">
      <c r="A1013" s="7">
        <v>20220300036</v>
      </c>
      <c r="B1013" s="18">
        <v>44610</v>
      </c>
      <c r="C1013" s="18" t="str">
        <f>TEXT(B1013, "mmmm")</f>
        <v>février</v>
      </c>
      <c r="D1013" s="18" t="str">
        <f>TEXT(B1013,"aaaa")</f>
        <v>2022</v>
      </c>
      <c r="E1013" s="7">
        <v>1468036</v>
      </c>
      <c r="F1013" s="17">
        <v>200</v>
      </c>
      <c r="G1013" s="23">
        <f>Data_Set[[#This Row],[Poids OT (kg)]]/1000</f>
        <v>0.2</v>
      </c>
      <c r="H1013" s="6" t="s">
        <v>1</v>
      </c>
      <c r="I1013" s="7">
        <v>131</v>
      </c>
      <c r="J1013" s="6">
        <v>8090</v>
      </c>
      <c r="K1013" s="6" t="s">
        <v>34</v>
      </c>
      <c r="L1013" s="6">
        <v>91100</v>
      </c>
      <c r="M1013" s="6" t="s">
        <v>22</v>
      </c>
      <c r="N1013" s="7">
        <v>258.04300000000001</v>
      </c>
      <c r="O1013" s="6" t="s">
        <v>170</v>
      </c>
      <c r="P1013" s="6" t="s">
        <v>171</v>
      </c>
      <c r="Q1013" s="11">
        <v>2920180786765</v>
      </c>
      <c r="R1013" s="12">
        <v>203880599</v>
      </c>
      <c r="S1013" s="6" t="str">
        <f>LEFT(Q1013,1)</f>
        <v>2</v>
      </c>
      <c r="T1013" s="6" t="str">
        <f>IF(S1013="1","Homme",IF(S1013="0","Inconnu","Femme"))</f>
        <v>Femme</v>
      </c>
      <c r="U1013" s="6" t="str">
        <f>"19"&amp;MID(Q1013, SEARCH("", Q1013) + 1,2)</f>
        <v>1992</v>
      </c>
      <c r="V1013" s="6" t="str">
        <f>FLOOR(U1013,5) &amp; "-" &amp; FLOOR(U1013,5) + 5</f>
        <v>1990-1995</v>
      </c>
      <c r="W1013" s="24">
        <f>IFERROR(VLOOKUP(Data_Set[[#This Row],[Type Transport]],'[1]Taux émission CO2e'!$A$5:$B$16,2,0),0)</f>
        <v>0.3</v>
      </c>
      <c r="X1013" s="28">
        <f>IFERROR(VLOOKUP(Data_Set[[#This Row],[Type Transport]],'[1]Taux émission CO2e'!$A$5:$D$16,4,0),0)</f>
        <v>0.16</v>
      </c>
      <c r="Y1013" s="24">
        <f>IFERROR(VLOOKUP(Data_Set[[#This Row],[Type Transport]],'[1]Taux émission CO2e'!$A$20:$B$31,2,0),0)</f>
        <v>0.7</v>
      </c>
      <c r="Z1013" s="6">
        <f>IFERROR(VLOOKUP(Data_Set[[#This Row],[Type Transport]],'[1]Taux émission CO2e'!$A$20:$D$31,4,0),0)</f>
        <v>6.7400000000000002E-2</v>
      </c>
      <c r="AA1013" s="30">
        <f>Data_Set[[#This Row],[Repartition Segment 1]]*Data_Set[[#This Row],[Coefficient CO2 Segment 1]]*Data_Set[[#This Row],[Poids OT (T)]]*Data_Set[[#This Row],[Distance (KM)]]</f>
        <v>2.4772128000000002</v>
      </c>
      <c r="AB1013" s="30">
        <f>Data_Set[[#This Row],[Repartition Segment 2]]*Data_Set[[#This Row],[Coefficient CO2 Segment 2]]*Data_Set[[#This Row],[Poids OT (T)]]*Data_Set[[#This Row],[Distance (KM)]]</f>
        <v>2.4348937479999999</v>
      </c>
      <c r="AC1013" s="30">
        <f>Data_Set[[#This Row],[Bilan CO2 Segment 1 (Kg CO2)]]+Data_Set[[#This Row],[Bilan CO2 Segment 2 (Kg CO2)]]</f>
        <v>4.9121065480000006</v>
      </c>
      <c r="AD1013" s="1"/>
    </row>
    <row r="1014" spans="1:30" ht="12.5" x14ac:dyDescent="0.25">
      <c r="A1014" s="7">
        <v>20220300036</v>
      </c>
      <c r="B1014" s="18">
        <v>44617</v>
      </c>
      <c r="C1014" s="18" t="str">
        <f>TEXT(B1014, "mmmm")</f>
        <v>février</v>
      </c>
      <c r="D1014" s="18" t="str">
        <f>TEXT(B1014,"aaaa")</f>
        <v>2022</v>
      </c>
      <c r="E1014" s="7">
        <v>1471722</v>
      </c>
      <c r="F1014" s="17">
        <v>300</v>
      </c>
      <c r="G1014" s="23">
        <f>Data_Set[[#This Row],[Poids OT (kg)]]/1000</f>
        <v>0.3</v>
      </c>
      <c r="H1014" s="6" t="s">
        <v>1</v>
      </c>
      <c r="I1014" s="7">
        <v>158</v>
      </c>
      <c r="J1014" s="6">
        <v>8090</v>
      </c>
      <c r="K1014" s="6" t="s">
        <v>34</v>
      </c>
      <c r="L1014" s="6">
        <v>91100</v>
      </c>
      <c r="M1014" s="6" t="s">
        <v>22</v>
      </c>
      <c r="N1014" s="7">
        <v>258.04300000000001</v>
      </c>
      <c r="O1014" s="6" t="s">
        <v>170</v>
      </c>
      <c r="P1014" s="6" t="s">
        <v>171</v>
      </c>
      <c r="Q1014" s="11">
        <v>2920180786765</v>
      </c>
      <c r="R1014" s="12">
        <v>203880599</v>
      </c>
      <c r="S1014" s="6" t="str">
        <f>LEFT(Q1014,1)</f>
        <v>2</v>
      </c>
      <c r="T1014" s="6" t="str">
        <f>IF(S1014="1","Homme",IF(S1014="0","Inconnu","Femme"))</f>
        <v>Femme</v>
      </c>
      <c r="U1014" s="6" t="str">
        <f>"19"&amp;MID(Q1014, SEARCH("", Q1014) + 1,2)</f>
        <v>1992</v>
      </c>
      <c r="V1014" s="6" t="str">
        <f>FLOOR(U1014,5) &amp; "-" &amp; FLOOR(U1014,5) + 5</f>
        <v>1990-1995</v>
      </c>
      <c r="W1014" s="24">
        <f>IFERROR(VLOOKUP(Data_Set[[#This Row],[Type Transport]],'[1]Taux émission CO2e'!$A$5:$B$16,2,0),0)</f>
        <v>0.3</v>
      </c>
      <c r="X1014" s="28">
        <f>IFERROR(VLOOKUP(Data_Set[[#This Row],[Type Transport]],'[1]Taux émission CO2e'!$A$5:$D$16,4,0),0)</f>
        <v>0.16</v>
      </c>
      <c r="Y1014" s="24">
        <f>IFERROR(VLOOKUP(Data_Set[[#This Row],[Type Transport]],'[1]Taux émission CO2e'!$A$20:$B$31,2,0),0)</f>
        <v>0.7</v>
      </c>
      <c r="Z1014" s="6">
        <f>IFERROR(VLOOKUP(Data_Set[[#This Row],[Type Transport]],'[1]Taux émission CO2e'!$A$20:$D$31,4,0),0)</f>
        <v>6.7400000000000002E-2</v>
      </c>
      <c r="AA1014" s="30">
        <f>Data_Set[[#This Row],[Repartition Segment 1]]*Data_Set[[#This Row],[Coefficient CO2 Segment 1]]*Data_Set[[#This Row],[Poids OT (T)]]*Data_Set[[#This Row],[Distance (KM)]]</f>
        <v>3.7158191999999999</v>
      </c>
      <c r="AB1014" s="30">
        <f>Data_Set[[#This Row],[Repartition Segment 2]]*Data_Set[[#This Row],[Coefficient CO2 Segment 2]]*Data_Set[[#This Row],[Poids OT (T)]]*Data_Set[[#This Row],[Distance (KM)]]</f>
        <v>3.6523406220000001</v>
      </c>
      <c r="AC1014" s="30">
        <f>Data_Set[[#This Row],[Bilan CO2 Segment 1 (Kg CO2)]]+Data_Set[[#This Row],[Bilan CO2 Segment 2 (Kg CO2)]]</f>
        <v>7.368159822</v>
      </c>
      <c r="AD1014" s="1"/>
    </row>
    <row r="1015" spans="1:30" ht="12.5" x14ac:dyDescent="0.25">
      <c r="A1015" s="7">
        <v>20220300099</v>
      </c>
      <c r="B1015" s="18">
        <v>44622</v>
      </c>
      <c r="C1015" s="18" t="str">
        <f>TEXT(B1015, "mmmm")</f>
        <v>mars</v>
      </c>
      <c r="D1015" s="18" t="str">
        <f>TEXT(B1015,"aaaa")</f>
        <v>2022</v>
      </c>
      <c r="E1015" s="7">
        <v>1473651</v>
      </c>
      <c r="F1015" s="17">
        <v>200</v>
      </c>
      <c r="G1015" s="23">
        <f>Data_Set[[#This Row],[Poids OT (kg)]]/1000</f>
        <v>0.2</v>
      </c>
      <c r="H1015" s="6" t="s">
        <v>1</v>
      </c>
      <c r="I1015" s="7">
        <v>131</v>
      </c>
      <c r="J1015" s="6">
        <v>8090</v>
      </c>
      <c r="K1015" s="6" t="s">
        <v>34</v>
      </c>
      <c r="L1015" s="6">
        <v>91100</v>
      </c>
      <c r="M1015" s="6" t="s">
        <v>22</v>
      </c>
      <c r="N1015" s="7">
        <v>258.04300000000001</v>
      </c>
      <c r="O1015" s="6" t="s">
        <v>170</v>
      </c>
      <c r="P1015" s="6" t="s">
        <v>171</v>
      </c>
      <c r="Q1015" s="11">
        <v>2920180786765</v>
      </c>
      <c r="R1015" s="12">
        <v>203880599</v>
      </c>
      <c r="S1015" s="6" t="str">
        <f>LEFT(Q1015,1)</f>
        <v>2</v>
      </c>
      <c r="T1015" s="6" t="str">
        <f>IF(S1015="1","Homme",IF(S1015="0","Inconnu","Femme"))</f>
        <v>Femme</v>
      </c>
      <c r="U1015" s="6" t="str">
        <f>"19"&amp;MID(Q1015, SEARCH("", Q1015) + 1,2)</f>
        <v>1992</v>
      </c>
      <c r="V1015" s="6" t="str">
        <f>FLOOR(U1015,5) &amp; "-" &amp; FLOOR(U1015,5) + 5</f>
        <v>1990-1995</v>
      </c>
      <c r="W1015" s="24">
        <f>IFERROR(VLOOKUP(Data_Set[[#This Row],[Type Transport]],'[1]Taux émission CO2e'!$A$5:$B$16,2,0),0)</f>
        <v>0.3</v>
      </c>
      <c r="X1015" s="28">
        <f>IFERROR(VLOOKUP(Data_Set[[#This Row],[Type Transport]],'[1]Taux émission CO2e'!$A$5:$D$16,4,0),0)</f>
        <v>0.16</v>
      </c>
      <c r="Y1015" s="24">
        <f>IFERROR(VLOOKUP(Data_Set[[#This Row],[Type Transport]],'[1]Taux émission CO2e'!$A$20:$B$31,2,0),0)</f>
        <v>0.7</v>
      </c>
      <c r="Z1015" s="6">
        <f>IFERROR(VLOOKUP(Data_Set[[#This Row],[Type Transport]],'[1]Taux émission CO2e'!$A$20:$D$31,4,0),0)</f>
        <v>6.7400000000000002E-2</v>
      </c>
      <c r="AA1015" s="30">
        <f>Data_Set[[#This Row],[Repartition Segment 1]]*Data_Set[[#This Row],[Coefficient CO2 Segment 1]]*Data_Set[[#This Row],[Poids OT (T)]]*Data_Set[[#This Row],[Distance (KM)]]</f>
        <v>2.4772128000000002</v>
      </c>
      <c r="AB1015" s="30">
        <f>Data_Set[[#This Row],[Repartition Segment 2]]*Data_Set[[#This Row],[Coefficient CO2 Segment 2]]*Data_Set[[#This Row],[Poids OT (T)]]*Data_Set[[#This Row],[Distance (KM)]]</f>
        <v>2.4348937479999999</v>
      </c>
      <c r="AC1015" s="30">
        <f>Data_Set[[#This Row],[Bilan CO2 Segment 1 (Kg CO2)]]+Data_Set[[#This Row],[Bilan CO2 Segment 2 (Kg CO2)]]</f>
        <v>4.9121065480000006</v>
      </c>
      <c r="AD1015" s="1"/>
    </row>
    <row r="1016" spans="1:30" ht="12.5" x14ac:dyDescent="0.25">
      <c r="A1016" s="7">
        <v>202203000165</v>
      </c>
      <c r="B1016" s="18">
        <v>44635</v>
      </c>
      <c r="C1016" s="18" t="str">
        <f>TEXT(B1016, "mmmm")</f>
        <v>mars</v>
      </c>
      <c r="D1016" s="18" t="str">
        <f>TEXT(B1016,"aaaa")</f>
        <v>2022</v>
      </c>
      <c r="E1016" s="7">
        <v>1478756</v>
      </c>
      <c r="F1016" s="17">
        <v>200</v>
      </c>
      <c r="G1016" s="23">
        <f>Data_Set[[#This Row],[Poids OT (kg)]]/1000</f>
        <v>0.2</v>
      </c>
      <c r="H1016" s="6" t="s">
        <v>1</v>
      </c>
      <c r="I1016" s="7">
        <v>131</v>
      </c>
      <c r="J1016" s="6">
        <v>8090</v>
      </c>
      <c r="K1016" s="6" t="s">
        <v>34</v>
      </c>
      <c r="L1016" s="6">
        <v>91100</v>
      </c>
      <c r="M1016" s="6" t="s">
        <v>22</v>
      </c>
      <c r="N1016" s="7">
        <v>258.04300000000001</v>
      </c>
      <c r="O1016" s="6" t="s">
        <v>170</v>
      </c>
      <c r="P1016" s="6" t="s">
        <v>171</v>
      </c>
      <c r="Q1016" s="11">
        <v>2920180786765</v>
      </c>
      <c r="R1016" s="12">
        <v>203880599</v>
      </c>
      <c r="S1016" s="6" t="str">
        <f>LEFT(Q1016,1)</f>
        <v>2</v>
      </c>
      <c r="T1016" s="6" t="str">
        <f>IF(S1016="1","Homme",IF(S1016="0","Inconnu","Femme"))</f>
        <v>Femme</v>
      </c>
      <c r="U1016" s="6" t="str">
        <f>"19"&amp;MID(Q1016, SEARCH("", Q1016) + 1,2)</f>
        <v>1992</v>
      </c>
      <c r="V1016" s="6" t="str">
        <f>FLOOR(U1016,5) &amp; "-" &amp; FLOOR(U1016,5) + 5</f>
        <v>1990-1995</v>
      </c>
      <c r="W1016" s="24">
        <f>IFERROR(VLOOKUP(Data_Set[[#This Row],[Type Transport]],'[1]Taux émission CO2e'!$A$5:$B$16,2,0),0)</f>
        <v>0.3</v>
      </c>
      <c r="X1016" s="28">
        <f>IFERROR(VLOOKUP(Data_Set[[#This Row],[Type Transport]],'[1]Taux émission CO2e'!$A$5:$D$16,4,0),0)</f>
        <v>0.16</v>
      </c>
      <c r="Y1016" s="24">
        <f>IFERROR(VLOOKUP(Data_Set[[#This Row],[Type Transport]],'[1]Taux émission CO2e'!$A$20:$B$31,2,0),0)</f>
        <v>0.7</v>
      </c>
      <c r="Z1016" s="6">
        <f>IFERROR(VLOOKUP(Data_Set[[#This Row],[Type Transport]],'[1]Taux émission CO2e'!$A$20:$D$31,4,0),0)</f>
        <v>6.7400000000000002E-2</v>
      </c>
      <c r="AA1016" s="30">
        <f>Data_Set[[#This Row],[Repartition Segment 1]]*Data_Set[[#This Row],[Coefficient CO2 Segment 1]]*Data_Set[[#This Row],[Poids OT (T)]]*Data_Set[[#This Row],[Distance (KM)]]</f>
        <v>2.4772128000000002</v>
      </c>
      <c r="AB1016" s="30">
        <f>Data_Set[[#This Row],[Repartition Segment 2]]*Data_Set[[#This Row],[Coefficient CO2 Segment 2]]*Data_Set[[#This Row],[Poids OT (T)]]*Data_Set[[#This Row],[Distance (KM)]]</f>
        <v>2.4348937479999999</v>
      </c>
      <c r="AC1016" s="30">
        <f>Data_Set[[#This Row],[Bilan CO2 Segment 1 (Kg CO2)]]+Data_Set[[#This Row],[Bilan CO2 Segment 2 (Kg CO2)]]</f>
        <v>4.9121065480000006</v>
      </c>
      <c r="AD1016" s="1"/>
    </row>
    <row r="1017" spans="1:30" ht="12.5" x14ac:dyDescent="0.25">
      <c r="A1017" s="7">
        <v>202203000165</v>
      </c>
      <c r="B1017" s="18">
        <v>44638</v>
      </c>
      <c r="C1017" s="18" t="str">
        <f>TEXT(B1017, "mmmm")</f>
        <v>mars</v>
      </c>
      <c r="D1017" s="18" t="str">
        <f>TEXT(B1017,"aaaa")</f>
        <v>2022</v>
      </c>
      <c r="E1017" s="7">
        <v>1480850</v>
      </c>
      <c r="F1017" s="17">
        <v>300</v>
      </c>
      <c r="G1017" s="23">
        <f>Data_Set[[#This Row],[Poids OT (kg)]]/1000</f>
        <v>0.3</v>
      </c>
      <c r="H1017" s="6" t="s">
        <v>1</v>
      </c>
      <c r="I1017" s="7">
        <v>178</v>
      </c>
      <c r="J1017" s="6">
        <v>8090</v>
      </c>
      <c r="K1017" s="6" t="s">
        <v>34</v>
      </c>
      <c r="L1017" s="6">
        <v>91100</v>
      </c>
      <c r="M1017" s="6" t="s">
        <v>22</v>
      </c>
      <c r="N1017" s="7">
        <v>258.04300000000001</v>
      </c>
      <c r="O1017" s="6" t="s">
        <v>170</v>
      </c>
      <c r="P1017" s="6" t="s">
        <v>171</v>
      </c>
      <c r="Q1017" s="11">
        <v>2920180786765</v>
      </c>
      <c r="R1017" s="12">
        <v>203880599</v>
      </c>
      <c r="S1017" s="6" t="str">
        <f>LEFT(Q1017,1)</f>
        <v>2</v>
      </c>
      <c r="T1017" s="6" t="str">
        <f>IF(S1017="1","Homme",IF(S1017="0","Inconnu","Femme"))</f>
        <v>Femme</v>
      </c>
      <c r="U1017" s="6" t="str">
        <f>"19"&amp;MID(Q1017, SEARCH("", Q1017) + 1,2)</f>
        <v>1992</v>
      </c>
      <c r="V1017" s="6" t="str">
        <f>FLOOR(U1017,5) &amp; "-" &amp; FLOOR(U1017,5) + 5</f>
        <v>1990-1995</v>
      </c>
      <c r="W1017" s="24">
        <f>IFERROR(VLOOKUP(Data_Set[[#This Row],[Type Transport]],'[1]Taux émission CO2e'!$A$5:$B$16,2,0),0)</f>
        <v>0.3</v>
      </c>
      <c r="X1017" s="28">
        <f>IFERROR(VLOOKUP(Data_Set[[#This Row],[Type Transport]],'[1]Taux émission CO2e'!$A$5:$D$16,4,0),0)</f>
        <v>0.16</v>
      </c>
      <c r="Y1017" s="24">
        <f>IFERROR(VLOOKUP(Data_Set[[#This Row],[Type Transport]],'[1]Taux émission CO2e'!$A$20:$B$31,2,0),0)</f>
        <v>0.7</v>
      </c>
      <c r="Z1017" s="6">
        <f>IFERROR(VLOOKUP(Data_Set[[#This Row],[Type Transport]],'[1]Taux émission CO2e'!$A$20:$D$31,4,0),0)</f>
        <v>6.7400000000000002E-2</v>
      </c>
      <c r="AA1017" s="30">
        <f>Data_Set[[#This Row],[Repartition Segment 1]]*Data_Set[[#This Row],[Coefficient CO2 Segment 1]]*Data_Set[[#This Row],[Poids OT (T)]]*Data_Set[[#This Row],[Distance (KM)]]</f>
        <v>3.7158191999999999</v>
      </c>
      <c r="AB1017" s="30">
        <f>Data_Set[[#This Row],[Repartition Segment 2]]*Data_Set[[#This Row],[Coefficient CO2 Segment 2]]*Data_Set[[#This Row],[Poids OT (T)]]*Data_Set[[#This Row],[Distance (KM)]]</f>
        <v>3.6523406220000001</v>
      </c>
      <c r="AC1017" s="30">
        <f>Data_Set[[#This Row],[Bilan CO2 Segment 1 (Kg CO2)]]+Data_Set[[#This Row],[Bilan CO2 Segment 2 (Kg CO2)]]</f>
        <v>7.368159822</v>
      </c>
      <c r="AD1017" s="1"/>
    </row>
    <row r="1018" spans="1:30" ht="12.5" x14ac:dyDescent="0.25">
      <c r="A1018" s="7">
        <v>202203000165</v>
      </c>
      <c r="B1018" s="18">
        <v>44648</v>
      </c>
      <c r="C1018" s="18" t="str">
        <f>TEXT(B1018, "mmmm")</f>
        <v>mars</v>
      </c>
      <c r="D1018" s="18" t="str">
        <f>TEXT(B1018,"aaaa")</f>
        <v>2022</v>
      </c>
      <c r="E1018" s="7">
        <v>1484207</v>
      </c>
      <c r="F1018" s="17">
        <v>150</v>
      </c>
      <c r="G1018" s="23">
        <f>Data_Set[[#This Row],[Poids OT (kg)]]/1000</f>
        <v>0.15</v>
      </c>
      <c r="H1018" s="6" t="s">
        <v>1</v>
      </c>
      <c r="I1018" s="7">
        <v>131</v>
      </c>
      <c r="J1018" s="6">
        <v>8090</v>
      </c>
      <c r="K1018" s="6" t="s">
        <v>34</v>
      </c>
      <c r="L1018" s="6">
        <v>91100</v>
      </c>
      <c r="M1018" s="6" t="s">
        <v>22</v>
      </c>
      <c r="N1018" s="7">
        <v>258.04300000000001</v>
      </c>
      <c r="O1018" s="6" t="s">
        <v>170</v>
      </c>
      <c r="P1018" s="6" t="s">
        <v>171</v>
      </c>
      <c r="Q1018" s="11">
        <v>2920180786765</v>
      </c>
      <c r="R1018" s="12">
        <v>203880599</v>
      </c>
      <c r="S1018" s="6" t="str">
        <f>LEFT(Q1018,1)</f>
        <v>2</v>
      </c>
      <c r="T1018" s="6" t="str">
        <f>IF(S1018="1","Homme",IF(S1018="0","Inconnu","Femme"))</f>
        <v>Femme</v>
      </c>
      <c r="U1018" s="6" t="str">
        <f>"19"&amp;MID(Q1018, SEARCH("", Q1018) + 1,2)</f>
        <v>1992</v>
      </c>
      <c r="V1018" s="6" t="str">
        <f>FLOOR(U1018,5) &amp; "-" &amp; FLOOR(U1018,5) + 5</f>
        <v>1990-1995</v>
      </c>
      <c r="W1018" s="24">
        <f>IFERROR(VLOOKUP(Data_Set[[#This Row],[Type Transport]],'[1]Taux émission CO2e'!$A$5:$B$16,2,0),0)</f>
        <v>0.3</v>
      </c>
      <c r="X1018" s="28">
        <f>IFERROR(VLOOKUP(Data_Set[[#This Row],[Type Transport]],'[1]Taux émission CO2e'!$A$5:$D$16,4,0),0)</f>
        <v>0.16</v>
      </c>
      <c r="Y1018" s="24">
        <f>IFERROR(VLOOKUP(Data_Set[[#This Row],[Type Transport]],'[1]Taux émission CO2e'!$A$20:$B$31,2,0),0)</f>
        <v>0.7</v>
      </c>
      <c r="Z1018" s="6">
        <f>IFERROR(VLOOKUP(Data_Set[[#This Row],[Type Transport]],'[1]Taux émission CO2e'!$A$20:$D$31,4,0),0)</f>
        <v>6.7400000000000002E-2</v>
      </c>
      <c r="AA1018" s="30">
        <f>Data_Set[[#This Row],[Repartition Segment 1]]*Data_Set[[#This Row],[Coefficient CO2 Segment 1]]*Data_Set[[#This Row],[Poids OT (T)]]*Data_Set[[#This Row],[Distance (KM)]]</f>
        <v>1.8579095999999999</v>
      </c>
      <c r="AB1018" s="30">
        <f>Data_Set[[#This Row],[Repartition Segment 2]]*Data_Set[[#This Row],[Coefficient CO2 Segment 2]]*Data_Set[[#This Row],[Poids OT (T)]]*Data_Set[[#This Row],[Distance (KM)]]</f>
        <v>1.826170311</v>
      </c>
      <c r="AC1018" s="30">
        <f>Data_Set[[#This Row],[Bilan CO2 Segment 1 (Kg CO2)]]+Data_Set[[#This Row],[Bilan CO2 Segment 2 (Kg CO2)]]</f>
        <v>3.684079911</v>
      </c>
      <c r="AD1018" s="1"/>
    </row>
    <row r="1019" spans="1:30" ht="12.5" x14ac:dyDescent="0.25">
      <c r="A1019" s="7">
        <v>20220400055</v>
      </c>
      <c r="B1019" s="18">
        <v>44652</v>
      </c>
      <c r="C1019" s="18" t="str">
        <f>TEXT(B1019, "mmmm")</f>
        <v>avril</v>
      </c>
      <c r="D1019" s="18" t="str">
        <f>TEXT(B1019,"aaaa")</f>
        <v>2022</v>
      </c>
      <c r="E1019" s="7">
        <v>1486861</v>
      </c>
      <c r="F1019" s="17">
        <v>300</v>
      </c>
      <c r="G1019" s="23">
        <f>Data_Set[[#This Row],[Poids OT (kg)]]/1000</f>
        <v>0.3</v>
      </c>
      <c r="H1019" s="6" t="s">
        <v>1</v>
      </c>
      <c r="I1019" s="7">
        <v>178</v>
      </c>
      <c r="J1019" s="6">
        <v>8090</v>
      </c>
      <c r="K1019" s="6" t="s">
        <v>34</v>
      </c>
      <c r="L1019" s="6">
        <v>91100</v>
      </c>
      <c r="M1019" s="6" t="s">
        <v>22</v>
      </c>
      <c r="N1019" s="7">
        <v>258.04300000000001</v>
      </c>
      <c r="O1019" s="6" t="s">
        <v>170</v>
      </c>
      <c r="P1019" s="6" t="s">
        <v>171</v>
      </c>
      <c r="Q1019" s="11">
        <v>2920180786765</v>
      </c>
      <c r="R1019" s="12">
        <v>203880599</v>
      </c>
      <c r="S1019" s="6" t="str">
        <f>LEFT(Q1019,1)</f>
        <v>2</v>
      </c>
      <c r="T1019" s="6" t="str">
        <f>IF(S1019="1","Homme",IF(S1019="0","Inconnu","Femme"))</f>
        <v>Femme</v>
      </c>
      <c r="U1019" s="6" t="str">
        <f>"19"&amp;MID(Q1019, SEARCH("", Q1019) + 1,2)</f>
        <v>1992</v>
      </c>
      <c r="V1019" s="6" t="str">
        <f>FLOOR(U1019,5) &amp; "-" &amp; FLOOR(U1019,5) + 5</f>
        <v>1990-1995</v>
      </c>
      <c r="W1019" s="24">
        <f>IFERROR(VLOOKUP(Data_Set[[#This Row],[Type Transport]],'[1]Taux émission CO2e'!$A$5:$B$16,2,0),0)</f>
        <v>0.3</v>
      </c>
      <c r="X1019" s="28">
        <f>IFERROR(VLOOKUP(Data_Set[[#This Row],[Type Transport]],'[1]Taux émission CO2e'!$A$5:$D$16,4,0),0)</f>
        <v>0.16</v>
      </c>
      <c r="Y1019" s="24">
        <f>IFERROR(VLOOKUP(Data_Set[[#This Row],[Type Transport]],'[1]Taux émission CO2e'!$A$20:$B$31,2,0),0)</f>
        <v>0.7</v>
      </c>
      <c r="Z1019" s="6">
        <f>IFERROR(VLOOKUP(Data_Set[[#This Row],[Type Transport]],'[1]Taux émission CO2e'!$A$20:$D$31,4,0),0)</f>
        <v>6.7400000000000002E-2</v>
      </c>
      <c r="AA1019" s="30">
        <f>Data_Set[[#This Row],[Repartition Segment 1]]*Data_Set[[#This Row],[Coefficient CO2 Segment 1]]*Data_Set[[#This Row],[Poids OT (T)]]*Data_Set[[#This Row],[Distance (KM)]]</f>
        <v>3.7158191999999999</v>
      </c>
      <c r="AB1019" s="30">
        <f>Data_Set[[#This Row],[Repartition Segment 2]]*Data_Set[[#This Row],[Coefficient CO2 Segment 2]]*Data_Set[[#This Row],[Poids OT (T)]]*Data_Set[[#This Row],[Distance (KM)]]</f>
        <v>3.6523406220000001</v>
      </c>
      <c r="AC1019" s="30">
        <f>Data_Set[[#This Row],[Bilan CO2 Segment 1 (Kg CO2)]]+Data_Set[[#This Row],[Bilan CO2 Segment 2 (Kg CO2)]]</f>
        <v>7.368159822</v>
      </c>
      <c r="AD1019" s="1"/>
    </row>
    <row r="1020" spans="1:30" ht="12.5" x14ac:dyDescent="0.25">
      <c r="A1020" s="7">
        <v>20220400055</v>
      </c>
      <c r="B1020" s="18">
        <v>44659</v>
      </c>
      <c r="C1020" s="18" t="str">
        <f>TEXT(B1020, "mmmm")</f>
        <v>avril</v>
      </c>
      <c r="D1020" s="18" t="str">
        <f>TEXT(B1020,"aaaa")</f>
        <v>2022</v>
      </c>
      <c r="E1020" s="7">
        <v>1489806</v>
      </c>
      <c r="F1020" s="17">
        <v>150</v>
      </c>
      <c r="G1020" s="23">
        <f>Data_Set[[#This Row],[Poids OT (kg)]]/1000</f>
        <v>0.15</v>
      </c>
      <c r="H1020" s="6" t="s">
        <v>1</v>
      </c>
      <c r="I1020" s="7">
        <v>131</v>
      </c>
      <c r="J1020" s="6">
        <v>8090</v>
      </c>
      <c r="K1020" s="6" t="s">
        <v>34</v>
      </c>
      <c r="L1020" s="6">
        <v>91100</v>
      </c>
      <c r="M1020" s="6" t="s">
        <v>22</v>
      </c>
      <c r="N1020" s="7">
        <v>258.04300000000001</v>
      </c>
      <c r="O1020" s="6" t="s">
        <v>170</v>
      </c>
      <c r="P1020" s="6" t="s">
        <v>171</v>
      </c>
      <c r="Q1020" s="11">
        <v>2920180786765</v>
      </c>
      <c r="R1020" s="12">
        <v>203880599</v>
      </c>
      <c r="S1020" s="6" t="str">
        <f>LEFT(Q1020,1)</f>
        <v>2</v>
      </c>
      <c r="T1020" s="6" t="str">
        <f>IF(S1020="1","Homme",IF(S1020="0","Inconnu","Femme"))</f>
        <v>Femme</v>
      </c>
      <c r="U1020" s="6" t="str">
        <f>"19"&amp;MID(Q1020, SEARCH("", Q1020) + 1,2)</f>
        <v>1992</v>
      </c>
      <c r="V1020" s="6" t="str">
        <f>FLOOR(U1020,5) &amp; "-" &amp; FLOOR(U1020,5) + 5</f>
        <v>1990-1995</v>
      </c>
      <c r="W1020" s="24">
        <f>IFERROR(VLOOKUP(Data_Set[[#This Row],[Type Transport]],'[1]Taux émission CO2e'!$A$5:$B$16,2,0),0)</f>
        <v>0.3</v>
      </c>
      <c r="X1020" s="28">
        <f>IFERROR(VLOOKUP(Data_Set[[#This Row],[Type Transport]],'[1]Taux émission CO2e'!$A$5:$D$16,4,0),0)</f>
        <v>0.16</v>
      </c>
      <c r="Y1020" s="24">
        <f>IFERROR(VLOOKUP(Data_Set[[#This Row],[Type Transport]],'[1]Taux émission CO2e'!$A$20:$B$31,2,0),0)</f>
        <v>0.7</v>
      </c>
      <c r="Z1020" s="6">
        <f>IFERROR(VLOOKUP(Data_Set[[#This Row],[Type Transport]],'[1]Taux émission CO2e'!$A$20:$D$31,4,0),0)</f>
        <v>6.7400000000000002E-2</v>
      </c>
      <c r="AA1020" s="30">
        <f>Data_Set[[#This Row],[Repartition Segment 1]]*Data_Set[[#This Row],[Coefficient CO2 Segment 1]]*Data_Set[[#This Row],[Poids OT (T)]]*Data_Set[[#This Row],[Distance (KM)]]</f>
        <v>1.8579095999999999</v>
      </c>
      <c r="AB1020" s="30">
        <f>Data_Set[[#This Row],[Repartition Segment 2]]*Data_Set[[#This Row],[Coefficient CO2 Segment 2]]*Data_Set[[#This Row],[Poids OT (T)]]*Data_Set[[#This Row],[Distance (KM)]]</f>
        <v>1.826170311</v>
      </c>
      <c r="AC1020" s="30">
        <f>Data_Set[[#This Row],[Bilan CO2 Segment 1 (Kg CO2)]]+Data_Set[[#This Row],[Bilan CO2 Segment 2 (Kg CO2)]]</f>
        <v>3.684079911</v>
      </c>
      <c r="AD1020" s="1"/>
    </row>
    <row r="1021" spans="1:30" ht="12.5" x14ac:dyDescent="0.25">
      <c r="A1021" s="7">
        <v>20220400055</v>
      </c>
      <c r="B1021" s="18">
        <v>44665</v>
      </c>
      <c r="C1021" s="18" t="str">
        <f>TEXT(B1021, "mmmm")</f>
        <v>avril</v>
      </c>
      <c r="D1021" s="18" t="str">
        <f>TEXT(B1021,"aaaa")</f>
        <v>2022</v>
      </c>
      <c r="E1021" s="7">
        <v>1493789</v>
      </c>
      <c r="F1021" s="17">
        <v>150</v>
      </c>
      <c r="G1021" s="23">
        <f>Data_Set[[#This Row],[Poids OT (kg)]]/1000</f>
        <v>0.15</v>
      </c>
      <c r="H1021" s="6" t="s">
        <v>1</v>
      </c>
      <c r="I1021" s="7">
        <v>131</v>
      </c>
      <c r="J1021" s="6">
        <v>8090</v>
      </c>
      <c r="K1021" s="6" t="s">
        <v>34</v>
      </c>
      <c r="L1021" s="6">
        <v>91100</v>
      </c>
      <c r="M1021" s="6" t="s">
        <v>22</v>
      </c>
      <c r="N1021" s="7">
        <v>258.04300000000001</v>
      </c>
      <c r="O1021" s="6" t="s">
        <v>170</v>
      </c>
      <c r="P1021" s="6" t="s">
        <v>171</v>
      </c>
      <c r="Q1021" s="11">
        <v>2920180786765</v>
      </c>
      <c r="R1021" s="12">
        <v>203880599</v>
      </c>
      <c r="S1021" s="6" t="str">
        <f>LEFT(Q1021,1)</f>
        <v>2</v>
      </c>
      <c r="T1021" s="6" t="str">
        <f>IF(S1021="1","Homme",IF(S1021="0","Inconnu","Femme"))</f>
        <v>Femme</v>
      </c>
      <c r="U1021" s="6" t="str">
        <f>"19"&amp;MID(Q1021, SEARCH("", Q1021) + 1,2)</f>
        <v>1992</v>
      </c>
      <c r="V1021" s="6" t="str">
        <f>FLOOR(U1021,5) &amp; "-" &amp; FLOOR(U1021,5) + 5</f>
        <v>1990-1995</v>
      </c>
      <c r="W1021" s="24">
        <f>IFERROR(VLOOKUP(Data_Set[[#This Row],[Type Transport]],'[1]Taux émission CO2e'!$A$5:$B$16,2,0),0)</f>
        <v>0.3</v>
      </c>
      <c r="X1021" s="28">
        <f>IFERROR(VLOOKUP(Data_Set[[#This Row],[Type Transport]],'[1]Taux émission CO2e'!$A$5:$D$16,4,0),0)</f>
        <v>0.16</v>
      </c>
      <c r="Y1021" s="24">
        <f>IFERROR(VLOOKUP(Data_Set[[#This Row],[Type Transport]],'[1]Taux émission CO2e'!$A$20:$B$31,2,0),0)</f>
        <v>0.7</v>
      </c>
      <c r="Z1021" s="6">
        <f>IFERROR(VLOOKUP(Data_Set[[#This Row],[Type Transport]],'[1]Taux émission CO2e'!$A$20:$D$31,4,0),0)</f>
        <v>6.7400000000000002E-2</v>
      </c>
      <c r="AA1021" s="30">
        <f>Data_Set[[#This Row],[Repartition Segment 1]]*Data_Set[[#This Row],[Coefficient CO2 Segment 1]]*Data_Set[[#This Row],[Poids OT (T)]]*Data_Set[[#This Row],[Distance (KM)]]</f>
        <v>1.8579095999999999</v>
      </c>
      <c r="AB1021" s="30">
        <f>Data_Set[[#This Row],[Repartition Segment 2]]*Data_Set[[#This Row],[Coefficient CO2 Segment 2]]*Data_Set[[#This Row],[Poids OT (T)]]*Data_Set[[#This Row],[Distance (KM)]]</f>
        <v>1.826170311</v>
      </c>
      <c r="AC1021" s="30">
        <f>Data_Set[[#This Row],[Bilan CO2 Segment 1 (Kg CO2)]]+Data_Set[[#This Row],[Bilan CO2 Segment 2 (Kg CO2)]]</f>
        <v>3.684079911</v>
      </c>
      <c r="AD1021" s="1"/>
    </row>
    <row r="1022" spans="1:30" ht="12.5" x14ac:dyDescent="0.25">
      <c r="A1022" s="7">
        <v>20220400055</v>
      </c>
      <c r="B1022" s="18">
        <v>44673</v>
      </c>
      <c r="C1022" s="18" t="str">
        <f>TEXT(B1022, "mmmm")</f>
        <v>avril</v>
      </c>
      <c r="D1022" s="18" t="str">
        <f>TEXT(B1022,"aaaa")</f>
        <v>2022</v>
      </c>
      <c r="E1022" s="7">
        <v>1496232</v>
      </c>
      <c r="F1022" s="17">
        <v>150</v>
      </c>
      <c r="G1022" s="23">
        <f>Data_Set[[#This Row],[Poids OT (kg)]]/1000</f>
        <v>0.15</v>
      </c>
      <c r="H1022" s="6" t="s">
        <v>1</v>
      </c>
      <c r="I1022" s="7">
        <v>131</v>
      </c>
      <c r="J1022" s="6">
        <v>8090</v>
      </c>
      <c r="K1022" s="6" t="s">
        <v>34</v>
      </c>
      <c r="L1022" s="6">
        <v>91100</v>
      </c>
      <c r="M1022" s="6" t="s">
        <v>22</v>
      </c>
      <c r="N1022" s="7">
        <v>258.04300000000001</v>
      </c>
      <c r="O1022" s="6" t="s">
        <v>170</v>
      </c>
      <c r="P1022" s="6" t="s">
        <v>171</v>
      </c>
      <c r="Q1022" s="11">
        <v>2920180786765</v>
      </c>
      <c r="R1022" s="12">
        <v>203880599</v>
      </c>
      <c r="S1022" s="6" t="str">
        <f>LEFT(Q1022,1)</f>
        <v>2</v>
      </c>
      <c r="T1022" s="6" t="str">
        <f>IF(S1022="1","Homme",IF(S1022="0","Inconnu","Femme"))</f>
        <v>Femme</v>
      </c>
      <c r="U1022" s="6" t="str">
        <f>"19"&amp;MID(Q1022, SEARCH("", Q1022) + 1,2)</f>
        <v>1992</v>
      </c>
      <c r="V1022" s="6" t="str">
        <f>FLOOR(U1022,5) &amp; "-" &amp; FLOOR(U1022,5) + 5</f>
        <v>1990-1995</v>
      </c>
      <c r="W1022" s="24">
        <f>IFERROR(VLOOKUP(Data_Set[[#This Row],[Type Transport]],'[1]Taux émission CO2e'!$A$5:$B$16,2,0),0)</f>
        <v>0.3</v>
      </c>
      <c r="X1022" s="28">
        <f>IFERROR(VLOOKUP(Data_Set[[#This Row],[Type Transport]],'[1]Taux émission CO2e'!$A$5:$D$16,4,0),0)</f>
        <v>0.16</v>
      </c>
      <c r="Y1022" s="24">
        <f>IFERROR(VLOOKUP(Data_Set[[#This Row],[Type Transport]],'[1]Taux émission CO2e'!$A$20:$B$31,2,0),0)</f>
        <v>0.7</v>
      </c>
      <c r="Z1022" s="6">
        <f>IFERROR(VLOOKUP(Data_Set[[#This Row],[Type Transport]],'[1]Taux émission CO2e'!$A$20:$D$31,4,0),0)</f>
        <v>6.7400000000000002E-2</v>
      </c>
      <c r="AA1022" s="30">
        <f>Data_Set[[#This Row],[Repartition Segment 1]]*Data_Set[[#This Row],[Coefficient CO2 Segment 1]]*Data_Set[[#This Row],[Poids OT (T)]]*Data_Set[[#This Row],[Distance (KM)]]</f>
        <v>1.8579095999999999</v>
      </c>
      <c r="AB1022" s="30">
        <f>Data_Set[[#This Row],[Repartition Segment 2]]*Data_Set[[#This Row],[Coefficient CO2 Segment 2]]*Data_Set[[#This Row],[Poids OT (T)]]*Data_Set[[#This Row],[Distance (KM)]]</f>
        <v>1.826170311</v>
      </c>
      <c r="AC1022" s="30">
        <f>Data_Set[[#This Row],[Bilan CO2 Segment 1 (Kg CO2)]]+Data_Set[[#This Row],[Bilan CO2 Segment 2 (Kg CO2)]]</f>
        <v>3.684079911</v>
      </c>
      <c r="AD1022" s="1"/>
    </row>
    <row r="1023" spans="1:30" ht="12.5" x14ac:dyDescent="0.25">
      <c r="A1023" s="7">
        <v>20220400055</v>
      </c>
      <c r="B1023" s="18">
        <v>44677</v>
      </c>
      <c r="C1023" s="18" t="str">
        <f>TEXT(B1023, "mmmm")</f>
        <v>avril</v>
      </c>
      <c r="D1023" s="18" t="str">
        <f>TEXT(B1023,"aaaa")</f>
        <v>2022</v>
      </c>
      <c r="E1023" s="7">
        <v>1497147</v>
      </c>
      <c r="F1023" s="17">
        <v>150</v>
      </c>
      <c r="G1023" s="23">
        <f>Data_Set[[#This Row],[Poids OT (kg)]]/1000</f>
        <v>0.15</v>
      </c>
      <c r="H1023" s="6" t="s">
        <v>1</v>
      </c>
      <c r="I1023" s="7">
        <v>131</v>
      </c>
      <c r="J1023" s="6">
        <v>8090</v>
      </c>
      <c r="K1023" s="6" t="s">
        <v>34</v>
      </c>
      <c r="L1023" s="6">
        <v>91100</v>
      </c>
      <c r="M1023" s="6" t="s">
        <v>22</v>
      </c>
      <c r="N1023" s="7">
        <v>258.04300000000001</v>
      </c>
      <c r="O1023" s="6" t="s">
        <v>170</v>
      </c>
      <c r="P1023" s="6" t="s">
        <v>171</v>
      </c>
      <c r="Q1023" s="11">
        <v>2920180786765</v>
      </c>
      <c r="R1023" s="12">
        <v>203880599</v>
      </c>
      <c r="S1023" s="6" t="str">
        <f>LEFT(Q1023,1)</f>
        <v>2</v>
      </c>
      <c r="T1023" s="6" t="str">
        <f>IF(S1023="1","Homme",IF(S1023="0","Inconnu","Femme"))</f>
        <v>Femme</v>
      </c>
      <c r="U1023" s="6" t="str">
        <f>"19"&amp;MID(Q1023, SEARCH("", Q1023) + 1,2)</f>
        <v>1992</v>
      </c>
      <c r="V1023" s="6" t="str">
        <f>FLOOR(U1023,5) &amp; "-" &amp; FLOOR(U1023,5) + 5</f>
        <v>1990-1995</v>
      </c>
      <c r="W1023" s="24">
        <f>IFERROR(VLOOKUP(Data_Set[[#This Row],[Type Transport]],'[1]Taux émission CO2e'!$A$5:$B$16,2,0),0)</f>
        <v>0.3</v>
      </c>
      <c r="X1023" s="28">
        <f>IFERROR(VLOOKUP(Data_Set[[#This Row],[Type Transport]],'[1]Taux émission CO2e'!$A$5:$D$16,4,0),0)</f>
        <v>0.16</v>
      </c>
      <c r="Y1023" s="24">
        <f>IFERROR(VLOOKUP(Data_Set[[#This Row],[Type Transport]],'[1]Taux émission CO2e'!$A$20:$B$31,2,0),0)</f>
        <v>0.7</v>
      </c>
      <c r="Z1023" s="6">
        <f>IFERROR(VLOOKUP(Data_Set[[#This Row],[Type Transport]],'[1]Taux émission CO2e'!$A$20:$D$31,4,0),0)</f>
        <v>6.7400000000000002E-2</v>
      </c>
      <c r="AA1023" s="30">
        <f>Data_Set[[#This Row],[Repartition Segment 1]]*Data_Set[[#This Row],[Coefficient CO2 Segment 1]]*Data_Set[[#This Row],[Poids OT (T)]]*Data_Set[[#This Row],[Distance (KM)]]</f>
        <v>1.8579095999999999</v>
      </c>
      <c r="AB1023" s="30">
        <f>Data_Set[[#This Row],[Repartition Segment 2]]*Data_Set[[#This Row],[Coefficient CO2 Segment 2]]*Data_Set[[#This Row],[Poids OT (T)]]*Data_Set[[#This Row],[Distance (KM)]]</f>
        <v>1.826170311</v>
      </c>
      <c r="AC1023" s="30">
        <f>Data_Set[[#This Row],[Bilan CO2 Segment 1 (Kg CO2)]]+Data_Set[[#This Row],[Bilan CO2 Segment 2 (Kg CO2)]]</f>
        <v>3.684079911</v>
      </c>
      <c r="AD1023" s="1"/>
    </row>
    <row r="1024" spans="1:30" ht="12.5" x14ac:dyDescent="0.25">
      <c r="A1024" s="7">
        <v>2022050075</v>
      </c>
      <c r="B1024" s="18">
        <v>44679</v>
      </c>
      <c r="C1024" s="18" t="str">
        <f>TEXT(B1024, "mmmm")</f>
        <v>avril</v>
      </c>
      <c r="D1024" s="18" t="str">
        <f>TEXT(B1024,"aaaa")</f>
        <v>2022</v>
      </c>
      <c r="E1024" s="7">
        <v>1498993</v>
      </c>
      <c r="F1024" s="17">
        <v>150</v>
      </c>
      <c r="G1024" s="23">
        <f>Data_Set[[#This Row],[Poids OT (kg)]]/1000</f>
        <v>0.15</v>
      </c>
      <c r="H1024" s="6" t="s">
        <v>1</v>
      </c>
      <c r="I1024" s="7">
        <v>200</v>
      </c>
      <c r="J1024" s="6">
        <v>8090</v>
      </c>
      <c r="K1024" s="6" t="s">
        <v>34</v>
      </c>
      <c r="L1024" s="6">
        <v>91100</v>
      </c>
      <c r="M1024" s="6" t="s">
        <v>22</v>
      </c>
      <c r="N1024" s="7">
        <v>258.04300000000001</v>
      </c>
      <c r="O1024" s="6" t="s">
        <v>170</v>
      </c>
      <c r="P1024" s="6" t="s">
        <v>171</v>
      </c>
      <c r="Q1024" s="11">
        <v>2920180786765</v>
      </c>
      <c r="R1024" s="12">
        <v>203880599</v>
      </c>
      <c r="S1024" s="6" t="str">
        <f>LEFT(Q1024,1)</f>
        <v>2</v>
      </c>
      <c r="T1024" s="6" t="str">
        <f>IF(S1024="1","Homme",IF(S1024="0","Inconnu","Femme"))</f>
        <v>Femme</v>
      </c>
      <c r="U1024" s="6" t="str">
        <f>"19"&amp;MID(Q1024, SEARCH("", Q1024) + 1,2)</f>
        <v>1992</v>
      </c>
      <c r="V1024" s="6" t="str">
        <f>FLOOR(U1024,5) &amp; "-" &amp; FLOOR(U1024,5) + 5</f>
        <v>1990-1995</v>
      </c>
      <c r="W1024" s="24">
        <f>IFERROR(VLOOKUP(Data_Set[[#This Row],[Type Transport]],'[1]Taux émission CO2e'!$A$5:$B$16,2,0),0)</f>
        <v>0.3</v>
      </c>
      <c r="X1024" s="28">
        <f>IFERROR(VLOOKUP(Data_Set[[#This Row],[Type Transport]],'[1]Taux émission CO2e'!$A$5:$D$16,4,0),0)</f>
        <v>0.16</v>
      </c>
      <c r="Y1024" s="24">
        <f>IFERROR(VLOOKUP(Data_Set[[#This Row],[Type Transport]],'[1]Taux émission CO2e'!$A$20:$B$31,2,0),0)</f>
        <v>0.7</v>
      </c>
      <c r="Z1024" s="6">
        <f>IFERROR(VLOOKUP(Data_Set[[#This Row],[Type Transport]],'[1]Taux émission CO2e'!$A$20:$D$31,4,0),0)</f>
        <v>6.7400000000000002E-2</v>
      </c>
      <c r="AA1024" s="30">
        <f>Data_Set[[#This Row],[Repartition Segment 1]]*Data_Set[[#This Row],[Coefficient CO2 Segment 1]]*Data_Set[[#This Row],[Poids OT (T)]]*Data_Set[[#This Row],[Distance (KM)]]</f>
        <v>1.8579095999999999</v>
      </c>
      <c r="AB1024" s="30">
        <f>Data_Set[[#This Row],[Repartition Segment 2]]*Data_Set[[#This Row],[Coefficient CO2 Segment 2]]*Data_Set[[#This Row],[Poids OT (T)]]*Data_Set[[#This Row],[Distance (KM)]]</f>
        <v>1.826170311</v>
      </c>
      <c r="AC1024" s="30">
        <f>Data_Set[[#This Row],[Bilan CO2 Segment 1 (Kg CO2)]]+Data_Set[[#This Row],[Bilan CO2 Segment 2 (Kg CO2)]]</f>
        <v>3.684079911</v>
      </c>
      <c r="AD1024" s="1"/>
    </row>
    <row r="1025" spans="1:30" ht="12.5" x14ac:dyDescent="0.25">
      <c r="A1025" s="7">
        <v>2022050075</v>
      </c>
      <c r="B1025" s="18">
        <v>44687</v>
      </c>
      <c r="C1025" s="18" t="str">
        <f>TEXT(B1025, "mmmm")</f>
        <v>mai</v>
      </c>
      <c r="D1025" s="18" t="str">
        <f>TEXT(B1025,"aaaa")</f>
        <v>2022</v>
      </c>
      <c r="E1025" s="7">
        <v>1501901</v>
      </c>
      <c r="F1025" s="17">
        <v>150</v>
      </c>
      <c r="G1025" s="23">
        <f>Data_Set[[#This Row],[Poids OT (kg)]]/1000</f>
        <v>0.15</v>
      </c>
      <c r="H1025" s="6" t="s">
        <v>1</v>
      </c>
      <c r="I1025" s="7">
        <v>131</v>
      </c>
      <c r="J1025" s="6">
        <v>8090</v>
      </c>
      <c r="K1025" s="6" t="s">
        <v>34</v>
      </c>
      <c r="L1025" s="6">
        <v>91100</v>
      </c>
      <c r="M1025" s="6" t="s">
        <v>22</v>
      </c>
      <c r="N1025" s="7">
        <v>258.04300000000001</v>
      </c>
      <c r="O1025" s="6" t="s">
        <v>170</v>
      </c>
      <c r="P1025" s="6" t="s">
        <v>171</v>
      </c>
      <c r="Q1025" s="11">
        <v>2920180786765</v>
      </c>
      <c r="R1025" s="12">
        <v>203880599</v>
      </c>
      <c r="S1025" s="6" t="str">
        <f>LEFT(Q1025,1)</f>
        <v>2</v>
      </c>
      <c r="T1025" s="6" t="str">
        <f>IF(S1025="1","Homme",IF(S1025="0","Inconnu","Femme"))</f>
        <v>Femme</v>
      </c>
      <c r="U1025" s="6" t="str">
        <f>"19"&amp;MID(Q1025, SEARCH("", Q1025) + 1,2)</f>
        <v>1992</v>
      </c>
      <c r="V1025" s="6" t="str">
        <f>FLOOR(U1025,5) &amp; "-" &amp; FLOOR(U1025,5) + 5</f>
        <v>1990-1995</v>
      </c>
      <c r="W1025" s="24">
        <f>IFERROR(VLOOKUP(Data_Set[[#This Row],[Type Transport]],'[1]Taux émission CO2e'!$A$5:$B$16,2,0),0)</f>
        <v>0.3</v>
      </c>
      <c r="X1025" s="28">
        <f>IFERROR(VLOOKUP(Data_Set[[#This Row],[Type Transport]],'[1]Taux émission CO2e'!$A$5:$D$16,4,0),0)</f>
        <v>0.16</v>
      </c>
      <c r="Y1025" s="24">
        <f>IFERROR(VLOOKUP(Data_Set[[#This Row],[Type Transport]],'[1]Taux émission CO2e'!$A$20:$B$31,2,0),0)</f>
        <v>0.7</v>
      </c>
      <c r="Z1025" s="6">
        <f>IFERROR(VLOOKUP(Data_Set[[#This Row],[Type Transport]],'[1]Taux émission CO2e'!$A$20:$D$31,4,0),0)</f>
        <v>6.7400000000000002E-2</v>
      </c>
      <c r="AA1025" s="30">
        <f>Data_Set[[#This Row],[Repartition Segment 1]]*Data_Set[[#This Row],[Coefficient CO2 Segment 1]]*Data_Set[[#This Row],[Poids OT (T)]]*Data_Set[[#This Row],[Distance (KM)]]</f>
        <v>1.8579095999999999</v>
      </c>
      <c r="AB1025" s="30">
        <f>Data_Set[[#This Row],[Repartition Segment 2]]*Data_Set[[#This Row],[Coefficient CO2 Segment 2]]*Data_Set[[#This Row],[Poids OT (T)]]*Data_Set[[#This Row],[Distance (KM)]]</f>
        <v>1.826170311</v>
      </c>
      <c r="AC1025" s="30">
        <f>Data_Set[[#This Row],[Bilan CO2 Segment 1 (Kg CO2)]]+Data_Set[[#This Row],[Bilan CO2 Segment 2 (Kg CO2)]]</f>
        <v>3.684079911</v>
      </c>
      <c r="AD1025" s="1"/>
    </row>
    <row r="1026" spans="1:30" ht="12.5" x14ac:dyDescent="0.25">
      <c r="A1026" s="7">
        <v>2022050075</v>
      </c>
      <c r="B1026" s="18">
        <v>44694</v>
      </c>
      <c r="C1026" s="18" t="str">
        <f>TEXT(B1026, "mmmm")</f>
        <v>mai</v>
      </c>
      <c r="D1026" s="18" t="str">
        <f>TEXT(B1026,"aaaa")</f>
        <v>2022</v>
      </c>
      <c r="E1026" s="7">
        <v>1504877</v>
      </c>
      <c r="F1026" s="17">
        <v>150</v>
      </c>
      <c r="G1026" s="23">
        <f>Data_Set[[#This Row],[Poids OT (kg)]]/1000</f>
        <v>0.15</v>
      </c>
      <c r="H1026" s="6" t="s">
        <v>1</v>
      </c>
      <c r="I1026" s="7">
        <v>200</v>
      </c>
      <c r="J1026" s="6">
        <v>8090</v>
      </c>
      <c r="K1026" s="6" t="s">
        <v>34</v>
      </c>
      <c r="L1026" s="6">
        <v>91100</v>
      </c>
      <c r="M1026" s="6" t="s">
        <v>22</v>
      </c>
      <c r="N1026" s="7">
        <v>258.04300000000001</v>
      </c>
      <c r="O1026" s="6" t="s">
        <v>170</v>
      </c>
      <c r="P1026" s="6" t="s">
        <v>171</v>
      </c>
      <c r="Q1026" s="11">
        <v>2920180786765</v>
      </c>
      <c r="R1026" s="12">
        <v>203880599</v>
      </c>
      <c r="S1026" s="6" t="str">
        <f>LEFT(Q1026,1)</f>
        <v>2</v>
      </c>
      <c r="T1026" s="6" t="str">
        <f>IF(S1026="1","Homme",IF(S1026="0","Inconnu","Femme"))</f>
        <v>Femme</v>
      </c>
      <c r="U1026" s="6" t="str">
        <f>"19"&amp;MID(Q1026, SEARCH("", Q1026) + 1,2)</f>
        <v>1992</v>
      </c>
      <c r="V1026" s="6" t="str">
        <f>FLOOR(U1026,5) &amp; "-" &amp; FLOOR(U1026,5) + 5</f>
        <v>1990-1995</v>
      </c>
      <c r="W1026" s="24">
        <f>IFERROR(VLOOKUP(Data_Set[[#This Row],[Type Transport]],'[1]Taux émission CO2e'!$A$5:$B$16,2,0),0)</f>
        <v>0.3</v>
      </c>
      <c r="X1026" s="28">
        <f>IFERROR(VLOOKUP(Data_Set[[#This Row],[Type Transport]],'[1]Taux émission CO2e'!$A$5:$D$16,4,0),0)</f>
        <v>0.16</v>
      </c>
      <c r="Y1026" s="24">
        <f>IFERROR(VLOOKUP(Data_Set[[#This Row],[Type Transport]],'[1]Taux émission CO2e'!$A$20:$B$31,2,0),0)</f>
        <v>0.7</v>
      </c>
      <c r="Z1026" s="6">
        <f>IFERROR(VLOOKUP(Data_Set[[#This Row],[Type Transport]],'[1]Taux émission CO2e'!$A$20:$D$31,4,0),0)</f>
        <v>6.7400000000000002E-2</v>
      </c>
      <c r="AA1026" s="30">
        <f>Data_Set[[#This Row],[Repartition Segment 1]]*Data_Set[[#This Row],[Coefficient CO2 Segment 1]]*Data_Set[[#This Row],[Poids OT (T)]]*Data_Set[[#This Row],[Distance (KM)]]</f>
        <v>1.8579095999999999</v>
      </c>
      <c r="AB1026" s="30">
        <f>Data_Set[[#This Row],[Repartition Segment 2]]*Data_Set[[#This Row],[Coefficient CO2 Segment 2]]*Data_Set[[#This Row],[Poids OT (T)]]*Data_Set[[#This Row],[Distance (KM)]]</f>
        <v>1.826170311</v>
      </c>
      <c r="AC1026" s="30">
        <f>Data_Set[[#This Row],[Bilan CO2 Segment 1 (Kg CO2)]]+Data_Set[[#This Row],[Bilan CO2 Segment 2 (Kg CO2)]]</f>
        <v>3.684079911</v>
      </c>
      <c r="AD1026" s="1"/>
    </row>
    <row r="1027" spans="1:30" ht="12.5" x14ac:dyDescent="0.25">
      <c r="A1027" s="7">
        <v>2022050075</v>
      </c>
      <c r="B1027" s="18">
        <v>44708</v>
      </c>
      <c r="C1027" s="18" t="str">
        <f>TEXT(B1027, "mmmm")</f>
        <v>mai</v>
      </c>
      <c r="D1027" s="18" t="str">
        <f>TEXT(B1027,"aaaa")</f>
        <v>2022</v>
      </c>
      <c r="E1027" s="7">
        <v>1510780</v>
      </c>
      <c r="F1027" s="17">
        <v>1000</v>
      </c>
      <c r="G1027" s="23">
        <f>Data_Set[[#This Row],[Poids OT (kg)]]/1000</f>
        <v>1</v>
      </c>
      <c r="H1027" s="6" t="s">
        <v>1</v>
      </c>
      <c r="I1027" s="7">
        <v>300</v>
      </c>
      <c r="J1027" s="6">
        <v>8090</v>
      </c>
      <c r="K1027" s="6" t="s">
        <v>34</v>
      </c>
      <c r="L1027" s="6">
        <v>91100</v>
      </c>
      <c r="M1027" s="6" t="s">
        <v>22</v>
      </c>
      <c r="N1027" s="7">
        <v>258.04300000000001</v>
      </c>
      <c r="O1027" s="6" t="s">
        <v>170</v>
      </c>
      <c r="P1027" s="6" t="s">
        <v>171</v>
      </c>
      <c r="Q1027" s="11">
        <v>2920180786765</v>
      </c>
      <c r="R1027" s="12">
        <v>203880599</v>
      </c>
      <c r="S1027" s="6" t="str">
        <f>LEFT(Q1027,1)</f>
        <v>2</v>
      </c>
      <c r="T1027" s="6" t="str">
        <f>IF(S1027="1","Homme",IF(S1027="0","Inconnu","Femme"))</f>
        <v>Femme</v>
      </c>
      <c r="U1027" s="6" t="str">
        <f>"19"&amp;MID(Q1027, SEARCH("", Q1027) + 1,2)</f>
        <v>1992</v>
      </c>
      <c r="V1027" s="6" t="str">
        <f>FLOOR(U1027,5) &amp; "-" &amp; FLOOR(U1027,5) + 5</f>
        <v>1990-1995</v>
      </c>
      <c r="W1027" s="24">
        <f>IFERROR(VLOOKUP(Data_Set[[#This Row],[Type Transport]],'[1]Taux émission CO2e'!$A$5:$B$16,2,0),0)</f>
        <v>0.3</v>
      </c>
      <c r="X1027" s="28">
        <f>IFERROR(VLOOKUP(Data_Set[[#This Row],[Type Transport]],'[1]Taux émission CO2e'!$A$5:$D$16,4,0),0)</f>
        <v>0.16</v>
      </c>
      <c r="Y1027" s="24">
        <f>IFERROR(VLOOKUP(Data_Set[[#This Row],[Type Transport]],'[1]Taux émission CO2e'!$A$20:$B$31,2,0),0)</f>
        <v>0.7</v>
      </c>
      <c r="Z1027" s="6">
        <f>IFERROR(VLOOKUP(Data_Set[[#This Row],[Type Transport]],'[1]Taux émission CO2e'!$A$20:$D$31,4,0),0)</f>
        <v>6.7400000000000002E-2</v>
      </c>
      <c r="AA1027" s="30">
        <f>Data_Set[[#This Row],[Repartition Segment 1]]*Data_Set[[#This Row],[Coefficient CO2 Segment 1]]*Data_Set[[#This Row],[Poids OT (T)]]*Data_Set[[#This Row],[Distance (KM)]]</f>
        <v>12.386064000000001</v>
      </c>
      <c r="AB1027" s="30">
        <f>Data_Set[[#This Row],[Repartition Segment 2]]*Data_Set[[#This Row],[Coefficient CO2 Segment 2]]*Data_Set[[#This Row],[Poids OT (T)]]*Data_Set[[#This Row],[Distance (KM)]]</f>
        <v>12.17446874</v>
      </c>
      <c r="AC1027" s="30">
        <f>Data_Set[[#This Row],[Bilan CO2 Segment 1 (Kg CO2)]]+Data_Set[[#This Row],[Bilan CO2 Segment 2 (Kg CO2)]]</f>
        <v>24.560532739999999</v>
      </c>
      <c r="AD1027" s="1"/>
    </row>
    <row r="1028" spans="1:30" ht="12.5" x14ac:dyDescent="0.25">
      <c r="A1028" s="7">
        <v>20220600077</v>
      </c>
      <c r="B1028" s="18">
        <v>44718</v>
      </c>
      <c r="C1028" s="18" t="str">
        <f>TEXT(B1028, "mmmm")</f>
        <v>juin</v>
      </c>
      <c r="D1028" s="18" t="str">
        <f>TEXT(B1028,"aaaa")</f>
        <v>2022</v>
      </c>
      <c r="E1028" s="7">
        <v>1513797</v>
      </c>
      <c r="F1028" s="17">
        <v>300</v>
      </c>
      <c r="G1028" s="23">
        <f>Data_Set[[#This Row],[Poids OT (kg)]]/1000</f>
        <v>0.3</v>
      </c>
      <c r="H1028" s="6" t="s">
        <v>1</v>
      </c>
      <c r="I1028" s="7">
        <v>200</v>
      </c>
      <c r="J1028" s="6">
        <v>8090</v>
      </c>
      <c r="K1028" s="6" t="s">
        <v>34</v>
      </c>
      <c r="L1028" s="6">
        <v>91100</v>
      </c>
      <c r="M1028" s="6" t="s">
        <v>22</v>
      </c>
      <c r="N1028" s="7">
        <v>258.04300000000001</v>
      </c>
      <c r="O1028" s="6" t="s">
        <v>170</v>
      </c>
      <c r="P1028" s="6" t="s">
        <v>171</v>
      </c>
      <c r="Q1028" s="11">
        <v>2920180786765</v>
      </c>
      <c r="R1028" s="12">
        <v>203880599</v>
      </c>
      <c r="S1028" s="6" t="str">
        <f>LEFT(Q1028,1)</f>
        <v>2</v>
      </c>
      <c r="T1028" s="6" t="str">
        <f>IF(S1028="1","Homme",IF(S1028="0","Inconnu","Femme"))</f>
        <v>Femme</v>
      </c>
      <c r="U1028" s="6" t="str">
        <f>"19"&amp;MID(Q1028, SEARCH("", Q1028) + 1,2)</f>
        <v>1992</v>
      </c>
      <c r="V1028" s="6" t="str">
        <f>FLOOR(U1028,5) &amp; "-" &amp; FLOOR(U1028,5) + 5</f>
        <v>1990-1995</v>
      </c>
      <c r="W1028" s="24">
        <f>IFERROR(VLOOKUP(Data_Set[[#This Row],[Type Transport]],'[1]Taux émission CO2e'!$A$5:$B$16,2,0),0)</f>
        <v>0.3</v>
      </c>
      <c r="X1028" s="28">
        <f>IFERROR(VLOOKUP(Data_Set[[#This Row],[Type Transport]],'[1]Taux émission CO2e'!$A$5:$D$16,4,0),0)</f>
        <v>0.16</v>
      </c>
      <c r="Y1028" s="24">
        <f>IFERROR(VLOOKUP(Data_Set[[#This Row],[Type Transport]],'[1]Taux émission CO2e'!$A$20:$B$31,2,0),0)</f>
        <v>0.7</v>
      </c>
      <c r="Z1028" s="6">
        <f>IFERROR(VLOOKUP(Data_Set[[#This Row],[Type Transport]],'[1]Taux émission CO2e'!$A$20:$D$31,4,0),0)</f>
        <v>6.7400000000000002E-2</v>
      </c>
      <c r="AA1028" s="30">
        <f>Data_Set[[#This Row],[Repartition Segment 1]]*Data_Set[[#This Row],[Coefficient CO2 Segment 1]]*Data_Set[[#This Row],[Poids OT (T)]]*Data_Set[[#This Row],[Distance (KM)]]</f>
        <v>3.7158191999999999</v>
      </c>
      <c r="AB1028" s="30">
        <f>Data_Set[[#This Row],[Repartition Segment 2]]*Data_Set[[#This Row],[Coefficient CO2 Segment 2]]*Data_Set[[#This Row],[Poids OT (T)]]*Data_Set[[#This Row],[Distance (KM)]]</f>
        <v>3.6523406220000001</v>
      </c>
      <c r="AC1028" s="30">
        <f>Data_Set[[#This Row],[Bilan CO2 Segment 1 (Kg CO2)]]+Data_Set[[#This Row],[Bilan CO2 Segment 2 (Kg CO2)]]</f>
        <v>7.368159822</v>
      </c>
      <c r="AD1028" s="1"/>
    </row>
    <row r="1029" spans="1:30" ht="12.5" x14ac:dyDescent="0.25">
      <c r="A1029" s="7">
        <v>20220600077</v>
      </c>
      <c r="B1029" s="18">
        <v>44722</v>
      </c>
      <c r="C1029" s="18" t="str">
        <f>TEXT(B1029, "mmmm")</f>
        <v>juin</v>
      </c>
      <c r="D1029" s="18" t="str">
        <f>TEXT(B1029,"aaaa")</f>
        <v>2022</v>
      </c>
      <c r="E1029" s="7">
        <v>1516264</v>
      </c>
      <c r="F1029" s="17">
        <v>300</v>
      </c>
      <c r="G1029" s="23">
        <f>Data_Set[[#This Row],[Poids OT (kg)]]/1000</f>
        <v>0.3</v>
      </c>
      <c r="H1029" s="6" t="s">
        <v>1</v>
      </c>
      <c r="I1029" s="7">
        <v>200</v>
      </c>
      <c r="J1029" s="6">
        <v>8090</v>
      </c>
      <c r="K1029" s="6" t="s">
        <v>34</v>
      </c>
      <c r="L1029" s="6">
        <v>91100</v>
      </c>
      <c r="M1029" s="6" t="s">
        <v>22</v>
      </c>
      <c r="N1029" s="7">
        <v>258.04300000000001</v>
      </c>
      <c r="O1029" s="6" t="s">
        <v>170</v>
      </c>
      <c r="P1029" s="6" t="s">
        <v>171</v>
      </c>
      <c r="Q1029" s="11">
        <v>2920180786765</v>
      </c>
      <c r="R1029" s="12">
        <v>203880599</v>
      </c>
      <c r="S1029" s="6" t="str">
        <f>LEFT(Q1029,1)</f>
        <v>2</v>
      </c>
      <c r="T1029" s="6" t="str">
        <f>IF(S1029="1","Homme",IF(S1029="0","Inconnu","Femme"))</f>
        <v>Femme</v>
      </c>
      <c r="U1029" s="6" t="str">
        <f>"19"&amp;MID(Q1029, SEARCH("", Q1029) + 1,2)</f>
        <v>1992</v>
      </c>
      <c r="V1029" s="6" t="str">
        <f>FLOOR(U1029,5) &amp; "-" &amp; FLOOR(U1029,5) + 5</f>
        <v>1990-1995</v>
      </c>
      <c r="W1029" s="24">
        <f>IFERROR(VLOOKUP(Data_Set[[#This Row],[Type Transport]],'[1]Taux émission CO2e'!$A$5:$B$16,2,0),0)</f>
        <v>0.3</v>
      </c>
      <c r="X1029" s="28">
        <f>IFERROR(VLOOKUP(Data_Set[[#This Row],[Type Transport]],'[1]Taux émission CO2e'!$A$5:$D$16,4,0),0)</f>
        <v>0.16</v>
      </c>
      <c r="Y1029" s="24">
        <f>IFERROR(VLOOKUP(Data_Set[[#This Row],[Type Transport]],'[1]Taux émission CO2e'!$A$20:$B$31,2,0),0)</f>
        <v>0.7</v>
      </c>
      <c r="Z1029" s="6">
        <f>IFERROR(VLOOKUP(Data_Set[[#This Row],[Type Transport]],'[1]Taux émission CO2e'!$A$20:$D$31,4,0),0)</f>
        <v>6.7400000000000002E-2</v>
      </c>
      <c r="AA1029" s="30">
        <f>Data_Set[[#This Row],[Repartition Segment 1]]*Data_Set[[#This Row],[Coefficient CO2 Segment 1]]*Data_Set[[#This Row],[Poids OT (T)]]*Data_Set[[#This Row],[Distance (KM)]]</f>
        <v>3.7158191999999999</v>
      </c>
      <c r="AB1029" s="30">
        <f>Data_Set[[#This Row],[Repartition Segment 2]]*Data_Set[[#This Row],[Coefficient CO2 Segment 2]]*Data_Set[[#This Row],[Poids OT (T)]]*Data_Set[[#This Row],[Distance (KM)]]</f>
        <v>3.6523406220000001</v>
      </c>
      <c r="AC1029" s="30">
        <f>Data_Set[[#This Row],[Bilan CO2 Segment 1 (Kg CO2)]]+Data_Set[[#This Row],[Bilan CO2 Segment 2 (Kg CO2)]]</f>
        <v>7.368159822</v>
      </c>
      <c r="AD1029" s="1"/>
    </row>
    <row r="1030" spans="1:30" ht="12.5" x14ac:dyDescent="0.25">
      <c r="A1030" s="7">
        <v>20220600077</v>
      </c>
      <c r="B1030" s="18">
        <v>44729</v>
      </c>
      <c r="C1030" s="18" t="str">
        <f>TEXT(B1030, "mmmm")</f>
        <v>juin</v>
      </c>
      <c r="D1030" s="18" t="str">
        <f>TEXT(B1030,"aaaa")</f>
        <v>2022</v>
      </c>
      <c r="E1030" s="7">
        <v>1519687</v>
      </c>
      <c r="F1030" s="17">
        <v>300</v>
      </c>
      <c r="G1030" s="23">
        <f>Data_Set[[#This Row],[Poids OT (kg)]]/1000</f>
        <v>0.3</v>
      </c>
      <c r="H1030" s="6" t="s">
        <v>1</v>
      </c>
      <c r="I1030" s="7">
        <v>260</v>
      </c>
      <c r="J1030" s="6">
        <v>8090</v>
      </c>
      <c r="K1030" s="6" t="s">
        <v>34</v>
      </c>
      <c r="L1030" s="6">
        <v>91100</v>
      </c>
      <c r="M1030" s="6" t="s">
        <v>22</v>
      </c>
      <c r="N1030" s="7">
        <v>258.04300000000001</v>
      </c>
      <c r="O1030" s="6" t="s">
        <v>170</v>
      </c>
      <c r="P1030" s="6" t="s">
        <v>171</v>
      </c>
      <c r="Q1030" s="11">
        <v>2920180786765</v>
      </c>
      <c r="R1030" s="12">
        <v>203880599</v>
      </c>
      <c r="S1030" s="6" t="str">
        <f>LEFT(Q1030,1)</f>
        <v>2</v>
      </c>
      <c r="T1030" s="6" t="str">
        <f>IF(S1030="1","Homme",IF(S1030="0","Inconnu","Femme"))</f>
        <v>Femme</v>
      </c>
      <c r="U1030" s="6" t="str">
        <f>"19"&amp;MID(Q1030, SEARCH("", Q1030) + 1,2)</f>
        <v>1992</v>
      </c>
      <c r="V1030" s="6" t="str">
        <f>FLOOR(U1030,5) &amp; "-" &amp; FLOOR(U1030,5) + 5</f>
        <v>1990-1995</v>
      </c>
      <c r="W1030" s="24">
        <f>IFERROR(VLOOKUP(Data_Set[[#This Row],[Type Transport]],'[1]Taux émission CO2e'!$A$5:$B$16,2,0),0)</f>
        <v>0.3</v>
      </c>
      <c r="X1030" s="28">
        <f>IFERROR(VLOOKUP(Data_Set[[#This Row],[Type Transport]],'[1]Taux émission CO2e'!$A$5:$D$16,4,0),0)</f>
        <v>0.16</v>
      </c>
      <c r="Y1030" s="24">
        <f>IFERROR(VLOOKUP(Data_Set[[#This Row],[Type Transport]],'[1]Taux émission CO2e'!$A$20:$B$31,2,0),0)</f>
        <v>0.7</v>
      </c>
      <c r="Z1030" s="6">
        <f>IFERROR(VLOOKUP(Data_Set[[#This Row],[Type Transport]],'[1]Taux émission CO2e'!$A$20:$D$31,4,0),0)</f>
        <v>6.7400000000000002E-2</v>
      </c>
      <c r="AA1030" s="30">
        <f>Data_Set[[#This Row],[Repartition Segment 1]]*Data_Set[[#This Row],[Coefficient CO2 Segment 1]]*Data_Set[[#This Row],[Poids OT (T)]]*Data_Set[[#This Row],[Distance (KM)]]</f>
        <v>3.7158191999999999</v>
      </c>
      <c r="AB1030" s="30">
        <f>Data_Set[[#This Row],[Repartition Segment 2]]*Data_Set[[#This Row],[Coefficient CO2 Segment 2]]*Data_Set[[#This Row],[Poids OT (T)]]*Data_Set[[#This Row],[Distance (KM)]]</f>
        <v>3.6523406220000001</v>
      </c>
      <c r="AC1030" s="30">
        <f>Data_Set[[#This Row],[Bilan CO2 Segment 1 (Kg CO2)]]+Data_Set[[#This Row],[Bilan CO2 Segment 2 (Kg CO2)]]</f>
        <v>7.368159822</v>
      </c>
      <c r="AD1030" s="1"/>
    </row>
    <row r="1031" spans="1:30" ht="12.5" x14ac:dyDescent="0.25">
      <c r="A1031" s="7">
        <v>20220600077</v>
      </c>
      <c r="B1031" s="18">
        <v>44736</v>
      </c>
      <c r="C1031" s="18" t="str">
        <f>TEXT(B1031, "mmmm")</f>
        <v>juin</v>
      </c>
      <c r="D1031" s="18" t="str">
        <f>TEXT(B1031,"aaaa")</f>
        <v>2022</v>
      </c>
      <c r="E1031" s="7">
        <v>1522817</v>
      </c>
      <c r="F1031" s="17">
        <v>300</v>
      </c>
      <c r="G1031" s="23">
        <f>Data_Set[[#This Row],[Poids OT (kg)]]/1000</f>
        <v>0.3</v>
      </c>
      <c r="H1031" s="6" t="s">
        <v>1</v>
      </c>
      <c r="I1031" s="7">
        <v>270</v>
      </c>
      <c r="J1031" s="6">
        <v>8090</v>
      </c>
      <c r="K1031" s="6" t="s">
        <v>34</v>
      </c>
      <c r="L1031" s="6">
        <v>91100</v>
      </c>
      <c r="M1031" s="6" t="s">
        <v>22</v>
      </c>
      <c r="N1031" s="7">
        <v>258.04300000000001</v>
      </c>
      <c r="O1031" s="6" t="s">
        <v>170</v>
      </c>
      <c r="P1031" s="6" t="s">
        <v>171</v>
      </c>
      <c r="Q1031" s="11">
        <v>2920180786765</v>
      </c>
      <c r="R1031" s="12">
        <v>203880599</v>
      </c>
      <c r="S1031" s="6" t="str">
        <f>LEFT(Q1031,1)</f>
        <v>2</v>
      </c>
      <c r="T1031" s="6" t="str">
        <f>IF(S1031="1","Homme",IF(S1031="0","Inconnu","Femme"))</f>
        <v>Femme</v>
      </c>
      <c r="U1031" s="6" t="str">
        <f>"19"&amp;MID(Q1031, SEARCH("", Q1031) + 1,2)</f>
        <v>1992</v>
      </c>
      <c r="V1031" s="6" t="str">
        <f>FLOOR(U1031,5) &amp; "-" &amp; FLOOR(U1031,5) + 5</f>
        <v>1990-1995</v>
      </c>
      <c r="W1031" s="24">
        <f>IFERROR(VLOOKUP(Data_Set[[#This Row],[Type Transport]],'[1]Taux émission CO2e'!$A$5:$B$16,2,0),0)</f>
        <v>0.3</v>
      </c>
      <c r="X1031" s="28">
        <f>IFERROR(VLOOKUP(Data_Set[[#This Row],[Type Transport]],'[1]Taux émission CO2e'!$A$5:$D$16,4,0),0)</f>
        <v>0.16</v>
      </c>
      <c r="Y1031" s="24">
        <f>IFERROR(VLOOKUP(Data_Set[[#This Row],[Type Transport]],'[1]Taux émission CO2e'!$A$20:$B$31,2,0),0)</f>
        <v>0.7</v>
      </c>
      <c r="Z1031" s="6">
        <f>IFERROR(VLOOKUP(Data_Set[[#This Row],[Type Transport]],'[1]Taux émission CO2e'!$A$20:$D$31,4,0),0)</f>
        <v>6.7400000000000002E-2</v>
      </c>
      <c r="AA1031" s="30">
        <f>Data_Set[[#This Row],[Repartition Segment 1]]*Data_Set[[#This Row],[Coefficient CO2 Segment 1]]*Data_Set[[#This Row],[Poids OT (T)]]*Data_Set[[#This Row],[Distance (KM)]]</f>
        <v>3.7158191999999999</v>
      </c>
      <c r="AB1031" s="30">
        <f>Data_Set[[#This Row],[Repartition Segment 2]]*Data_Set[[#This Row],[Coefficient CO2 Segment 2]]*Data_Set[[#This Row],[Poids OT (T)]]*Data_Set[[#This Row],[Distance (KM)]]</f>
        <v>3.6523406220000001</v>
      </c>
      <c r="AC1031" s="30">
        <f>Data_Set[[#This Row],[Bilan CO2 Segment 1 (Kg CO2)]]+Data_Set[[#This Row],[Bilan CO2 Segment 2 (Kg CO2)]]</f>
        <v>7.368159822</v>
      </c>
      <c r="AD1031" s="1"/>
    </row>
    <row r="1032" spans="1:30" ht="12.5" x14ac:dyDescent="0.25">
      <c r="A1032" s="7">
        <v>2022070063</v>
      </c>
      <c r="B1032" s="18">
        <v>44743</v>
      </c>
      <c r="C1032" s="18" t="str">
        <f>TEXT(B1032, "mmmm")</f>
        <v>juillet</v>
      </c>
      <c r="D1032" s="18" t="str">
        <f>TEXT(B1032,"aaaa")</f>
        <v>2022</v>
      </c>
      <c r="E1032" s="7">
        <v>1526006</v>
      </c>
      <c r="F1032" s="17">
        <v>300</v>
      </c>
      <c r="G1032" s="23">
        <f>Data_Set[[#This Row],[Poids OT (kg)]]/1000</f>
        <v>0.3</v>
      </c>
      <c r="H1032" s="6" t="s">
        <v>1</v>
      </c>
      <c r="I1032" s="7">
        <v>260</v>
      </c>
      <c r="J1032" s="6">
        <v>8090</v>
      </c>
      <c r="K1032" s="6" t="s">
        <v>34</v>
      </c>
      <c r="L1032" s="6">
        <v>91100</v>
      </c>
      <c r="M1032" s="6" t="s">
        <v>22</v>
      </c>
      <c r="N1032" s="7">
        <v>258.04300000000001</v>
      </c>
      <c r="O1032" s="6" t="s">
        <v>170</v>
      </c>
      <c r="P1032" s="6" t="s">
        <v>171</v>
      </c>
      <c r="Q1032" s="11">
        <v>2920180786765</v>
      </c>
      <c r="R1032" s="12">
        <v>203880599</v>
      </c>
      <c r="S1032" s="6" t="str">
        <f>LEFT(Q1032,1)</f>
        <v>2</v>
      </c>
      <c r="T1032" s="6" t="str">
        <f>IF(S1032="1","Homme",IF(S1032="0","Inconnu","Femme"))</f>
        <v>Femme</v>
      </c>
      <c r="U1032" s="6" t="str">
        <f>"19"&amp;MID(Q1032, SEARCH("", Q1032) + 1,2)</f>
        <v>1992</v>
      </c>
      <c r="V1032" s="6" t="str">
        <f>FLOOR(U1032,5) &amp; "-" &amp; FLOOR(U1032,5) + 5</f>
        <v>1990-1995</v>
      </c>
      <c r="W1032" s="24">
        <f>IFERROR(VLOOKUP(Data_Set[[#This Row],[Type Transport]],'[1]Taux émission CO2e'!$A$5:$B$16,2,0),0)</f>
        <v>0.3</v>
      </c>
      <c r="X1032" s="28">
        <f>IFERROR(VLOOKUP(Data_Set[[#This Row],[Type Transport]],'[1]Taux émission CO2e'!$A$5:$D$16,4,0),0)</f>
        <v>0.16</v>
      </c>
      <c r="Y1032" s="24">
        <f>IFERROR(VLOOKUP(Data_Set[[#This Row],[Type Transport]],'[1]Taux émission CO2e'!$A$20:$B$31,2,0),0)</f>
        <v>0.7</v>
      </c>
      <c r="Z1032" s="6">
        <f>IFERROR(VLOOKUP(Data_Set[[#This Row],[Type Transport]],'[1]Taux émission CO2e'!$A$20:$D$31,4,0),0)</f>
        <v>6.7400000000000002E-2</v>
      </c>
      <c r="AA1032" s="30">
        <f>Data_Set[[#This Row],[Repartition Segment 1]]*Data_Set[[#This Row],[Coefficient CO2 Segment 1]]*Data_Set[[#This Row],[Poids OT (T)]]*Data_Set[[#This Row],[Distance (KM)]]</f>
        <v>3.7158191999999999</v>
      </c>
      <c r="AB1032" s="30">
        <f>Data_Set[[#This Row],[Repartition Segment 2]]*Data_Set[[#This Row],[Coefficient CO2 Segment 2]]*Data_Set[[#This Row],[Poids OT (T)]]*Data_Set[[#This Row],[Distance (KM)]]</f>
        <v>3.6523406220000001</v>
      </c>
      <c r="AC1032" s="30">
        <f>Data_Set[[#This Row],[Bilan CO2 Segment 1 (Kg CO2)]]+Data_Set[[#This Row],[Bilan CO2 Segment 2 (Kg CO2)]]</f>
        <v>7.368159822</v>
      </c>
      <c r="AD1032" s="1"/>
    </row>
    <row r="1033" spans="1:30" ht="12.5" x14ac:dyDescent="0.25">
      <c r="A1033" s="7">
        <v>2022070063</v>
      </c>
      <c r="B1033" s="18">
        <v>44750</v>
      </c>
      <c r="C1033" s="18" t="str">
        <f>TEXT(B1033, "mmmm")</f>
        <v>juillet</v>
      </c>
      <c r="D1033" s="18" t="str">
        <f>TEXT(B1033,"aaaa")</f>
        <v>2022</v>
      </c>
      <c r="E1033" s="7">
        <v>1529326</v>
      </c>
      <c r="F1033" s="17">
        <v>300</v>
      </c>
      <c r="G1033" s="23">
        <f>Data_Set[[#This Row],[Poids OT (kg)]]/1000</f>
        <v>0.3</v>
      </c>
      <c r="H1033" s="6" t="s">
        <v>1</v>
      </c>
      <c r="I1033" s="7">
        <v>200</v>
      </c>
      <c r="J1033" s="6">
        <v>8090</v>
      </c>
      <c r="K1033" s="6" t="s">
        <v>34</v>
      </c>
      <c r="L1033" s="6">
        <v>91100</v>
      </c>
      <c r="M1033" s="6" t="s">
        <v>22</v>
      </c>
      <c r="N1033" s="7">
        <v>258.04300000000001</v>
      </c>
      <c r="O1033" s="6" t="s">
        <v>170</v>
      </c>
      <c r="P1033" s="6" t="s">
        <v>171</v>
      </c>
      <c r="Q1033" s="11">
        <v>2920180786765</v>
      </c>
      <c r="R1033" s="12">
        <v>203880599</v>
      </c>
      <c r="S1033" s="6" t="str">
        <f>LEFT(Q1033,1)</f>
        <v>2</v>
      </c>
      <c r="T1033" s="6" t="str">
        <f>IF(S1033="1","Homme",IF(S1033="0","Inconnu","Femme"))</f>
        <v>Femme</v>
      </c>
      <c r="U1033" s="6" t="str">
        <f>"19"&amp;MID(Q1033, SEARCH("", Q1033) + 1,2)</f>
        <v>1992</v>
      </c>
      <c r="V1033" s="6" t="str">
        <f>FLOOR(U1033,5) &amp; "-" &amp; FLOOR(U1033,5) + 5</f>
        <v>1990-1995</v>
      </c>
      <c r="W1033" s="24">
        <f>IFERROR(VLOOKUP(Data_Set[[#This Row],[Type Transport]],'[1]Taux émission CO2e'!$A$5:$B$16,2,0),0)</f>
        <v>0.3</v>
      </c>
      <c r="X1033" s="28">
        <f>IFERROR(VLOOKUP(Data_Set[[#This Row],[Type Transport]],'[1]Taux émission CO2e'!$A$5:$D$16,4,0),0)</f>
        <v>0.16</v>
      </c>
      <c r="Y1033" s="24">
        <f>IFERROR(VLOOKUP(Data_Set[[#This Row],[Type Transport]],'[1]Taux émission CO2e'!$A$20:$B$31,2,0),0)</f>
        <v>0.7</v>
      </c>
      <c r="Z1033" s="6">
        <f>IFERROR(VLOOKUP(Data_Set[[#This Row],[Type Transport]],'[1]Taux émission CO2e'!$A$20:$D$31,4,0),0)</f>
        <v>6.7400000000000002E-2</v>
      </c>
      <c r="AA1033" s="30">
        <f>Data_Set[[#This Row],[Repartition Segment 1]]*Data_Set[[#This Row],[Coefficient CO2 Segment 1]]*Data_Set[[#This Row],[Poids OT (T)]]*Data_Set[[#This Row],[Distance (KM)]]</f>
        <v>3.7158191999999999</v>
      </c>
      <c r="AB1033" s="30">
        <f>Data_Set[[#This Row],[Repartition Segment 2]]*Data_Set[[#This Row],[Coefficient CO2 Segment 2]]*Data_Set[[#This Row],[Poids OT (T)]]*Data_Set[[#This Row],[Distance (KM)]]</f>
        <v>3.6523406220000001</v>
      </c>
      <c r="AC1033" s="30">
        <f>Data_Set[[#This Row],[Bilan CO2 Segment 1 (Kg CO2)]]+Data_Set[[#This Row],[Bilan CO2 Segment 2 (Kg CO2)]]</f>
        <v>7.368159822</v>
      </c>
      <c r="AD1033" s="1"/>
    </row>
    <row r="1034" spans="1:30" ht="12.5" x14ac:dyDescent="0.25">
      <c r="A1034" s="7">
        <v>2022070063</v>
      </c>
      <c r="B1034" s="18">
        <v>44757</v>
      </c>
      <c r="C1034" s="18" t="str">
        <f>TEXT(B1034, "mmmm")</f>
        <v>juillet</v>
      </c>
      <c r="D1034" s="18" t="str">
        <f>TEXT(B1034,"aaaa")</f>
        <v>2022</v>
      </c>
      <c r="E1034" s="7">
        <v>1532335</v>
      </c>
      <c r="F1034" s="17">
        <v>300</v>
      </c>
      <c r="G1034" s="23">
        <f>Data_Set[[#This Row],[Poids OT (kg)]]/1000</f>
        <v>0.3</v>
      </c>
      <c r="H1034" s="6" t="s">
        <v>0</v>
      </c>
      <c r="I1034" s="7">
        <v>200</v>
      </c>
      <c r="J1034" s="6">
        <v>8090</v>
      </c>
      <c r="K1034" s="6" t="s">
        <v>34</v>
      </c>
      <c r="L1034" s="6">
        <v>91100</v>
      </c>
      <c r="M1034" s="6" t="s">
        <v>22</v>
      </c>
      <c r="N1034" s="7">
        <v>258.04300000000001</v>
      </c>
      <c r="O1034" s="6" t="s">
        <v>170</v>
      </c>
      <c r="P1034" s="6" t="s">
        <v>171</v>
      </c>
      <c r="Q1034" s="11">
        <v>2920180786765</v>
      </c>
      <c r="R1034" s="12">
        <v>203880599</v>
      </c>
      <c r="S1034" s="6" t="str">
        <f>LEFT(Q1034,1)</f>
        <v>2</v>
      </c>
      <c r="T1034" s="6" t="str">
        <f>IF(S1034="1","Homme",IF(S1034="0","Inconnu","Femme"))</f>
        <v>Femme</v>
      </c>
      <c r="U1034" s="6" t="str">
        <f>"19"&amp;MID(Q1034, SEARCH("", Q1034) + 1,2)</f>
        <v>1992</v>
      </c>
      <c r="V1034" s="6" t="str">
        <f>FLOOR(U1034,5) &amp; "-" &amp; FLOOR(U1034,5) + 5</f>
        <v>1990-1995</v>
      </c>
      <c r="W1034" s="24">
        <f>IFERROR(VLOOKUP(Data_Set[[#This Row],[Type Transport]],'[1]Taux émission CO2e'!$A$5:$B$16,2,0),0)</f>
        <v>0.3</v>
      </c>
      <c r="X1034" s="28">
        <f>IFERROR(VLOOKUP(Data_Set[[#This Row],[Type Transport]],'[1]Taux émission CO2e'!$A$5:$D$16,4,0),0)</f>
        <v>0.16</v>
      </c>
      <c r="Y1034" s="24">
        <f>IFERROR(VLOOKUP(Data_Set[[#This Row],[Type Transport]],'[1]Taux émission CO2e'!$A$20:$B$31,2,0),0)</f>
        <v>0.7</v>
      </c>
      <c r="Z1034" s="6">
        <f>IFERROR(VLOOKUP(Data_Set[[#This Row],[Type Transport]],'[1]Taux émission CO2e'!$A$20:$D$31,4,0),0)</f>
        <v>6.7400000000000002E-2</v>
      </c>
      <c r="AA1034" s="30">
        <f>Data_Set[[#This Row],[Repartition Segment 1]]*Data_Set[[#This Row],[Coefficient CO2 Segment 1]]*Data_Set[[#This Row],[Poids OT (T)]]*Data_Set[[#This Row],[Distance (KM)]]</f>
        <v>3.7158191999999999</v>
      </c>
      <c r="AB1034" s="30">
        <f>Data_Set[[#This Row],[Repartition Segment 2]]*Data_Set[[#This Row],[Coefficient CO2 Segment 2]]*Data_Set[[#This Row],[Poids OT (T)]]*Data_Set[[#This Row],[Distance (KM)]]</f>
        <v>3.6523406220000001</v>
      </c>
      <c r="AC1034" s="30">
        <f>Data_Set[[#This Row],[Bilan CO2 Segment 1 (Kg CO2)]]+Data_Set[[#This Row],[Bilan CO2 Segment 2 (Kg CO2)]]</f>
        <v>7.368159822</v>
      </c>
      <c r="AD1034" s="1"/>
    </row>
    <row r="1035" spans="1:30" ht="12.5" x14ac:dyDescent="0.25">
      <c r="A1035" s="7">
        <v>20220800118</v>
      </c>
      <c r="B1035" s="18">
        <v>44778</v>
      </c>
      <c r="C1035" s="18" t="str">
        <f>TEXT(B1035, "mmmm")</f>
        <v>août</v>
      </c>
      <c r="D1035" s="18" t="str">
        <f>TEXT(B1035,"aaaa")</f>
        <v>2022</v>
      </c>
      <c r="E1035" s="7">
        <v>1539847</v>
      </c>
      <c r="F1035" s="17">
        <v>300</v>
      </c>
      <c r="G1035" s="23">
        <f>Data_Set[[#This Row],[Poids OT (kg)]]/1000</f>
        <v>0.3</v>
      </c>
      <c r="H1035" s="6" t="s">
        <v>1</v>
      </c>
      <c r="I1035" s="7">
        <v>260</v>
      </c>
      <c r="J1035" s="6">
        <v>8090</v>
      </c>
      <c r="K1035" s="6" t="s">
        <v>34</v>
      </c>
      <c r="L1035" s="6">
        <v>91100</v>
      </c>
      <c r="M1035" s="6" t="s">
        <v>22</v>
      </c>
      <c r="N1035" s="7">
        <v>258.04300000000001</v>
      </c>
      <c r="O1035" s="6" t="s">
        <v>170</v>
      </c>
      <c r="P1035" s="6" t="s">
        <v>171</v>
      </c>
      <c r="Q1035" s="11">
        <v>2920180786765</v>
      </c>
      <c r="R1035" s="12">
        <v>203880599</v>
      </c>
      <c r="S1035" s="6" t="str">
        <f>LEFT(Q1035,1)</f>
        <v>2</v>
      </c>
      <c r="T1035" s="6" t="str">
        <f>IF(S1035="1","Homme",IF(S1035="0","Inconnu","Femme"))</f>
        <v>Femme</v>
      </c>
      <c r="U1035" s="6" t="str">
        <f>"19"&amp;MID(Q1035, SEARCH("", Q1035) + 1,2)</f>
        <v>1992</v>
      </c>
      <c r="V1035" s="6" t="str">
        <f>FLOOR(U1035,5) &amp; "-" &amp; FLOOR(U1035,5) + 5</f>
        <v>1990-1995</v>
      </c>
      <c r="W1035" s="24">
        <f>IFERROR(VLOOKUP(Data_Set[[#This Row],[Type Transport]],'[1]Taux émission CO2e'!$A$5:$B$16,2,0),0)</f>
        <v>0.3</v>
      </c>
      <c r="X1035" s="28">
        <f>IFERROR(VLOOKUP(Data_Set[[#This Row],[Type Transport]],'[1]Taux émission CO2e'!$A$5:$D$16,4,0),0)</f>
        <v>0.16</v>
      </c>
      <c r="Y1035" s="24">
        <f>IFERROR(VLOOKUP(Data_Set[[#This Row],[Type Transport]],'[1]Taux émission CO2e'!$A$20:$B$31,2,0),0)</f>
        <v>0.7</v>
      </c>
      <c r="Z1035" s="6">
        <f>IFERROR(VLOOKUP(Data_Set[[#This Row],[Type Transport]],'[1]Taux émission CO2e'!$A$20:$D$31,4,0),0)</f>
        <v>6.7400000000000002E-2</v>
      </c>
      <c r="AA1035" s="30">
        <f>Data_Set[[#This Row],[Repartition Segment 1]]*Data_Set[[#This Row],[Coefficient CO2 Segment 1]]*Data_Set[[#This Row],[Poids OT (T)]]*Data_Set[[#This Row],[Distance (KM)]]</f>
        <v>3.7158191999999999</v>
      </c>
      <c r="AB1035" s="30">
        <f>Data_Set[[#This Row],[Repartition Segment 2]]*Data_Set[[#This Row],[Coefficient CO2 Segment 2]]*Data_Set[[#This Row],[Poids OT (T)]]*Data_Set[[#This Row],[Distance (KM)]]</f>
        <v>3.6523406220000001</v>
      </c>
      <c r="AC1035" s="30">
        <f>Data_Set[[#This Row],[Bilan CO2 Segment 1 (Kg CO2)]]+Data_Set[[#This Row],[Bilan CO2 Segment 2 (Kg CO2)]]</f>
        <v>7.368159822</v>
      </c>
      <c r="AD1035" s="1"/>
    </row>
    <row r="1036" spans="1:30" ht="12.5" x14ac:dyDescent="0.25">
      <c r="A1036" s="7">
        <v>20220800118</v>
      </c>
      <c r="B1036" s="18">
        <v>44785</v>
      </c>
      <c r="C1036" s="18" t="str">
        <f>TEXT(B1036, "mmmm")</f>
        <v>août</v>
      </c>
      <c r="D1036" s="18" t="str">
        <f>TEXT(B1036,"aaaa")</f>
        <v>2022</v>
      </c>
      <c r="E1036" s="7">
        <v>1541554</v>
      </c>
      <c r="F1036" s="17">
        <v>300</v>
      </c>
      <c r="G1036" s="23">
        <f>Data_Set[[#This Row],[Poids OT (kg)]]/1000</f>
        <v>0.3</v>
      </c>
      <c r="H1036" s="6" t="s">
        <v>1</v>
      </c>
      <c r="I1036" s="7">
        <v>260</v>
      </c>
      <c r="J1036" s="6">
        <v>8090</v>
      </c>
      <c r="K1036" s="6" t="s">
        <v>34</v>
      </c>
      <c r="L1036" s="6">
        <v>91100</v>
      </c>
      <c r="M1036" s="6" t="s">
        <v>22</v>
      </c>
      <c r="N1036" s="7">
        <v>258.04300000000001</v>
      </c>
      <c r="O1036" s="6" t="s">
        <v>170</v>
      </c>
      <c r="P1036" s="6" t="s">
        <v>171</v>
      </c>
      <c r="Q1036" s="11">
        <v>2920180786765</v>
      </c>
      <c r="R1036" s="12">
        <v>203880599</v>
      </c>
      <c r="S1036" s="6" t="str">
        <f>LEFT(Q1036,1)</f>
        <v>2</v>
      </c>
      <c r="T1036" s="6" t="str">
        <f>IF(S1036="1","Homme",IF(S1036="0","Inconnu","Femme"))</f>
        <v>Femme</v>
      </c>
      <c r="U1036" s="6" t="str">
        <f>"19"&amp;MID(Q1036, SEARCH("", Q1036) + 1,2)</f>
        <v>1992</v>
      </c>
      <c r="V1036" s="6" t="str">
        <f>FLOOR(U1036,5) &amp; "-" &amp; FLOOR(U1036,5) + 5</f>
        <v>1990-1995</v>
      </c>
      <c r="W1036" s="24">
        <f>IFERROR(VLOOKUP(Data_Set[[#This Row],[Type Transport]],'[1]Taux émission CO2e'!$A$5:$B$16,2,0),0)</f>
        <v>0.3</v>
      </c>
      <c r="X1036" s="28">
        <f>IFERROR(VLOOKUP(Data_Set[[#This Row],[Type Transport]],'[1]Taux émission CO2e'!$A$5:$D$16,4,0),0)</f>
        <v>0.16</v>
      </c>
      <c r="Y1036" s="24">
        <f>IFERROR(VLOOKUP(Data_Set[[#This Row],[Type Transport]],'[1]Taux émission CO2e'!$A$20:$B$31,2,0),0)</f>
        <v>0.7</v>
      </c>
      <c r="Z1036" s="6">
        <f>IFERROR(VLOOKUP(Data_Set[[#This Row],[Type Transport]],'[1]Taux émission CO2e'!$A$20:$D$31,4,0),0)</f>
        <v>6.7400000000000002E-2</v>
      </c>
      <c r="AA1036" s="30">
        <f>Data_Set[[#This Row],[Repartition Segment 1]]*Data_Set[[#This Row],[Coefficient CO2 Segment 1]]*Data_Set[[#This Row],[Poids OT (T)]]*Data_Set[[#This Row],[Distance (KM)]]</f>
        <v>3.7158191999999999</v>
      </c>
      <c r="AB1036" s="30">
        <f>Data_Set[[#This Row],[Repartition Segment 2]]*Data_Set[[#This Row],[Coefficient CO2 Segment 2]]*Data_Set[[#This Row],[Poids OT (T)]]*Data_Set[[#This Row],[Distance (KM)]]</f>
        <v>3.6523406220000001</v>
      </c>
      <c r="AC1036" s="30">
        <f>Data_Set[[#This Row],[Bilan CO2 Segment 1 (Kg CO2)]]+Data_Set[[#This Row],[Bilan CO2 Segment 2 (Kg CO2)]]</f>
        <v>7.368159822</v>
      </c>
      <c r="AD1036" s="1"/>
    </row>
    <row r="1037" spans="1:30" ht="12.5" x14ac:dyDescent="0.25">
      <c r="A1037" s="7">
        <v>20220800118</v>
      </c>
      <c r="B1037" s="18">
        <v>44799</v>
      </c>
      <c r="C1037" s="18" t="str">
        <f>TEXT(B1037, "mmmm")</f>
        <v>août</v>
      </c>
      <c r="D1037" s="18" t="str">
        <f>TEXT(B1037,"aaaa")</f>
        <v>2022</v>
      </c>
      <c r="E1037" s="7">
        <v>1545119</v>
      </c>
      <c r="F1037" s="17">
        <v>450</v>
      </c>
      <c r="G1037" s="23">
        <f>Data_Set[[#This Row],[Poids OT (kg)]]/1000</f>
        <v>0.45</v>
      </c>
      <c r="H1037" s="6" t="s">
        <v>1</v>
      </c>
      <c r="I1037" s="7">
        <v>260</v>
      </c>
      <c r="J1037" s="6">
        <v>8090</v>
      </c>
      <c r="K1037" s="6" t="s">
        <v>34</v>
      </c>
      <c r="L1037" s="6">
        <v>91100</v>
      </c>
      <c r="M1037" s="6" t="s">
        <v>22</v>
      </c>
      <c r="N1037" s="7">
        <v>258.04300000000001</v>
      </c>
      <c r="O1037" s="6" t="s">
        <v>170</v>
      </c>
      <c r="P1037" s="6" t="s">
        <v>171</v>
      </c>
      <c r="Q1037" s="11">
        <v>2920180786765</v>
      </c>
      <c r="R1037" s="12">
        <v>203880599</v>
      </c>
      <c r="S1037" s="6" t="str">
        <f>LEFT(Q1037,1)</f>
        <v>2</v>
      </c>
      <c r="T1037" s="6" t="str">
        <f>IF(S1037="1","Homme",IF(S1037="0","Inconnu","Femme"))</f>
        <v>Femme</v>
      </c>
      <c r="U1037" s="6" t="str">
        <f>"19"&amp;MID(Q1037, SEARCH("", Q1037) + 1,2)</f>
        <v>1992</v>
      </c>
      <c r="V1037" s="6" t="str">
        <f>FLOOR(U1037,5) &amp; "-" &amp; FLOOR(U1037,5) + 5</f>
        <v>1990-1995</v>
      </c>
      <c r="W1037" s="24">
        <f>IFERROR(VLOOKUP(Data_Set[[#This Row],[Type Transport]],'[1]Taux émission CO2e'!$A$5:$B$16,2,0),0)</f>
        <v>0.3</v>
      </c>
      <c r="X1037" s="28">
        <f>IFERROR(VLOOKUP(Data_Set[[#This Row],[Type Transport]],'[1]Taux émission CO2e'!$A$5:$D$16,4,0),0)</f>
        <v>0.16</v>
      </c>
      <c r="Y1037" s="24">
        <f>IFERROR(VLOOKUP(Data_Set[[#This Row],[Type Transport]],'[1]Taux émission CO2e'!$A$20:$B$31,2,0),0)</f>
        <v>0.7</v>
      </c>
      <c r="Z1037" s="6">
        <f>IFERROR(VLOOKUP(Data_Set[[#This Row],[Type Transport]],'[1]Taux émission CO2e'!$A$20:$D$31,4,0),0)</f>
        <v>6.7400000000000002E-2</v>
      </c>
      <c r="AA1037" s="30">
        <f>Data_Set[[#This Row],[Repartition Segment 1]]*Data_Set[[#This Row],[Coefficient CO2 Segment 1]]*Data_Set[[#This Row],[Poids OT (T)]]*Data_Set[[#This Row],[Distance (KM)]]</f>
        <v>5.5737288000000005</v>
      </c>
      <c r="AB1037" s="30">
        <f>Data_Set[[#This Row],[Repartition Segment 2]]*Data_Set[[#This Row],[Coefficient CO2 Segment 2]]*Data_Set[[#This Row],[Poids OT (T)]]*Data_Set[[#This Row],[Distance (KM)]]</f>
        <v>5.4785109329999999</v>
      </c>
      <c r="AC1037" s="30">
        <f>Data_Set[[#This Row],[Bilan CO2 Segment 1 (Kg CO2)]]+Data_Set[[#This Row],[Bilan CO2 Segment 2 (Kg CO2)]]</f>
        <v>11.052239733</v>
      </c>
      <c r="AD1037" s="1"/>
    </row>
    <row r="1038" spans="1:30" ht="12.5" x14ac:dyDescent="0.25">
      <c r="A1038" s="7">
        <v>2022090069</v>
      </c>
      <c r="B1038" s="18">
        <v>44806</v>
      </c>
      <c r="C1038" s="18" t="str">
        <f>TEXT(B1038, "mmmm")</f>
        <v>septembre</v>
      </c>
      <c r="D1038" s="18" t="str">
        <f>TEXT(B1038,"aaaa")</f>
        <v>2022</v>
      </c>
      <c r="E1038" s="7">
        <v>1547816</v>
      </c>
      <c r="F1038" s="17">
        <v>300</v>
      </c>
      <c r="G1038" s="23">
        <f>Data_Set[[#This Row],[Poids OT (kg)]]/1000</f>
        <v>0.3</v>
      </c>
      <c r="H1038" s="6" t="s">
        <v>1</v>
      </c>
      <c r="I1038" s="7">
        <v>260</v>
      </c>
      <c r="J1038" s="6">
        <v>8090</v>
      </c>
      <c r="K1038" s="6" t="s">
        <v>34</v>
      </c>
      <c r="L1038" s="6">
        <v>91100</v>
      </c>
      <c r="M1038" s="6" t="s">
        <v>22</v>
      </c>
      <c r="N1038" s="7">
        <v>258.04300000000001</v>
      </c>
      <c r="O1038" s="6" t="s">
        <v>170</v>
      </c>
      <c r="P1038" s="6" t="s">
        <v>171</v>
      </c>
      <c r="Q1038" s="11">
        <v>2920180786765</v>
      </c>
      <c r="R1038" s="12">
        <v>203880599</v>
      </c>
      <c r="S1038" s="6" t="str">
        <f>LEFT(Q1038,1)</f>
        <v>2</v>
      </c>
      <c r="T1038" s="6" t="str">
        <f>IF(S1038="1","Homme",IF(S1038="0","Inconnu","Femme"))</f>
        <v>Femme</v>
      </c>
      <c r="U1038" s="6" t="str">
        <f>"19"&amp;MID(Q1038, SEARCH("", Q1038) + 1,2)</f>
        <v>1992</v>
      </c>
      <c r="V1038" s="6" t="str">
        <f>FLOOR(U1038,5) &amp; "-" &amp; FLOOR(U1038,5) + 5</f>
        <v>1990-1995</v>
      </c>
      <c r="W1038" s="24">
        <f>IFERROR(VLOOKUP(Data_Set[[#This Row],[Type Transport]],'[1]Taux émission CO2e'!$A$5:$B$16,2,0),0)</f>
        <v>0.3</v>
      </c>
      <c r="X1038" s="28">
        <f>IFERROR(VLOOKUP(Data_Set[[#This Row],[Type Transport]],'[1]Taux émission CO2e'!$A$5:$D$16,4,0),0)</f>
        <v>0.16</v>
      </c>
      <c r="Y1038" s="24">
        <f>IFERROR(VLOOKUP(Data_Set[[#This Row],[Type Transport]],'[1]Taux émission CO2e'!$A$20:$B$31,2,0),0)</f>
        <v>0.7</v>
      </c>
      <c r="Z1038" s="6">
        <f>IFERROR(VLOOKUP(Data_Set[[#This Row],[Type Transport]],'[1]Taux émission CO2e'!$A$20:$D$31,4,0),0)</f>
        <v>6.7400000000000002E-2</v>
      </c>
      <c r="AA1038" s="30">
        <f>Data_Set[[#This Row],[Repartition Segment 1]]*Data_Set[[#This Row],[Coefficient CO2 Segment 1]]*Data_Set[[#This Row],[Poids OT (T)]]*Data_Set[[#This Row],[Distance (KM)]]</f>
        <v>3.7158191999999999</v>
      </c>
      <c r="AB1038" s="30">
        <f>Data_Set[[#This Row],[Repartition Segment 2]]*Data_Set[[#This Row],[Coefficient CO2 Segment 2]]*Data_Set[[#This Row],[Poids OT (T)]]*Data_Set[[#This Row],[Distance (KM)]]</f>
        <v>3.6523406220000001</v>
      </c>
      <c r="AC1038" s="30">
        <f>Data_Set[[#This Row],[Bilan CO2 Segment 1 (Kg CO2)]]+Data_Set[[#This Row],[Bilan CO2 Segment 2 (Kg CO2)]]</f>
        <v>7.368159822</v>
      </c>
      <c r="AD1038" s="1"/>
    </row>
    <row r="1039" spans="1:30" ht="12.5" x14ac:dyDescent="0.25">
      <c r="A1039" s="7">
        <v>2022090069</v>
      </c>
      <c r="B1039" s="18">
        <v>44813</v>
      </c>
      <c r="C1039" s="18" t="str">
        <f>TEXT(B1039, "mmmm")</f>
        <v>septembre</v>
      </c>
      <c r="D1039" s="18" t="str">
        <f>TEXT(B1039,"aaaa")</f>
        <v>2022</v>
      </c>
      <c r="E1039" s="7">
        <v>1551335</v>
      </c>
      <c r="F1039" s="17">
        <v>450</v>
      </c>
      <c r="G1039" s="23">
        <f>Data_Set[[#This Row],[Poids OT (kg)]]/1000</f>
        <v>0.45</v>
      </c>
      <c r="H1039" s="6" t="s">
        <v>1</v>
      </c>
      <c r="I1039" s="7">
        <v>260</v>
      </c>
      <c r="J1039" s="6">
        <v>8090</v>
      </c>
      <c r="K1039" s="6" t="s">
        <v>34</v>
      </c>
      <c r="L1039" s="6">
        <v>91100</v>
      </c>
      <c r="M1039" s="6" t="s">
        <v>22</v>
      </c>
      <c r="N1039" s="7">
        <v>258.04300000000001</v>
      </c>
      <c r="O1039" s="6" t="s">
        <v>170</v>
      </c>
      <c r="P1039" s="6" t="s">
        <v>171</v>
      </c>
      <c r="Q1039" s="11">
        <v>2920180786765</v>
      </c>
      <c r="R1039" s="12">
        <v>203880599</v>
      </c>
      <c r="S1039" s="6" t="str">
        <f>LEFT(Q1039,1)</f>
        <v>2</v>
      </c>
      <c r="T1039" s="6" t="str">
        <f>IF(S1039="1","Homme",IF(S1039="0","Inconnu","Femme"))</f>
        <v>Femme</v>
      </c>
      <c r="U1039" s="6" t="str">
        <f>"19"&amp;MID(Q1039, SEARCH("", Q1039) + 1,2)</f>
        <v>1992</v>
      </c>
      <c r="V1039" s="6" t="str">
        <f>FLOOR(U1039,5) &amp; "-" &amp; FLOOR(U1039,5) + 5</f>
        <v>1990-1995</v>
      </c>
      <c r="W1039" s="24">
        <f>IFERROR(VLOOKUP(Data_Set[[#This Row],[Type Transport]],'[1]Taux émission CO2e'!$A$5:$B$16,2,0),0)</f>
        <v>0.3</v>
      </c>
      <c r="X1039" s="28">
        <f>IFERROR(VLOOKUP(Data_Set[[#This Row],[Type Transport]],'[1]Taux émission CO2e'!$A$5:$D$16,4,0),0)</f>
        <v>0.16</v>
      </c>
      <c r="Y1039" s="24">
        <f>IFERROR(VLOOKUP(Data_Set[[#This Row],[Type Transport]],'[1]Taux émission CO2e'!$A$20:$B$31,2,0),0)</f>
        <v>0.7</v>
      </c>
      <c r="Z1039" s="6">
        <f>IFERROR(VLOOKUP(Data_Set[[#This Row],[Type Transport]],'[1]Taux émission CO2e'!$A$20:$D$31,4,0),0)</f>
        <v>6.7400000000000002E-2</v>
      </c>
      <c r="AA1039" s="30">
        <f>Data_Set[[#This Row],[Repartition Segment 1]]*Data_Set[[#This Row],[Coefficient CO2 Segment 1]]*Data_Set[[#This Row],[Poids OT (T)]]*Data_Set[[#This Row],[Distance (KM)]]</f>
        <v>5.5737288000000005</v>
      </c>
      <c r="AB1039" s="30">
        <f>Data_Set[[#This Row],[Repartition Segment 2]]*Data_Set[[#This Row],[Coefficient CO2 Segment 2]]*Data_Set[[#This Row],[Poids OT (T)]]*Data_Set[[#This Row],[Distance (KM)]]</f>
        <v>5.4785109329999999</v>
      </c>
      <c r="AC1039" s="30">
        <f>Data_Set[[#This Row],[Bilan CO2 Segment 1 (Kg CO2)]]+Data_Set[[#This Row],[Bilan CO2 Segment 2 (Kg CO2)]]</f>
        <v>11.052239733</v>
      </c>
      <c r="AD1039" s="1"/>
    </row>
    <row r="1040" spans="1:30" ht="12.5" x14ac:dyDescent="0.25">
      <c r="A1040" s="7">
        <v>2022090069</v>
      </c>
      <c r="B1040" s="18">
        <v>44820</v>
      </c>
      <c r="C1040" s="18" t="str">
        <f>TEXT(B1040, "mmmm")</f>
        <v>septembre</v>
      </c>
      <c r="D1040" s="18" t="str">
        <f>TEXT(B1040,"aaaa")</f>
        <v>2022</v>
      </c>
      <c r="E1040" s="7">
        <v>1554352</v>
      </c>
      <c r="F1040" s="17">
        <v>450</v>
      </c>
      <c r="G1040" s="23">
        <f>Data_Set[[#This Row],[Poids OT (kg)]]/1000</f>
        <v>0.45</v>
      </c>
      <c r="H1040" s="6" t="s">
        <v>1</v>
      </c>
      <c r="I1040" s="7">
        <v>260</v>
      </c>
      <c r="J1040" s="6">
        <v>8090</v>
      </c>
      <c r="K1040" s="6" t="s">
        <v>34</v>
      </c>
      <c r="L1040" s="6">
        <v>91100</v>
      </c>
      <c r="M1040" s="6" t="s">
        <v>22</v>
      </c>
      <c r="N1040" s="7">
        <v>258.04300000000001</v>
      </c>
      <c r="O1040" s="6" t="s">
        <v>170</v>
      </c>
      <c r="P1040" s="6" t="s">
        <v>171</v>
      </c>
      <c r="Q1040" s="11">
        <v>2920180786765</v>
      </c>
      <c r="R1040" s="12">
        <v>203880599</v>
      </c>
      <c r="S1040" s="6" t="str">
        <f>LEFT(Q1040,1)</f>
        <v>2</v>
      </c>
      <c r="T1040" s="6" t="str">
        <f>IF(S1040="1","Homme",IF(S1040="0","Inconnu","Femme"))</f>
        <v>Femme</v>
      </c>
      <c r="U1040" s="6" t="str">
        <f>"19"&amp;MID(Q1040, SEARCH("", Q1040) + 1,2)</f>
        <v>1992</v>
      </c>
      <c r="V1040" s="6" t="str">
        <f>FLOOR(U1040,5) &amp; "-" &amp; FLOOR(U1040,5) + 5</f>
        <v>1990-1995</v>
      </c>
      <c r="W1040" s="24">
        <f>IFERROR(VLOOKUP(Data_Set[[#This Row],[Type Transport]],'[1]Taux émission CO2e'!$A$5:$B$16,2,0),0)</f>
        <v>0.3</v>
      </c>
      <c r="X1040" s="28">
        <f>IFERROR(VLOOKUP(Data_Set[[#This Row],[Type Transport]],'[1]Taux émission CO2e'!$A$5:$D$16,4,0),0)</f>
        <v>0.16</v>
      </c>
      <c r="Y1040" s="24">
        <f>IFERROR(VLOOKUP(Data_Set[[#This Row],[Type Transport]],'[1]Taux émission CO2e'!$A$20:$B$31,2,0),0)</f>
        <v>0.7</v>
      </c>
      <c r="Z1040" s="6">
        <f>IFERROR(VLOOKUP(Data_Set[[#This Row],[Type Transport]],'[1]Taux émission CO2e'!$A$20:$D$31,4,0),0)</f>
        <v>6.7400000000000002E-2</v>
      </c>
      <c r="AA1040" s="30">
        <f>Data_Set[[#This Row],[Repartition Segment 1]]*Data_Set[[#This Row],[Coefficient CO2 Segment 1]]*Data_Set[[#This Row],[Poids OT (T)]]*Data_Set[[#This Row],[Distance (KM)]]</f>
        <v>5.5737288000000005</v>
      </c>
      <c r="AB1040" s="30">
        <f>Data_Set[[#This Row],[Repartition Segment 2]]*Data_Set[[#This Row],[Coefficient CO2 Segment 2]]*Data_Set[[#This Row],[Poids OT (T)]]*Data_Set[[#This Row],[Distance (KM)]]</f>
        <v>5.4785109329999999</v>
      </c>
      <c r="AC1040" s="30">
        <f>Data_Set[[#This Row],[Bilan CO2 Segment 1 (Kg CO2)]]+Data_Set[[#This Row],[Bilan CO2 Segment 2 (Kg CO2)]]</f>
        <v>11.052239733</v>
      </c>
      <c r="AD1040" s="1"/>
    </row>
    <row r="1041" spans="1:30" ht="12.5" x14ac:dyDescent="0.25">
      <c r="A1041" s="7">
        <v>2022090069</v>
      </c>
      <c r="B1041" s="18">
        <v>44827</v>
      </c>
      <c r="C1041" s="18" t="str">
        <f>TEXT(B1041, "mmmm")</f>
        <v>septembre</v>
      </c>
      <c r="D1041" s="18" t="str">
        <f>TEXT(B1041,"aaaa")</f>
        <v>2022</v>
      </c>
      <c r="E1041" s="7">
        <v>1557344</v>
      </c>
      <c r="F1041" s="17">
        <v>300</v>
      </c>
      <c r="G1041" s="23">
        <f>Data_Set[[#This Row],[Poids OT (kg)]]/1000</f>
        <v>0.3</v>
      </c>
      <c r="H1041" s="6" t="s">
        <v>1</v>
      </c>
      <c r="I1041" s="7">
        <v>260</v>
      </c>
      <c r="J1041" s="6">
        <v>8090</v>
      </c>
      <c r="K1041" s="6" t="s">
        <v>34</v>
      </c>
      <c r="L1041" s="6">
        <v>91100</v>
      </c>
      <c r="M1041" s="6" t="s">
        <v>22</v>
      </c>
      <c r="N1041" s="7">
        <v>258.04300000000001</v>
      </c>
      <c r="O1041" s="6" t="s">
        <v>170</v>
      </c>
      <c r="P1041" s="6" t="s">
        <v>171</v>
      </c>
      <c r="Q1041" s="11">
        <v>2920180786765</v>
      </c>
      <c r="R1041" s="12">
        <v>203880599</v>
      </c>
      <c r="S1041" s="6" t="str">
        <f>LEFT(Q1041,1)</f>
        <v>2</v>
      </c>
      <c r="T1041" s="6" t="str">
        <f>IF(S1041="1","Homme",IF(S1041="0","Inconnu","Femme"))</f>
        <v>Femme</v>
      </c>
      <c r="U1041" s="6" t="str">
        <f>"19"&amp;MID(Q1041, SEARCH("", Q1041) + 1,2)</f>
        <v>1992</v>
      </c>
      <c r="V1041" s="6" t="str">
        <f>FLOOR(U1041,5) &amp; "-" &amp; FLOOR(U1041,5) + 5</f>
        <v>1990-1995</v>
      </c>
      <c r="W1041" s="24">
        <f>IFERROR(VLOOKUP(Data_Set[[#This Row],[Type Transport]],'[1]Taux émission CO2e'!$A$5:$B$16,2,0),0)</f>
        <v>0.3</v>
      </c>
      <c r="X1041" s="28">
        <f>IFERROR(VLOOKUP(Data_Set[[#This Row],[Type Transport]],'[1]Taux émission CO2e'!$A$5:$D$16,4,0),0)</f>
        <v>0.16</v>
      </c>
      <c r="Y1041" s="24">
        <f>IFERROR(VLOOKUP(Data_Set[[#This Row],[Type Transport]],'[1]Taux émission CO2e'!$A$20:$B$31,2,0),0)</f>
        <v>0.7</v>
      </c>
      <c r="Z1041" s="6">
        <f>IFERROR(VLOOKUP(Data_Set[[#This Row],[Type Transport]],'[1]Taux émission CO2e'!$A$20:$D$31,4,0),0)</f>
        <v>6.7400000000000002E-2</v>
      </c>
      <c r="AA1041" s="30">
        <f>Data_Set[[#This Row],[Repartition Segment 1]]*Data_Set[[#This Row],[Coefficient CO2 Segment 1]]*Data_Set[[#This Row],[Poids OT (T)]]*Data_Set[[#This Row],[Distance (KM)]]</f>
        <v>3.7158191999999999</v>
      </c>
      <c r="AB1041" s="30">
        <f>Data_Set[[#This Row],[Repartition Segment 2]]*Data_Set[[#This Row],[Coefficient CO2 Segment 2]]*Data_Set[[#This Row],[Poids OT (T)]]*Data_Set[[#This Row],[Distance (KM)]]</f>
        <v>3.6523406220000001</v>
      </c>
      <c r="AC1041" s="30">
        <f>Data_Set[[#This Row],[Bilan CO2 Segment 1 (Kg CO2)]]+Data_Set[[#This Row],[Bilan CO2 Segment 2 (Kg CO2)]]</f>
        <v>7.368159822</v>
      </c>
      <c r="AD1041" s="1"/>
    </row>
    <row r="1042" spans="1:30" ht="12.5" x14ac:dyDescent="0.25">
      <c r="A1042" s="7">
        <v>20220900129</v>
      </c>
      <c r="B1042" s="18">
        <v>44834</v>
      </c>
      <c r="C1042" s="18" t="str">
        <f>TEXT(B1042, "mmmm")</f>
        <v>septembre</v>
      </c>
      <c r="D1042" s="18" t="str">
        <f>TEXT(B1042,"aaaa")</f>
        <v>2022</v>
      </c>
      <c r="E1042" s="7">
        <v>1560441</v>
      </c>
      <c r="F1042" s="17">
        <v>300</v>
      </c>
      <c r="G1042" s="23">
        <f>Data_Set[[#This Row],[Poids OT (kg)]]/1000</f>
        <v>0.3</v>
      </c>
      <c r="H1042" s="6" t="s">
        <v>1</v>
      </c>
      <c r="I1042" s="7">
        <v>260</v>
      </c>
      <c r="J1042" s="6">
        <v>8090</v>
      </c>
      <c r="K1042" s="6" t="s">
        <v>34</v>
      </c>
      <c r="L1042" s="6">
        <v>91100</v>
      </c>
      <c r="M1042" s="6" t="s">
        <v>22</v>
      </c>
      <c r="N1042" s="7">
        <v>258.04300000000001</v>
      </c>
      <c r="O1042" s="6" t="s">
        <v>170</v>
      </c>
      <c r="P1042" s="6" t="s">
        <v>171</v>
      </c>
      <c r="Q1042" s="11">
        <v>2920180786765</v>
      </c>
      <c r="R1042" s="12">
        <v>203880599</v>
      </c>
      <c r="S1042" s="6" t="str">
        <f>LEFT(Q1042,1)</f>
        <v>2</v>
      </c>
      <c r="T1042" s="6" t="str">
        <f>IF(S1042="1","Homme",IF(S1042="0","Inconnu","Femme"))</f>
        <v>Femme</v>
      </c>
      <c r="U1042" s="6" t="str">
        <f>"19"&amp;MID(Q1042, SEARCH("", Q1042) + 1,2)</f>
        <v>1992</v>
      </c>
      <c r="V1042" s="6" t="str">
        <f>FLOOR(U1042,5) &amp; "-" &amp; FLOOR(U1042,5) + 5</f>
        <v>1990-1995</v>
      </c>
      <c r="W1042" s="24">
        <f>IFERROR(VLOOKUP(Data_Set[[#This Row],[Type Transport]],'[1]Taux émission CO2e'!$A$5:$B$16,2,0),0)</f>
        <v>0.3</v>
      </c>
      <c r="X1042" s="28">
        <f>IFERROR(VLOOKUP(Data_Set[[#This Row],[Type Transport]],'[1]Taux émission CO2e'!$A$5:$D$16,4,0),0)</f>
        <v>0.16</v>
      </c>
      <c r="Y1042" s="24">
        <f>IFERROR(VLOOKUP(Data_Set[[#This Row],[Type Transport]],'[1]Taux émission CO2e'!$A$20:$B$31,2,0),0)</f>
        <v>0.7</v>
      </c>
      <c r="Z1042" s="6">
        <f>IFERROR(VLOOKUP(Data_Set[[#This Row],[Type Transport]],'[1]Taux émission CO2e'!$A$20:$D$31,4,0),0)</f>
        <v>6.7400000000000002E-2</v>
      </c>
      <c r="AA1042" s="30">
        <f>Data_Set[[#This Row],[Repartition Segment 1]]*Data_Set[[#This Row],[Coefficient CO2 Segment 1]]*Data_Set[[#This Row],[Poids OT (T)]]*Data_Set[[#This Row],[Distance (KM)]]</f>
        <v>3.7158191999999999</v>
      </c>
      <c r="AB1042" s="30">
        <f>Data_Set[[#This Row],[Repartition Segment 2]]*Data_Set[[#This Row],[Coefficient CO2 Segment 2]]*Data_Set[[#This Row],[Poids OT (T)]]*Data_Set[[#This Row],[Distance (KM)]]</f>
        <v>3.6523406220000001</v>
      </c>
      <c r="AC1042" s="30">
        <f>Data_Set[[#This Row],[Bilan CO2 Segment 1 (Kg CO2)]]+Data_Set[[#This Row],[Bilan CO2 Segment 2 (Kg CO2)]]</f>
        <v>7.368159822</v>
      </c>
      <c r="AD1042" s="1"/>
    </row>
    <row r="1043" spans="1:30" ht="12.5" x14ac:dyDescent="0.25">
      <c r="A1043" s="7">
        <v>2022070063</v>
      </c>
      <c r="B1043" s="18">
        <v>44764</v>
      </c>
      <c r="C1043" s="18" t="str">
        <f>TEXT(B1043, "mmmm")</f>
        <v>juillet</v>
      </c>
      <c r="D1043" s="18" t="str">
        <f>TEXT(B1043,"aaaa")</f>
        <v>2022</v>
      </c>
      <c r="E1043" s="7">
        <v>1534580</v>
      </c>
      <c r="F1043" s="17">
        <v>300</v>
      </c>
      <c r="G1043" s="23">
        <f>Data_Set[[#This Row],[Poids OT (kg)]]/1000</f>
        <v>0.3</v>
      </c>
      <c r="H1043" s="6" t="s">
        <v>1</v>
      </c>
      <c r="I1043" s="7">
        <v>275</v>
      </c>
      <c r="J1043" s="6">
        <v>8090</v>
      </c>
      <c r="K1043" s="6" t="s">
        <v>34</v>
      </c>
      <c r="L1043" s="6">
        <v>91090</v>
      </c>
      <c r="M1043" s="6" t="s">
        <v>29</v>
      </c>
      <c r="N1043" s="7">
        <v>257.10899999999998</v>
      </c>
      <c r="O1043" s="6" t="s">
        <v>170</v>
      </c>
      <c r="P1043" s="6" t="s">
        <v>171</v>
      </c>
      <c r="Q1043" s="11">
        <v>2920180786765</v>
      </c>
      <c r="R1043" s="12">
        <v>203880599</v>
      </c>
      <c r="S1043" s="6" t="str">
        <f>LEFT(Q1043,1)</f>
        <v>2</v>
      </c>
      <c r="T1043" s="6" t="str">
        <f>IF(S1043="1","Homme",IF(S1043="0","Inconnu","Femme"))</f>
        <v>Femme</v>
      </c>
      <c r="U1043" s="6" t="str">
        <f>"19"&amp;MID(Q1043, SEARCH("", Q1043) + 1,2)</f>
        <v>1992</v>
      </c>
      <c r="V1043" s="6" t="str">
        <f>FLOOR(U1043,5) &amp; "-" &amp; FLOOR(U1043,5) + 5</f>
        <v>1990-1995</v>
      </c>
      <c r="W1043" s="24">
        <f>IFERROR(VLOOKUP(Data_Set[[#This Row],[Type Transport]],'[1]Taux émission CO2e'!$A$5:$B$16,2,0),0)</f>
        <v>0.3</v>
      </c>
      <c r="X1043" s="28">
        <f>IFERROR(VLOOKUP(Data_Set[[#This Row],[Type Transport]],'[1]Taux émission CO2e'!$A$5:$D$16,4,0),0)</f>
        <v>0.16</v>
      </c>
      <c r="Y1043" s="24">
        <f>IFERROR(VLOOKUP(Data_Set[[#This Row],[Type Transport]],'[1]Taux émission CO2e'!$A$20:$B$31,2,0),0)</f>
        <v>0.7</v>
      </c>
      <c r="Z1043" s="6">
        <f>IFERROR(VLOOKUP(Data_Set[[#This Row],[Type Transport]],'[1]Taux émission CO2e'!$A$20:$D$31,4,0),0)</f>
        <v>6.7400000000000002E-2</v>
      </c>
      <c r="AA1043" s="30">
        <f>Data_Set[[#This Row],[Repartition Segment 1]]*Data_Set[[#This Row],[Coefficient CO2 Segment 1]]*Data_Set[[#This Row],[Poids OT (T)]]*Data_Set[[#This Row],[Distance (KM)]]</f>
        <v>3.7023695999999995</v>
      </c>
      <c r="AB1043" s="30">
        <f>Data_Set[[#This Row],[Repartition Segment 2]]*Data_Set[[#This Row],[Coefficient CO2 Segment 2]]*Data_Set[[#This Row],[Poids OT (T)]]*Data_Set[[#This Row],[Distance (KM)]]</f>
        <v>3.6391207859999999</v>
      </c>
      <c r="AC1043" s="30">
        <f>Data_Set[[#This Row],[Bilan CO2 Segment 1 (Kg CO2)]]+Data_Set[[#This Row],[Bilan CO2 Segment 2 (Kg CO2)]]</f>
        <v>7.3414903859999994</v>
      </c>
      <c r="AD1043" s="1"/>
    </row>
    <row r="1044" spans="1:30" ht="12.5" x14ac:dyDescent="0.25">
      <c r="A1044" s="7">
        <v>2022070063</v>
      </c>
      <c r="B1044" s="18">
        <v>44771</v>
      </c>
      <c r="C1044" s="18" t="str">
        <f>TEXT(B1044, "mmmm")</f>
        <v>juillet</v>
      </c>
      <c r="D1044" s="18" t="str">
        <f>TEXT(B1044,"aaaa")</f>
        <v>2022</v>
      </c>
      <c r="E1044" s="7">
        <v>1537453</v>
      </c>
      <c r="F1044" s="17">
        <v>300</v>
      </c>
      <c r="G1044" s="23">
        <f>Data_Set[[#This Row],[Poids OT (kg)]]/1000</f>
        <v>0.3</v>
      </c>
      <c r="H1044" s="6" t="s">
        <v>1</v>
      </c>
      <c r="I1044" s="7">
        <v>200</v>
      </c>
      <c r="J1044" s="6">
        <v>8090</v>
      </c>
      <c r="K1044" s="6" t="s">
        <v>34</v>
      </c>
      <c r="L1044" s="6">
        <v>91090</v>
      </c>
      <c r="M1044" s="6" t="s">
        <v>29</v>
      </c>
      <c r="N1044" s="7">
        <v>257.10899999999998</v>
      </c>
      <c r="O1044" s="6" t="s">
        <v>170</v>
      </c>
      <c r="P1044" s="6" t="s">
        <v>171</v>
      </c>
      <c r="Q1044" s="11">
        <v>2920180786765</v>
      </c>
      <c r="R1044" s="12">
        <v>203880599</v>
      </c>
      <c r="S1044" s="6" t="str">
        <f>LEFT(Q1044,1)</f>
        <v>2</v>
      </c>
      <c r="T1044" s="6" t="str">
        <f>IF(S1044="1","Homme",IF(S1044="0","Inconnu","Femme"))</f>
        <v>Femme</v>
      </c>
      <c r="U1044" s="6" t="str">
        <f>"19"&amp;MID(Q1044, SEARCH("", Q1044) + 1,2)</f>
        <v>1992</v>
      </c>
      <c r="V1044" s="6" t="str">
        <f>FLOOR(U1044,5) &amp; "-" &amp; FLOOR(U1044,5) + 5</f>
        <v>1990-1995</v>
      </c>
      <c r="W1044" s="24">
        <f>IFERROR(VLOOKUP(Data_Set[[#This Row],[Type Transport]],'[1]Taux émission CO2e'!$A$5:$B$16,2,0),0)</f>
        <v>0.3</v>
      </c>
      <c r="X1044" s="28">
        <f>IFERROR(VLOOKUP(Data_Set[[#This Row],[Type Transport]],'[1]Taux émission CO2e'!$A$5:$D$16,4,0),0)</f>
        <v>0.16</v>
      </c>
      <c r="Y1044" s="24">
        <f>IFERROR(VLOOKUP(Data_Set[[#This Row],[Type Transport]],'[1]Taux émission CO2e'!$A$20:$B$31,2,0),0)</f>
        <v>0.7</v>
      </c>
      <c r="Z1044" s="6">
        <f>IFERROR(VLOOKUP(Data_Set[[#This Row],[Type Transport]],'[1]Taux émission CO2e'!$A$20:$D$31,4,0),0)</f>
        <v>6.7400000000000002E-2</v>
      </c>
      <c r="AA1044" s="30">
        <f>Data_Set[[#This Row],[Repartition Segment 1]]*Data_Set[[#This Row],[Coefficient CO2 Segment 1]]*Data_Set[[#This Row],[Poids OT (T)]]*Data_Set[[#This Row],[Distance (KM)]]</f>
        <v>3.7023695999999995</v>
      </c>
      <c r="AB1044" s="30">
        <f>Data_Set[[#This Row],[Repartition Segment 2]]*Data_Set[[#This Row],[Coefficient CO2 Segment 2]]*Data_Set[[#This Row],[Poids OT (T)]]*Data_Set[[#This Row],[Distance (KM)]]</f>
        <v>3.6391207859999999</v>
      </c>
      <c r="AC1044" s="30">
        <f>Data_Set[[#This Row],[Bilan CO2 Segment 1 (Kg CO2)]]+Data_Set[[#This Row],[Bilan CO2 Segment 2 (Kg CO2)]]</f>
        <v>7.3414903859999994</v>
      </c>
      <c r="AD1044" s="1"/>
    </row>
    <row r="1045" spans="1:30" ht="12.5" x14ac:dyDescent="0.25">
      <c r="A1045" s="7">
        <v>20210100041</v>
      </c>
      <c r="B1045" s="18">
        <v>44204</v>
      </c>
      <c r="C1045" s="18" t="str">
        <f>TEXT(B1045, "mmmm")</f>
        <v>janvier</v>
      </c>
      <c r="D1045" s="18" t="str">
        <f>TEXT(B1045,"aaaa")</f>
        <v>2021</v>
      </c>
      <c r="E1045" s="7">
        <v>1310495</v>
      </c>
      <c r="F1045" s="17">
        <v>80</v>
      </c>
      <c r="G1045" s="23">
        <f>Data_Set[[#This Row],[Poids OT (kg)]]/1000</f>
        <v>0.08</v>
      </c>
      <c r="H1045" s="6" t="s">
        <v>1</v>
      </c>
      <c r="I1045" s="7">
        <v>110</v>
      </c>
      <c r="J1045" s="6">
        <v>91100</v>
      </c>
      <c r="K1045" s="6" t="s">
        <v>22</v>
      </c>
      <c r="L1045" s="6">
        <v>8090</v>
      </c>
      <c r="M1045" s="6" t="s">
        <v>135</v>
      </c>
      <c r="N1045" s="7">
        <v>256.911</v>
      </c>
      <c r="O1045" s="6" t="s">
        <v>145</v>
      </c>
      <c r="P1045" s="6" t="s">
        <v>146</v>
      </c>
      <c r="Q1045" s="11">
        <v>1690891543678</v>
      </c>
      <c r="R1045" s="12">
        <v>154098765</v>
      </c>
      <c r="S1045" s="6" t="str">
        <f>LEFT(Q1045,1)</f>
        <v>1</v>
      </c>
      <c r="T1045" s="6" t="str">
        <f>IF(S1045="1","Homme",IF(S1045="0","Inconnu","Femme"))</f>
        <v>Homme</v>
      </c>
      <c r="U1045" s="6" t="str">
        <f>"19"&amp;MID(Q1045, SEARCH("", Q1045) + 1,2)</f>
        <v>1969</v>
      </c>
      <c r="V1045" s="6" t="str">
        <f>FLOOR(U1045,5) &amp; "-" &amp; FLOOR(U1045,5) + 5</f>
        <v>1965-1970</v>
      </c>
      <c r="W1045" s="24">
        <f>IFERROR(VLOOKUP(Data_Set[[#This Row],[Type Transport]],'[1]Taux émission CO2e'!$A$5:$B$16,2,0),0)</f>
        <v>0.3</v>
      </c>
      <c r="X1045" s="28">
        <f>IFERROR(VLOOKUP(Data_Set[[#This Row],[Type Transport]],'[1]Taux émission CO2e'!$A$5:$D$16,4,0),0)</f>
        <v>0.16</v>
      </c>
      <c r="Y1045" s="24">
        <f>IFERROR(VLOOKUP(Data_Set[[#This Row],[Type Transport]],'[1]Taux émission CO2e'!$A$20:$B$31,2,0),0)</f>
        <v>0.7</v>
      </c>
      <c r="Z1045" s="6">
        <f>IFERROR(VLOOKUP(Data_Set[[#This Row],[Type Transport]],'[1]Taux émission CO2e'!$A$20:$D$31,4,0),0)</f>
        <v>6.7400000000000002E-2</v>
      </c>
      <c r="AA1045" s="30">
        <f>Data_Set[[#This Row],[Repartition Segment 1]]*Data_Set[[#This Row],[Coefficient CO2 Segment 1]]*Data_Set[[#This Row],[Poids OT (T)]]*Data_Set[[#This Row],[Distance (KM)]]</f>
        <v>0.98653824000000001</v>
      </c>
      <c r="AB1045" s="30">
        <f>Data_Set[[#This Row],[Repartition Segment 2]]*Data_Set[[#This Row],[Coefficient CO2 Segment 2]]*Data_Set[[#This Row],[Poids OT (T)]]*Data_Set[[#This Row],[Distance (KM)]]</f>
        <v>0.96968487840000006</v>
      </c>
      <c r="AC1045" s="30">
        <f>Data_Set[[#This Row],[Bilan CO2 Segment 1 (Kg CO2)]]+Data_Set[[#This Row],[Bilan CO2 Segment 2 (Kg CO2)]]</f>
        <v>1.9562231184000001</v>
      </c>
      <c r="AD1045" s="1"/>
    </row>
    <row r="1046" spans="1:30" ht="12.5" x14ac:dyDescent="0.25">
      <c r="A1046" s="7">
        <v>20210200044</v>
      </c>
      <c r="B1046" s="18">
        <v>44230</v>
      </c>
      <c r="C1046" s="18" t="str">
        <f>TEXT(B1046, "mmmm")</f>
        <v>février</v>
      </c>
      <c r="D1046" s="18" t="str">
        <f>TEXT(B1046,"aaaa")</f>
        <v>2021</v>
      </c>
      <c r="E1046" s="7">
        <v>1319315</v>
      </c>
      <c r="F1046" s="17">
        <v>60</v>
      </c>
      <c r="G1046" s="23">
        <f>Data_Set[[#This Row],[Poids OT (kg)]]/1000</f>
        <v>0.06</v>
      </c>
      <c r="H1046" s="6" t="s">
        <v>1</v>
      </c>
      <c r="I1046" s="7">
        <v>110</v>
      </c>
      <c r="J1046" s="6">
        <v>91100</v>
      </c>
      <c r="K1046" s="6" t="s">
        <v>22</v>
      </c>
      <c r="L1046" s="6">
        <v>8090</v>
      </c>
      <c r="M1046" s="6" t="s">
        <v>135</v>
      </c>
      <c r="N1046" s="7">
        <v>256.911</v>
      </c>
      <c r="O1046" s="6" t="s">
        <v>145</v>
      </c>
      <c r="P1046" s="6" t="s">
        <v>146</v>
      </c>
      <c r="Q1046" s="11">
        <v>1690891543678</v>
      </c>
      <c r="R1046" s="12">
        <v>154098765</v>
      </c>
      <c r="S1046" s="6" t="str">
        <f>LEFT(Q1046,1)</f>
        <v>1</v>
      </c>
      <c r="T1046" s="6" t="str">
        <f>IF(S1046="1","Homme",IF(S1046="0","Inconnu","Femme"))</f>
        <v>Homme</v>
      </c>
      <c r="U1046" s="6" t="str">
        <f>"19"&amp;MID(Q1046, SEARCH("", Q1046) + 1,2)</f>
        <v>1969</v>
      </c>
      <c r="V1046" s="6" t="str">
        <f>FLOOR(U1046,5) &amp; "-" &amp; FLOOR(U1046,5) + 5</f>
        <v>1965-1970</v>
      </c>
      <c r="W1046" s="24">
        <f>IFERROR(VLOOKUP(Data_Set[[#This Row],[Type Transport]],'[1]Taux émission CO2e'!$A$5:$B$16,2,0),0)</f>
        <v>0.3</v>
      </c>
      <c r="X1046" s="28">
        <f>IFERROR(VLOOKUP(Data_Set[[#This Row],[Type Transport]],'[1]Taux émission CO2e'!$A$5:$D$16,4,0),0)</f>
        <v>0.16</v>
      </c>
      <c r="Y1046" s="24">
        <f>IFERROR(VLOOKUP(Data_Set[[#This Row],[Type Transport]],'[1]Taux émission CO2e'!$A$20:$B$31,2,0),0)</f>
        <v>0.7</v>
      </c>
      <c r="Z1046" s="6">
        <f>IFERROR(VLOOKUP(Data_Set[[#This Row],[Type Transport]],'[1]Taux émission CO2e'!$A$20:$D$31,4,0),0)</f>
        <v>6.7400000000000002E-2</v>
      </c>
      <c r="AA1046" s="30">
        <f>Data_Set[[#This Row],[Repartition Segment 1]]*Data_Set[[#This Row],[Coefficient CO2 Segment 1]]*Data_Set[[#This Row],[Poids OT (T)]]*Data_Set[[#This Row],[Distance (KM)]]</f>
        <v>0.73990367999999995</v>
      </c>
      <c r="AB1046" s="30">
        <f>Data_Set[[#This Row],[Repartition Segment 2]]*Data_Set[[#This Row],[Coefficient CO2 Segment 2]]*Data_Set[[#This Row],[Poids OT (T)]]*Data_Set[[#This Row],[Distance (KM)]]</f>
        <v>0.72726365879999999</v>
      </c>
      <c r="AC1046" s="30">
        <f>Data_Set[[#This Row],[Bilan CO2 Segment 1 (Kg CO2)]]+Data_Set[[#This Row],[Bilan CO2 Segment 2 (Kg CO2)]]</f>
        <v>1.4671673387999999</v>
      </c>
      <c r="AD1046" s="1"/>
    </row>
    <row r="1047" spans="1:30" ht="12.5" x14ac:dyDescent="0.25">
      <c r="A1047" s="7">
        <v>20210200044</v>
      </c>
      <c r="B1047" s="18">
        <v>44235</v>
      </c>
      <c r="C1047" s="18" t="str">
        <f>TEXT(B1047, "mmmm")</f>
        <v>février</v>
      </c>
      <c r="D1047" s="18" t="str">
        <f>TEXT(B1047,"aaaa")</f>
        <v>2021</v>
      </c>
      <c r="E1047" s="7">
        <v>1320285</v>
      </c>
      <c r="F1047" s="17">
        <v>130</v>
      </c>
      <c r="G1047" s="23">
        <f>Data_Set[[#This Row],[Poids OT (kg)]]/1000</f>
        <v>0.13</v>
      </c>
      <c r="H1047" s="6" t="s">
        <v>0</v>
      </c>
      <c r="I1047" s="7">
        <v>110</v>
      </c>
      <c r="J1047" s="6">
        <v>91100</v>
      </c>
      <c r="K1047" s="6" t="s">
        <v>22</v>
      </c>
      <c r="L1047" s="6">
        <v>8090</v>
      </c>
      <c r="M1047" s="6" t="s">
        <v>135</v>
      </c>
      <c r="N1047" s="7">
        <v>256.911</v>
      </c>
      <c r="O1047" s="6" t="s">
        <v>145</v>
      </c>
      <c r="P1047" s="6" t="s">
        <v>146</v>
      </c>
      <c r="Q1047" s="11">
        <v>1690891543678</v>
      </c>
      <c r="R1047" s="12">
        <v>154098765</v>
      </c>
      <c r="S1047" s="6" t="str">
        <f>LEFT(Q1047,1)</f>
        <v>1</v>
      </c>
      <c r="T1047" s="6" t="str">
        <f>IF(S1047="1","Homme",IF(S1047="0","Inconnu","Femme"))</f>
        <v>Homme</v>
      </c>
      <c r="U1047" s="6" t="str">
        <f>"19"&amp;MID(Q1047, SEARCH("", Q1047) + 1,2)</f>
        <v>1969</v>
      </c>
      <c r="V1047" s="6" t="str">
        <f>FLOOR(U1047,5) &amp; "-" &amp; FLOOR(U1047,5) + 5</f>
        <v>1965-1970</v>
      </c>
      <c r="W1047" s="24">
        <f>IFERROR(VLOOKUP(Data_Set[[#This Row],[Type Transport]],'[1]Taux émission CO2e'!$A$5:$B$16,2,0),0)</f>
        <v>0.3</v>
      </c>
      <c r="X1047" s="28">
        <f>IFERROR(VLOOKUP(Data_Set[[#This Row],[Type Transport]],'[1]Taux émission CO2e'!$A$5:$D$16,4,0),0)</f>
        <v>0.16</v>
      </c>
      <c r="Y1047" s="24">
        <f>IFERROR(VLOOKUP(Data_Set[[#This Row],[Type Transport]],'[1]Taux émission CO2e'!$A$20:$B$31,2,0),0)</f>
        <v>0.7</v>
      </c>
      <c r="Z1047" s="6">
        <f>IFERROR(VLOOKUP(Data_Set[[#This Row],[Type Transport]],'[1]Taux émission CO2e'!$A$20:$D$31,4,0),0)</f>
        <v>6.7400000000000002E-2</v>
      </c>
      <c r="AA1047" s="30">
        <f>Data_Set[[#This Row],[Repartition Segment 1]]*Data_Set[[#This Row],[Coefficient CO2 Segment 1]]*Data_Set[[#This Row],[Poids OT (T)]]*Data_Set[[#This Row],[Distance (KM)]]</f>
        <v>1.6031246400000001</v>
      </c>
      <c r="AB1047" s="30">
        <f>Data_Set[[#This Row],[Repartition Segment 2]]*Data_Set[[#This Row],[Coefficient CO2 Segment 2]]*Data_Set[[#This Row],[Poids OT (T)]]*Data_Set[[#This Row],[Distance (KM)]]</f>
        <v>1.5757379273999998</v>
      </c>
      <c r="AC1047" s="30">
        <f>Data_Set[[#This Row],[Bilan CO2 Segment 1 (Kg CO2)]]+Data_Set[[#This Row],[Bilan CO2 Segment 2 (Kg CO2)]]</f>
        <v>3.1788625673999999</v>
      </c>
      <c r="AD1047" s="1"/>
    </row>
    <row r="1048" spans="1:30" ht="12.5" x14ac:dyDescent="0.25">
      <c r="A1048" s="7">
        <v>20210200044</v>
      </c>
      <c r="B1048" s="18">
        <v>44253</v>
      </c>
      <c r="C1048" s="18" t="str">
        <f>TEXT(B1048, "mmmm")</f>
        <v>février</v>
      </c>
      <c r="D1048" s="18" t="str">
        <f>TEXT(B1048,"aaaa")</f>
        <v>2021</v>
      </c>
      <c r="E1048" s="7">
        <v>1331949</v>
      </c>
      <c r="F1048" s="17">
        <v>140</v>
      </c>
      <c r="G1048" s="23">
        <f>Data_Set[[#This Row],[Poids OT (kg)]]/1000</f>
        <v>0.14000000000000001</v>
      </c>
      <c r="H1048" s="6" t="s">
        <v>0</v>
      </c>
      <c r="I1048" s="7">
        <v>110</v>
      </c>
      <c r="J1048" s="6">
        <v>91100</v>
      </c>
      <c r="K1048" s="6" t="s">
        <v>22</v>
      </c>
      <c r="L1048" s="6">
        <v>8090</v>
      </c>
      <c r="M1048" s="6" t="s">
        <v>135</v>
      </c>
      <c r="N1048" s="7">
        <v>256.911</v>
      </c>
      <c r="O1048" s="6" t="s">
        <v>145</v>
      </c>
      <c r="P1048" s="6" t="s">
        <v>146</v>
      </c>
      <c r="Q1048" s="11">
        <v>1690891543678</v>
      </c>
      <c r="R1048" s="12">
        <v>154098765</v>
      </c>
      <c r="S1048" s="6" t="str">
        <f>LEFT(Q1048,1)</f>
        <v>1</v>
      </c>
      <c r="T1048" s="6" t="str">
        <f>IF(S1048="1","Homme",IF(S1048="0","Inconnu","Femme"))</f>
        <v>Homme</v>
      </c>
      <c r="U1048" s="6" t="str">
        <f>"19"&amp;MID(Q1048, SEARCH("", Q1048) + 1,2)</f>
        <v>1969</v>
      </c>
      <c r="V1048" s="6" t="str">
        <f>FLOOR(U1048,5) &amp; "-" &amp; FLOOR(U1048,5) + 5</f>
        <v>1965-1970</v>
      </c>
      <c r="W1048" s="24">
        <f>IFERROR(VLOOKUP(Data_Set[[#This Row],[Type Transport]],'[1]Taux émission CO2e'!$A$5:$B$16,2,0),0)</f>
        <v>0.3</v>
      </c>
      <c r="X1048" s="28">
        <f>IFERROR(VLOOKUP(Data_Set[[#This Row],[Type Transport]],'[1]Taux émission CO2e'!$A$5:$D$16,4,0),0)</f>
        <v>0.16</v>
      </c>
      <c r="Y1048" s="24">
        <f>IFERROR(VLOOKUP(Data_Set[[#This Row],[Type Transport]],'[1]Taux émission CO2e'!$A$20:$B$31,2,0),0)</f>
        <v>0.7</v>
      </c>
      <c r="Z1048" s="6">
        <f>IFERROR(VLOOKUP(Data_Set[[#This Row],[Type Transport]],'[1]Taux émission CO2e'!$A$20:$D$31,4,0),0)</f>
        <v>6.7400000000000002E-2</v>
      </c>
      <c r="AA1048" s="30">
        <f>Data_Set[[#This Row],[Repartition Segment 1]]*Data_Set[[#This Row],[Coefficient CO2 Segment 1]]*Data_Set[[#This Row],[Poids OT (T)]]*Data_Set[[#This Row],[Distance (KM)]]</f>
        <v>1.7264419200000003</v>
      </c>
      <c r="AB1048" s="30">
        <f>Data_Set[[#This Row],[Repartition Segment 2]]*Data_Set[[#This Row],[Coefficient CO2 Segment 2]]*Data_Set[[#This Row],[Poids OT (T)]]*Data_Set[[#This Row],[Distance (KM)]]</f>
        <v>1.6969485372000002</v>
      </c>
      <c r="AC1048" s="30">
        <f>Data_Set[[#This Row],[Bilan CO2 Segment 1 (Kg CO2)]]+Data_Set[[#This Row],[Bilan CO2 Segment 2 (Kg CO2)]]</f>
        <v>3.4233904572000005</v>
      </c>
      <c r="AD1048" s="1"/>
    </row>
    <row r="1049" spans="1:30" ht="12.5" x14ac:dyDescent="0.25">
      <c r="A1049" s="7">
        <v>20210300043</v>
      </c>
      <c r="B1049" s="18">
        <v>44265</v>
      </c>
      <c r="C1049" s="18" t="str">
        <f>TEXT(B1049, "mmmm")</f>
        <v>mars</v>
      </c>
      <c r="D1049" s="18" t="str">
        <f>TEXT(B1049,"aaaa")</f>
        <v>2021</v>
      </c>
      <c r="E1049" s="7">
        <v>1335998</v>
      </c>
      <c r="F1049" s="17">
        <v>120</v>
      </c>
      <c r="G1049" s="23">
        <f>Data_Set[[#This Row],[Poids OT (kg)]]/1000</f>
        <v>0.12</v>
      </c>
      <c r="H1049" s="6" t="s">
        <v>0</v>
      </c>
      <c r="I1049" s="7">
        <v>110</v>
      </c>
      <c r="J1049" s="6">
        <v>91100</v>
      </c>
      <c r="K1049" s="6" t="s">
        <v>22</v>
      </c>
      <c r="L1049" s="6">
        <v>8090</v>
      </c>
      <c r="M1049" s="6" t="s">
        <v>135</v>
      </c>
      <c r="N1049" s="7">
        <v>256.911</v>
      </c>
      <c r="O1049" s="6" t="s">
        <v>145</v>
      </c>
      <c r="P1049" s="6" t="s">
        <v>146</v>
      </c>
      <c r="Q1049" s="11">
        <v>1690891543678</v>
      </c>
      <c r="R1049" s="12">
        <v>154098765</v>
      </c>
      <c r="S1049" s="6" t="str">
        <f>LEFT(Q1049,1)</f>
        <v>1</v>
      </c>
      <c r="T1049" s="6" t="str">
        <f>IF(S1049="1","Homme",IF(S1049="0","Inconnu","Femme"))</f>
        <v>Homme</v>
      </c>
      <c r="U1049" s="6" t="str">
        <f>"19"&amp;MID(Q1049, SEARCH("", Q1049) + 1,2)</f>
        <v>1969</v>
      </c>
      <c r="V1049" s="6" t="str">
        <f>FLOOR(U1049,5) &amp; "-" &amp; FLOOR(U1049,5) + 5</f>
        <v>1965-1970</v>
      </c>
      <c r="W1049" s="24">
        <f>IFERROR(VLOOKUP(Data_Set[[#This Row],[Type Transport]],'[1]Taux émission CO2e'!$A$5:$B$16,2,0),0)</f>
        <v>0.3</v>
      </c>
      <c r="X1049" s="28">
        <f>IFERROR(VLOOKUP(Data_Set[[#This Row],[Type Transport]],'[1]Taux émission CO2e'!$A$5:$D$16,4,0),0)</f>
        <v>0.16</v>
      </c>
      <c r="Y1049" s="24">
        <f>IFERROR(VLOOKUP(Data_Set[[#This Row],[Type Transport]],'[1]Taux émission CO2e'!$A$20:$B$31,2,0),0)</f>
        <v>0.7</v>
      </c>
      <c r="Z1049" s="6">
        <f>IFERROR(VLOOKUP(Data_Set[[#This Row],[Type Transport]],'[1]Taux émission CO2e'!$A$20:$D$31,4,0),0)</f>
        <v>6.7400000000000002E-2</v>
      </c>
      <c r="AA1049" s="30">
        <f>Data_Set[[#This Row],[Repartition Segment 1]]*Data_Set[[#This Row],[Coefficient CO2 Segment 1]]*Data_Set[[#This Row],[Poids OT (T)]]*Data_Set[[#This Row],[Distance (KM)]]</f>
        <v>1.4798073599999999</v>
      </c>
      <c r="AB1049" s="30">
        <f>Data_Set[[#This Row],[Repartition Segment 2]]*Data_Set[[#This Row],[Coefficient CO2 Segment 2]]*Data_Set[[#This Row],[Poids OT (T)]]*Data_Set[[#This Row],[Distance (KM)]]</f>
        <v>1.4545273176</v>
      </c>
      <c r="AC1049" s="30">
        <f>Data_Set[[#This Row],[Bilan CO2 Segment 1 (Kg CO2)]]+Data_Set[[#This Row],[Bilan CO2 Segment 2 (Kg CO2)]]</f>
        <v>2.9343346775999999</v>
      </c>
      <c r="AD1049" s="1"/>
    </row>
    <row r="1050" spans="1:30" ht="12.5" x14ac:dyDescent="0.25">
      <c r="A1050" s="7">
        <v>20210300043</v>
      </c>
      <c r="B1050" s="18">
        <v>44271</v>
      </c>
      <c r="C1050" s="18" t="str">
        <f>TEXT(B1050, "mmmm")</f>
        <v>mars</v>
      </c>
      <c r="D1050" s="18" t="str">
        <f>TEXT(B1050,"aaaa")</f>
        <v>2021</v>
      </c>
      <c r="E1050" s="7">
        <v>1337761</v>
      </c>
      <c r="F1050" s="17">
        <v>100</v>
      </c>
      <c r="G1050" s="23">
        <f>Data_Set[[#This Row],[Poids OT (kg)]]/1000</f>
        <v>0.1</v>
      </c>
      <c r="H1050" s="6" t="s">
        <v>0</v>
      </c>
      <c r="I1050" s="7">
        <v>110</v>
      </c>
      <c r="J1050" s="6">
        <v>91100</v>
      </c>
      <c r="K1050" s="6" t="s">
        <v>22</v>
      </c>
      <c r="L1050" s="6">
        <v>8090</v>
      </c>
      <c r="M1050" s="6" t="s">
        <v>135</v>
      </c>
      <c r="N1050" s="7">
        <v>256.911</v>
      </c>
      <c r="O1050" s="6" t="s">
        <v>145</v>
      </c>
      <c r="P1050" s="6" t="s">
        <v>146</v>
      </c>
      <c r="Q1050" s="11">
        <v>1690891543678</v>
      </c>
      <c r="R1050" s="12">
        <v>154098765</v>
      </c>
      <c r="S1050" s="6" t="str">
        <f>LEFT(Q1050,1)</f>
        <v>1</v>
      </c>
      <c r="T1050" s="6" t="str">
        <f>IF(S1050="1","Homme",IF(S1050="0","Inconnu","Femme"))</f>
        <v>Homme</v>
      </c>
      <c r="U1050" s="6" t="str">
        <f>"19"&amp;MID(Q1050, SEARCH("", Q1050) + 1,2)</f>
        <v>1969</v>
      </c>
      <c r="V1050" s="6" t="str">
        <f>FLOOR(U1050,5) &amp; "-" &amp; FLOOR(U1050,5) + 5</f>
        <v>1965-1970</v>
      </c>
      <c r="W1050" s="24">
        <f>IFERROR(VLOOKUP(Data_Set[[#This Row],[Type Transport]],'[1]Taux émission CO2e'!$A$5:$B$16,2,0),0)</f>
        <v>0.3</v>
      </c>
      <c r="X1050" s="28">
        <f>IFERROR(VLOOKUP(Data_Set[[#This Row],[Type Transport]],'[1]Taux émission CO2e'!$A$5:$D$16,4,0),0)</f>
        <v>0.16</v>
      </c>
      <c r="Y1050" s="24">
        <f>IFERROR(VLOOKUP(Data_Set[[#This Row],[Type Transport]],'[1]Taux émission CO2e'!$A$20:$B$31,2,0),0)</f>
        <v>0.7</v>
      </c>
      <c r="Z1050" s="6">
        <f>IFERROR(VLOOKUP(Data_Set[[#This Row],[Type Transport]],'[1]Taux émission CO2e'!$A$20:$D$31,4,0),0)</f>
        <v>6.7400000000000002E-2</v>
      </c>
      <c r="AA1050" s="30">
        <f>Data_Set[[#This Row],[Repartition Segment 1]]*Data_Set[[#This Row],[Coefficient CO2 Segment 1]]*Data_Set[[#This Row],[Poids OT (T)]]*Data_Set[[#This Row],[Distance (KM)]]</f>
        <v>1.2331728000000002</v>
      </c>
      <c r="AB1050" s="30">
        <f>Data_Set[[#This Row],[Repartition Segment 2]]*Data_Set[[#This Row],[Coefficient CO2 Segment 2]]*Data_Set[[#This Row],[Poids OT (T)]]*Data_Set[[#This Row],[Distance (KM)]]</f>
        <v>1.212106098</v>
      </c>
      <c r="AC1050" s="30">
        <f>Data_Set[[#This Row],[Bilan CO2 Segment 1 (Kg CO2)]]+Data_Set[[#This Row],[Bilan CO2 Segment 2 (Kg CO2)]]</f>
        <v>2.4452788980000002</v>
      </c>
      <c r="AD1050" s="1"/>
    </row>
    <row r="1051" spans="1:30" ht="12.5" x14ac:dyDescent="0.25">
      <c r="A1051" s="7">
        <v>20211200035</v>
      </c>
      <c r="B1051" s="18">
        <v>44557</v>
      </c>
      <c r="C1051" s="18" t="str">
        <f>TEXT(B1051, "mmmm")</f>
        <v>décembre</v>
      </c>
      <c r="D1051" s="18" t="str">
        <f>TEXT(B1051,"aaaa")</f>
        <v>2021</v>
      </c>
      <c r="E1051" s="7">
        <v>1449071</v>
      </c>
      <c r="F1051" s="17">
        <v>300</v>
      </c>
      <c r="G1051" s="23">
        <f>Data_Set[[#This Row],[Poids OT (kg)]]/1000</f>
        <v>0.3</v>
      </c>
      <c r="H1051" s="6" t="s">
        <v>0</v>
      </c>
      <c r="I1051" s="7">
        <v>136</v>
      </c>
      <c r="J1051" s="6">
        <v>91100</v>
      </c>
      <c r="K1051" s="6" t="s">
        <v>22</v>
      </c>
      <c r="L1051" s="6">
        <v>8090</v>
      </c>
      <c r="M1051" s="6" t="s">
        <v>135</v>
      </c>
      <c r="N1051" s="7">
        <v>256.911</v>
      </c>
      <c r="O1051" s="6" t="s">
        <v>145</v>
      </c>
      <c r="P1051" s="6" t="s">
        <v>146</v>
      </c>
      <c r="Q1051" s="11">
        <v>1690891543678</v>
      </c>
      <c r="R1051" s="12">
        <v>154098765</v>
      </c>
      <c r="S1051" s="6" t="str">
        <f>LEFT(Q1051,1)</f>
        <v>1</v>
      </c>
      <c r="T1051" s="6" t="str">
        <f>IF(S1051="1","Homme",IF(S1051="0","Inconnu","Femme"))</f>
        <v>Homme</v>
      </c>
      <c r="U1051" s="6" t="str">
        <f>"19"&amp;MID(Q1051, SEARCH("", Q1051) + 1,2)</f>
        <v>1969</v>
      </c>
      <c r="V1051" s="6" t="str">
        <f>FLOOR(U1051,5) &amp; "-" &amp; FLOOR(U1051,5) + 5</f>
        <v>1965-1970</v>
      </c>
      <c r="W1051" s="24">
        <f>IFERROR(VLOOKUP(Data_Set[[#This Row],[Type Transport]],'[1]Taux émission CO2e'!$A$5:$B$16,2,0),0)</f>
        <v>0.3</v>
      </c>
      <c r="X1051" s="28">
        <f>IFERROR(VLOOKUP(Data_Set[[#This Row],[Type Transport]],'[1]Taux émission CO2e'!$A$5:$D$16,4,0),0)</f>
        <v>0.16</v>
      </c>
      <c r="Y1051" s="24">
        <f>IFERROR(VLOOKUP(Data_Set[[#This Row],[Type Transport]],'[1]Taux émission CO2e'!$A$20:$B$31,2,0),0)</f>
        <v>0.7</v>
      </c>
      <c r="Z1051" s="6">
        <f>IFERROR(VLOOKUP(Data_Set[[#This Row],[Type Transport]],'[1]Taux émission CO2e'!$A$20:$D$31,4,0),0)</f>
        <v>6.7400000000000002E-2</v>
      </c>
      <c r="AA1051" s="30">
        <f>Data_Set[[#This Row],[Repartition Segment 1]]*Data_Set[[#This Row],[Coefficient CO2 Segment 1]]*Data_Set[[#This Row],[Poids OT (T)]]*Data_Set[[#This Row],[Distance (KM)]]</f>
        <v>3.6995184000000001</v>
      </c>
      <c r="AB1051" s="30">
        <f>Data_Set[[#This Row],[Repartition Segment 2]]*Data_Set[[#This Row],[Coefficient CO2 Segment 2]]*Data_Set[[#This Row],[Poids OT (T)]]*Data_Set[[#This Row],[Distance (KM)]]</f>
        <v>3.6363182940000001</v>
      </c>
      <c r="AC1051" s="30">
        <f>Data_Set[[#This Row],[Bilan CO2 Segment 1 (Kg CO2)]]+Data_Set[[#This Row],[Bilan CO2 Segment 2 (Kg CO2)]]</f>
        <v>7.3358366940000002</v>
      </c>
      <c r="AD1051" s="1"/>
    </row>
    <row r="1052" spans="1:30" ht="12.5" x14ac:dyDescent="0.25">
      <c r="A1052" s="7">
        <v>20220100037</v>
      </c>
      <c r="B1052" s="18">
        <v>44587</v>
      </c>
      <c r="C1052" s="18" t="str">
        <f>TEXT(B1052, "mmmm")</f>
        <v>janvier</v>
      </c>
      <c r="D1052" s="18" t="str">
        <f>TEXT(B1052,"aaaa")</f>
        <v>2022</v>
      </c>
      <c r="E1052" s="7">
        <v>1459977</v>
      </c>
      <c r="F1052" s="17">
        <v>80</v>
      </c>
      <c r="G1052" s="23">
        <f>Data_Set[[#This Row],[Poids OT (kg)]]/1000</f>
        <v>0.08</v>
      </c>
      <c r="H1052" s="6" t="s">
        <v>0</v>
      </c>
      <c r="I1052" s="7">
        <v>110</v>
      </c>
      <c r="J1052" s="6">
        <v>91100</v>
      </c>
      <c r="K1052" s="6" t="s">
        <v>22</v>
      </c>
      <c r="L1052" s="6">
        <v>8090</v>
      </c>
      <c r="M1052" s="6" t="s">
        <v>135</v>
      </c>
      <c r="N1052" s="7">
        <v>256.911</v>
      </c>
      <c r="O1052" s="6" t="s">
        <v>145</v>
      </c>
      <c r="P1052" s="6" t="s">
        <v>146</v>
      </c>
      <c r="Q1052" s="11">
        <v>1690891543678</v>
      </c>
      <c r="R1052" s="12">
        <v>154098765</v>
      </c>
      <c r="S1052" s="6" t="str">
        <f>LEFT(Q1052,1)</f>
        <v>1</v>
      </c>
      <c r="T1052" s="6" t="str">
        <f>IF(S1052="1","Homme",IF(S1052="0","Inconnu","Femme"))</f>
        <v>Homme</v>
      </c>
      <c r="U1052" s="6" t="str">
        <f>"19"&amp;MID(Q1052, SEARCH("", Q1052) + 1,2)</f>
        <v>1969</v>
      </c>
      <c r="V1052" s="6" t="str">
        <f>FLOOR(U1052,5) &amp; "-" &amp; FLOOR(U1052,5) + 5</f>
        <v>1965-1970</v>
      </c>
      <c r="W1052" s="24">
        <f>IFERROR(VLOOKUP(Data_Set[[#This Row],[Type Transport]],'[1]Taux émission CO2e'!$A$5:$B$16,2,0),0)</f>
        <v>0.3</v>
      </c>
      <c r="X1052" s="28">
        <f>IFERROR(VLOOKUP(Data_Set[[#This Row],[Type Transport]],'[1]Taux émission CO2e'!$A$5:$D$16,4,0),0)</f>
        <v>0.16</v>
      </c>
      <c r="Y1052" s="24">
        <f>IFERROR(VLOOKUP(Data_Set[[#This Row],[Type Transport]],'[1]Taux émission CO2e'!$A$20:$B$31,2,0),0)</f>
        <v>0.7</v>
      </c>
      <c r="Z1052" s="6">
        <f>IFERROR(VLOOKUP(Data_Set[[#This Row],[Type Transport]],'[1]Taux émission CO2e'!$A$20:$D$31,4,0),0)</f>
        <v>6.7400000000000002E-2</v>
      </c>
      <c r="AA1052" s="30">
        <f>Data_Set[[#This Row],[Repartition Segment 1]]*Data_Set[[#This Row],[Coefficient CO2 Segment 1]]*Data_Set[[#This Row],[Poids OT (T)]]*Data_Set[[#This Row],[Distance (KM)]]</f>
        <v>0.98653824000000001</v>
      </c>
      <c r="AB1052" s="30">
        <f>Data_Set[[#This Row],[Repartition Segment 2]]*Data_Set[[#This Row],[Coefficient CO2 Segment 2]]*Data_Set[[#This Row],[Poids OT (T)]]*Data_Set[[#This Row],[Distance (KM)]]</f>
        <v>0.96968487840000006</v>
      </c>
      <c r="AC1052" s="30">
        <f>Data_Set[[#This Row],[Bilan CO2 Segment 1 (Kg CO2)]]+Data_Set[[#This Row],[Bilan CO2 Segment 2 (Kg CO2)]]</f>
        <v>1.9562231184000001</v>
      </c>
      <c r="AD1052" s="1"/>
    </row>
    <row r="1053" spans="1:30" ht="12.5" x14ac:dyDescent="0.25">
      <c r="A1053" s="7">
        <v>20220200006</v>
      </c>
      <c r="B1053" s="18">
        <v>44593</v>
      </c>
      <c r="C1053" s="18" t="str">
        <f>TEXT(B1053, "mmmm")</f>
        <v>février</v>
      </c>
      <c r="D1053" s="18" t="str">
        <f>TEXT(B1053,"aaaa")</f>
        <v>2022</v>
      </c>
      <c r="E1053" s="7">
        <v>1462195</v>
      </c>
      <c r="F1053" s="17">
        <v>90</v>
      </c>
      <c r="G1053" s="23">
        <f>Data_Set[[#This Row],[Poids OT (kg)]]/1000</f>
        <v>0.09</v>
      </c>
      <c r="H1053" s="6" t="s">
        <v>0</v>
      </c>
      <c r="I1053" s="7">
        <v>110</v>
      </c>
      <c r="J1053" s="6">
        <v>91100</v>
      </c>
      <c r="K1053" s="6" t="s">
        <v>22</v>
      </c>
      <c r="L1053" s="6">
        <v>8090</v>
      </c>
      <c r="M1053" s="6" t="s">
        <v>135</v>
      </c>
      <c r="N1053" s="7">
        <v>256.911</v>
      </c>
      <c r="O1053" s="6" t="s">
        <v>145</v>
      </c>
      <c r="P1053" s="6" t="s">
        <v>146</v>
      </c>
      <c r="Q1053" s="11">
        <v>1690891543678</v>
      </c>
      <c r="R1053" s="12">
        <v>154098765</v>
      </c>
      <c r="S1053" s="6" t="str">
        <f>LEFT(Q1053,1)</f>
        <v>1</v>
      </c>
      <c r="T1053" s="6" t="str">
        <f>IF(S1053="1","Homme",IF(S1053="0","Inconnu","Femme"))</f>
        <v>Homme</v>
      </c>
      <c r="U1053" s="6" t="str">
        <f>"19"&amp;MID(Q1053, SEARCH("", Q1053) + 1,2)</f>
        <v>1969</v>
      </c>
      <c r="V1053" s="6" t="str">
        <f>FLOOR(U1053,5) &amp; "-" &amp; FLOOR(U1053,5) + 5</f>
        <v>1965-1970</v>
      </c>
      <c r="W1053" s="24">
        <f>IFERROR(VLOOKUP(Data_Set[[#This Row],[Type Transport]],'[1]Taux émission CO2e'!$A$5:$B$16,2,0),0)</f>
        <v>0.3</v>
      </c>
      <c r="X1053" s="28">
        <f>IFERROR(VLOOKUP(Data_Set[[#This Row],[Type Transport]],'[1]Taux émission CO2e'!$A$5:$D$16,4,0),0)</f>
        <v>0.16</v>
      </c>
      <c r="Y1053" s="24">
        <f>IFERROR(VLOOKUP(Data_Set[[#This Row],[Type Transport]],'[1]Taux émission CO2e'!$A$20:$B$31,2,0),0)</f>
        <v>0.7</v>
      </c>
      <c r="Z1053" s="6">
        <f>IFERROR(VLOOKUP(Data_Set[[#This Row],[Type Transport]],'[1]Taux émission CO2e'!$A$20:$D$31,4,0),0)</f>
        <v>6.7400000000000002E-2</v>
      </c>
      <c r="AA1053" s="30">
        <f>Data_Set[[#This Row],[Repartition Segment 1]]*Data_Set[[#This Row],[Coefficient CO2 Segment 1]]*Data_Set[[#This Row],[Poids OT (T)]]*Data_Set[[#This Row],[Distance (KM)]]</f>
        <v>1.10985552</v>
      </c>
      <c r="AB1053" s="30">
        <f>Data_Set[[#This Row],[Repartition Segment 2]]*Data_Set[[#This Row],[Coefficient CO2 Segment 2]]*Data_Set[[#This Row],[Poids OT (T)]]*Data_Set[[#This Row],[Distance (KM)]]</f>
        <v>1.0908954881999999</v>
      </c>
      <c r="AC1053" s="30">
        <f>Data_Set[[#This Row],[Bilan CO2 Segment 1 (Kg CO2)]]+Data_Set[[#This Row],[Bilan CO2 Segment 2 (Kg CO2)]]</f>
        <v>2.2007510082000001</v>
      </c>
      <c r="AD1053" s="1"/>
    </row>
    <row r="1054" spans="1:30" ht="12.5" x14ac:dyDescent="0.25">
      <c r="A1054" s="7">
        <v>20220200006</v>
      </c>
      <c r="B1054" s="18">
        <v>44600</v>
      </c>
      <c r="C1054" s="18" t="str">
        <f>TEXT(B1054, "mmmm")</f>
        <v>février</v>
      </c>
      <c r="D1054" s="18" t="str">
        <f>TEXT(B1054,"aaaa")</f>
        <v>2022</v>
      </c>
      <c r="E1054" s="7">
        <v>1464680</v>
      </c>
      <c r="F1054" s="17">
        <v>80</v>
      </c>
      <c r="G1054" s="23">
        <f>Data_Set[[#This Row],[Poids OT (kg)]]/1000</f>
        <v>0.08</v>
      </c>
      <c r="H1054" s="6" t="s">
        <v>0</v>
      </c>
      <c r="I1054" s="7">
        <v>100</v>
      </c>
      <c r="J1054" s="6">
        <v>91100</v>
      </c>
      <c r="K1054" s="6" t="s">
        <v>22</v>
      </c>
      <c r="L1054" s="6">
        <v>8090</v>
      </c>
      <c r="M1054" s="6" t="s">
        <v>135</v>
      </c>
      <c r="N1054" s="7">
        <v>256.911</v>
      </c>
      <c r="O1054" s="6" t="s">
        <v>145</v>
      </c>
      <c r="P1054" s="6" t="s">
        <v>146</v>
      </c>
      <c r="Q1054" s="11">
        <v>1690891543678</v>
      </c>
      <c r="R1054" s="12">
        <v>154098765</v>
      </c>
      <c r="S1054" s="6" t="str">
        <f>LEFT(Q1054,1)</f>
        <v>1</v>
      </c>
      <c r="T1054" s="6" t="str">
        <f>IF(S1054="1","Homme",IF(S1054="0","Inconnu","Femme"))</f>
        <v>Homme</v>
      </c>
      <c r="U1054" s="6" t="str">
        <f>"19"&amp;MID(Q1054, SEARCH("", Q1054) + 1,2)</f>
        <v>1969</v>
      </c>
      <c r="V1054" s="6" t="str">
        <f>FLOOR(U1054,5) &amp; "-" &amp; FLOOR(U1054,5) + 5</f>
        <v>1965-1970</v>
      </c>
      <c r="W1054" s="24">
        <f>IFERROR(VLOOKUP(Data_Set[[#This Row],[Type Transport]],'[1]Taux émission CO2e'!$A$5:$B$16,2,0),0)</f>
        <v>0.3</v>
      </c>
      <c r="X1054" s="28">
        <f>IFERROR(VLOOKUP(Data_Set[[#This Row],[Type Transport]],'[1]Taux émission CO2e'!$A$5:$D$16,4,0),0)</f>
        <v>0.16</v>
      </c>
      <c r="Y1054" s="24">
        <f>IFERROR(VLOOKUP(Data_Set[[#This Row],[Type Transport]],'[1]Taux émission CO2e'!$A$20:$B$31,2,0),0)</f>
        <v>0.7</v>
      </c>
      <c r="Z1054" s="6">
        <f>IFERROR(VLOOKUP(Data_Set[[#This Row],[Type Transport]],'[1]Taux émission CO2e'!$A$20:$D$31,4,0),0)</f>
        <v>6.7400000000000002E-2</v>
      </c>
      <c r="AA1054" s="30">
        <f>Data_Set[[#This Row],[Repartition Segment 1]]*Data_Set[[#This Row],[Coefficient CO2 Segment 1]]*Data_Set[[#This Row],[Poids OT (T)]]*Data_Set[[#This Row],[Distance (KM)]]</f>
        <v>0.98653824000000001</v>
      </c>
      <c r="AB1054" s="30">
        <f>Data_Set[[#This Row],[Repartition Segment 2]]*Data_Set[[#This Row],[Coefficient CO2 Segment 2]]*Data_Set[[#This Row],[Poids OT (T)]]*Data_Set[[#This Row],[Distance (KM)]]</f>
        <v>0.96968487840000006</v>
      </c>
      <c r="AC1054" s="30">
        <f>Data_Set[[#This Row],[Bilan CO2 Segment 1 (Kg CO2)]]+Data_Set[[#This Row],[Bilan CO2 Segment 2 (Kg CO2)]]</f>
        <v>1.9562231184000001</v>
      </c>
      <c r="AD1054" s="1"/>
    </row>
    <row r="1055" spans="1:30" ht="12.5" x14ac:dyDescent="0.25">
      <c r="A1055" s="7">
        <v>2022050075</v>
      </c>
      <c r="B1055" s="18">
        <v>44690</v>
      </c>
      <c r="C1055" s="18" t="str">
        <f>TEXT(B1055, "mmmm")</f>
        <v>mai</v>
      </c>
      <c r="D1055" s="18" t="str">
        <f>TEXT(B1055,"aaaa")</f>
        <v>2022</v>
      </c>
      <c r="E1055" s="7">
        <v>1502963</v>
      </c>
      <c r="F1055" s="17">
        <v>225</v>
      </c>
      <c r="G1055" s="23">
        <f>Data_Set[[#This Row],[Poids OT (kg)]]/1000</f>
        <v>0.22500000000000001</v>
      </c>
      <c r="H1055" s="6" t="s">
        <v>1</v>
      </c>
      <c r="I1055" s="7">
        <v>200</v>
      </c>
      <c r="J1055" s="6">
        <v>91100</v>
      </c>
      <c r="K1055" s="6" t="s">
        <v>22</v>
      </c>
      <c r="L1055" s="6">
        <v>8090</v>
      </c>
      <c r="M1055" s="6" t="s">
        <v>135</v>
      </c>
      <c r="N1055" s="7">
        <v>256.911</v>
      </c>
      <c r="O1055" s="6" t="s">
        <v>145</v>
      </c>
      <c r="P1055" s="6" t="s">
        <v>146</v>
      </c>
      <c r="Q1055" s="11">
        <v>1690891543678</v>
      </c>
      <c r="R1055" s="12">
        <v>154098765</v>
      </c>
      <c r="S1055" s="6" t="str">
        <f>LEFT(Q1055,1)</f>
        <v>1</v>
      </c>
      <c r="T1055" s="6" t="str">
        <f>IF(S1055="1","Homme",IF(S1055="0","Inconnu","Femme"))</f>
        <v>Homme</v>
      </c>
      <c r="U1055" s="6" t="str">
        <f>"19"&amp;MID(Q1055, SEARCH("", Q1055) + 1,2)</f>
        <v>1969</v>
      </c>
      <c r="V1055" s="6" t="str">
        <f>FLOOR(U1055,5) &amp; "-" &amp; FLOOR(U1055,5) + 5</f>
        <v>1965-1970</v>
      </c>
      <c r="W1055" s="24">
        <f>IFERROR(VLOOKUP(Data_Set[[#This Row],[Type Transport]],'[1]Taux émission CO2e'!$A$5:$B$16,2,0),0)</f>
        <v>0.3</v>
      </c>
      <c r="X1055" s="28">
        <f>IFERROR(VLOOKUP(Data_Set[[#This Row],[Type Transport]],'[1]Taux émission CO2e'!$A$5:$D$16,4,0),0)</f>
        <v>0.16</v>
      </c>
      <c r="Y1055" s="24">
        <f>IFERROR(VLOOKUP(Data_Set[[#This Row],[Type Transport]],'[1]Taux émission CO2e'!$A$20:$B$31,2,0),0)</f>
        <v>0.7</v>
      </c>
      <c r="Z1055" s="6">
        <f>IFERROR(VLOOKUP(Data_Set[[#This Row],[Type Transport]],'[1]Taux émission CO2e'!$A$20:$D$31,4,0),0)</f>
        <v>6.7400000000000002E-2</v>
      </c>
      <c r="AA1055" s="30">
        <f>Data_Set[[#This Row],[Repartition Segment 1]]*Data_Set[[#This Row],[Coefficient CO2 Segment 1]]*Data_Set[[#This Row],[Poids OT (T)]]*Data_Set[[#This Row],[Distance (KM)]]</f>
        <v>2.7746388</v>
      </c>
      <c r="AB1055" s="30">
        <f>Data_Set[[#This Row],[Repartition Segment 2]]*Data_Set[[#This Row],[Coefficient CO2 Segment 2]]*Data_Set[[#This Row],[Poids OT (T)]]*Data_Set[[#This Row],[Distance (KM)]]</f>
        <v>2.7272387204999999</v>
      </c>
      <c r="AC1055" s="30">
        <f>Data_Set[[#This Row],[Bilan CO2 Segment 1 (Kg CO2)]]+Data_Set[[#This Row],[Bilan CO2 Segment 2 (Kg CO2)]]</f>
        <v>5.5018775204999999</v>
      </c>
      <c r="AD1055" s="1"/>
    </row>
    <row r="1056" spans="1:30" ht="12.5" x14ac:dyDescent="0.25">
      <c r="A1056" s="7">
        <v>2022050075</v>
      </c>
      <c r="B1056" s="18">
        <v>44700</v>
      </c>
      <c r="C1056" s="18" t="str">
        <f>TEXT(B1056, "mmmm")</f>
        <v>mai</v>
      </c>
      <c r="D1056" s="18" t="str">
        <f>TEXT(B1056,"aaaa")</f>
        <v>2022</v>
      </c>
      <c r="E1056" s="7">
        <v>1508112</v>
      </c>
      <c r="F1056" s="17">
        <v>450</v>
      </c>
      <c r="G1056" s="23">
        <f>Data_Set[[#This Row],[Poids OT (kg)]]/1000</f>
        <v>0.45</v>
      </c>
      <c r="H1056" s="6" t="s">
        <v>1</v>
      </c>
      <c r="I1056" s="7">
        <v>270</v>
      </c>
      <c r="J1056" s="6">
        <v>91100</v>
      </c>
      <c r="K1056" s="6" t="s">
        <v>22</v>
      </c>
      <c r="L1056" s="6">
        <v>8090</v>
      </c>
      <c r="M1056" s="6" t="s">
        <v>135</v>
      </c>
      <c r="N1056" s="7">
        <v>256.911</v>
      </c>
      <c r="O1056" s="6" t="s">
        <v>145</v>
      </c>
      <c r="P1056" s="6" t="s">
        <v>146</v>
      </c>
      <c r="Q1056" s="11">
        <v>1690891543678</v>
      </c>
      <c r="R1056" s="12">
        <v>154098765</v>
      </c>
      <c r="S1056" s="6" t="str">
        <f>LEFT(Q1056,1)</f>
        <v>1</v>
      </c>
      <c r="T1056" s="6" t="str">
        <f>IF(S1056="1","Homme",IF(S1056="0","Inconnu","Femme"))</f>
        <v>Homme</v>
      </c>
      <c r="U1056" s="6" t="str">
        <f>"19"&amp;MID(Q1056, SEARCH("", Q1056) + 1,2)</f>
        <v>1969</v>
      </c>
      <c r="V1056" s="6" t="str">
        <f>FLOOR(U1056,5) &amp; "-" &amp; FLOOR(U1056,5) + 5</f>
        <v>1965-1970</v>
      </c>
      <c r="W1056" s="24">
        <f>IFERROR(VLOOKUP(Data_Set[[#This Row],[Type Transport]],'[1]Taux émission CO2e'!$A$5:$B$16,2,0),0)</f>
        <v>0.3</v>
      </c>
      <c r="X1056" s="28">
        <f>IFERROR(VLOOKUP(Data_Set[[#This Row],[Type Transport]],'[1]Taux émission CO2e'!$A$5:$D$16,4,0),0)</f>
        <v>0.16</v>
      </c>
      <c r="Y1056" s="24">
        <f>IFERROR(VLOOKUP(Data_Set[[#This Row],[Type Transport]],'[1]Taux émission CO2e'!$A$20:$B$31,2,0),0)</f>
        <v>0.7</v>
      </c>
      <c r="Z1056" s="6">
        <f>IFERROR(VLOOKUP(Data_Set[[#This Row],[Type Transport]],'[1]Taux émission CO2e'!$A$20:$D$31,4,0),0)</f>
        <v>6.7400000000000002E-2</v>
      </c>
      <c r="AA1056" s="30">
        <f>Data_Set[[#This Row],[Repartition Segment 1]]*Data_Set[[#This Row],[Coefficient CO2 Segment 1]]*Data_Set[[#This Row],[Poids OT (T)]]*Data_Set[[#This Row],[Distance (KM)]]</f>
        <v>5.5492775999999999</v>
      </c>
      <c r="AB1056" s="30">
        <f>Data_Set[[#This Row],[Repartition Segment 2]]*Data_Set[[#This Row],[Coefficient CO2 Segment 2]]*Data_Set[[#This Row],[Poids OT (T)]]*Data_Set[[#This Row],[Distance (KM)]]</f>
        <v>5.4544774409999999</v>
      </c>
      <c r="AC1056" s="30">
        <f>Data_Set[[#This Row],[Bilan CO2 Segment 1 (Kg CO2)]]+Data_Set[[#This Row],[Bilan CO2 Segment 2 (Kg CO2)]]</f>
        <v>11.003755041</v>
      </c>
      <c r="AD1056" s="1"/>
    </row>
    <row r="1057" spans="1:30" ht="12.5" x14ac:dyDescent="0.25">
      <c r="A1057" s="7">
        <v>20220600077</v>
      </c>
      <c r="B1057" s="18">
        <v>44722</v>
      </c>
      <c r="C1057" s="18" t="str">
        <f>TEXT(B1057, "mmmm")</f>
        <v>juin</v>
      </c>
      <c r="D1057" s="18" t="str">
        <f>TEXT(B1057,"aaaa")</f>
        <v>2022</v>
      </c>
      <c r="E1057" s="7">
        <v>1516995</v>
      </c>
      <c r="F1057" s="17">
        <v>450</v>
      </c>
      <c r="G1057" s="23">
        <f>Data_Set[[#This Row],[Poids OT (kg)]]/1000</f>
        <v>0.45</v>
      </c>
      <c r="H1057" s="6" t="s">
        <v>1</v>
      </c>
      <c r="I1057" s="7">
        <v>270</v>
      </c>
      <c r="J1057" s="6">
        <v>91100</v>
      </c>
      <c r="K1057" s="6" t="s">
        <v>22</v>
      </c>
      <c r="L1057" s="6">
        <v>8090</v>
      </c>
      <c r="M1057" s="6" t="s">
        <v>135</v>
      </c>
      <c r="N1057" s="7">
        <v>256.911</v>
      </c>
      <c r="O1057" s="6" t="s">
        <v>145</v>
      </c>
      <c r="P1057" s="6" t="s">
        <v>146</v>
      </c>
      <c r="Q1057" s="11">
        <v>1690891543678</v>
      </c>
      <c r="R1057" s="12">
        <v>154098765</v>
      </c>
      <c r="S1057" s="6" t="str">
        <f>LEFT(Q1057,1)</f>
        <v>1</v>
      </c>
      <c r="T1057" s="6" t="str">
        <f>IF(S1057="1","Homme",IF(S1057="0","Inconnu","Femme"))</f>
        <v>Homme</v>
      </c>
      <c r="U1057" s="6" t="str">
        <f>"19"&amp;MID(Q1057, SEARCH("", Q1057) + 1,2)</f>
        <v>1969</v>
      </c>
      <c r="V1057" s="6" t="str">
        <f>FLOOR(U1057,5) &amp; "-" &amp; FLOOR(U1057,5) + 5</f>
        <v>1965-1970</v>
      </c>
      <c r="W1057" s="24">
        <f>IFERROR(VLOOKUP(Data_Set[[#This Row],[Type Transport]],'[1]Taux émission CO2e'!$A$5:$B$16,2,0),0)</f>
        <v>0.3</v>
      </c>
      <c r="X1057" s="28">
        <f>IFERROR(VLOOKUP(Data_Set[[#This Row],[Type Transport]],'[1]Taux émission CO2e'!$A$5:$D$16,4,0),0)</f>
        <v>0.16</v>
      </c>
      <c r="Y1057" s="24">
        <f>IFERROR(VLOOKUP(Data_Set[[#This Row],[Type Transport]],'[1]Taux émission CO2e'!$A$20:$B$31,2,0),0)</f>
        <v>0.7</v>
      </c>
      <c r="Z1057" s="6">
        <f>IFERROR(VLOOKUP(Data_Set[[#This Row],[Type Transport]],'[1]Taux émission CO2e'!$A$20:$D$31,4,0),0)</f>
        <v>6.7400000000000002E-2</v>
      </c>
      <c r="AA1057" s="30">
        <f>Data_Set[[#This Row],[Repartition Segment 1]]*Data_Set[[#This Row],[Coefficient CO2 Segment 1]]*Data_Set[[#This Row],[Poids OT (T)]]*Data_Set[[#This Row],[Distance (KM)]]</f>
        <v>5.5492775999999999</v>
      </c>
      <c r="AB1057" s="30">
        <f>Data_Set[[#This Row],[Repartition Segment 2]]*Data_Set[[#This Row],[Coefficient CO2 Segment 2]]*Data_Set[[#This Row],[Poids OT (T)]]*Data_Set[[#This Row],[Distance (KM)]]</f>
        <v>5.4544774409999999</v>
      </c>
      <c r="AC1057" s="30">
        <f>Data_Set[[#This Row],[Bilan CO2 Segment 1 (Kg CO2)]]+Data_Set[[#This Row],[Bilan CO2 Segment 2 (Kg CO2)]]</f>
        <v>11.003755041</v>
      </c>
      <c r="AD1057" s="1"/>
    </row>
    <row r="1058" spans="1:30" ht="12.5" x14ac:dyDescent="0.25">
      <c r="A1058" s="7">
        <v>20220600077</v>
      </c>
      <c r="B1058" s="18">
        <v>44727</v>
      </c>
      <c r="C1058" s="18" t="str">
        <f>TEXT(B1058, "mmmm")</f>
        <v>juin</v>
      </c>
      <c r="D1058" s="18" t="str">
        <f>TEXT(B1058,"aaaa")</f>
        <v>2022</v>
      </c>
      <c r="E1058" s="7">
        <v>1519183</v>
      </c>
      <c r="F1058" s="17">
        <v>47</v>
      </c>
      <c r="G1058" s="23">
        <f>Data_Set[[#This Row],[Poids OT (kg)]]/1000</f>
        <v>4.7E-2</v>
      </c>
      <c r="H1058" s="6" t="s">
        <v>0</v>
      </c>
      <c r="I1058" s="7">
        <v>100</v>
      </c>
      <c r="J1058" s="6">
        <v>91100</v>
      </c>
      <c r="K1058" s="6" t="s">
        <v>22</v>
      </c>
      <c r="L1058" s="6">
        <v>8090</v>
      </c>
      <c r="M1058" s="6" t="s">
        <v>135</v>
      </c>
      <c r="N1058" s="7">
        <v>256.911</v>
      </c>
      <c r="O1058" s="6" t="s">
        <v>145</v>
      </c>
      <c r="P1058" s="6" t="s">
        <v>146</v>
      </c>
      <c r="Q1058" s="11">
        <v>1690891543678</v>
      </c>
      <c r="R1058" s="12">
        <v>154098765</v>
      </c>
      <c r="S1058" s="6" t="str">
        <f>LEFT(Q1058,1)</f>
        <v>1</v>
      </c>
      <c r="T1058" s="6" t="str">
        <f>IF(S1058="1","Homme",IF(S1058="0","Inconnu","Femme"))</f>
        <v>Homme</v>
      </c>
      <c r="U1058" s="6" t="str">
        <f>"19"&amp;MID(Q1058, SEARCH("", Q1058) + 1,2)</f>
        <v>1969</v>
      </c>
      <c r="V1058" s="6" t="str">
        <f>FLOOR(U1058,5) &amp; "-" &amp; FLOOR(U1058,5) + 5</f>
        <v>1965-1970</v>
      </c>
      <c r="W1058" s="24">
        <f>IFERROR(VLOOKUP(Data_Set[[#This Row],[Type Transport]],'[1]Taux émission CO2e'!$A$5:$B$16,2,0),0)</f>
        <v>0.3</v>
      </c>
      <c r="X1058" s="28">
        <f>IFERROR(VLOOKUP(Data_Set[[#This Row],[Type Transport]],'[1]Taux émission CO2e'!$A$5:$D$16,4,0),0)</f>
        <v>0.16</v>
      </c>
      <c r="Y1058" s="24">
        <f>IFERROR(VLOOKUP(Data_Set[[#This Row],[Type Transport]],'[1]Taux émission CO2e'!$A$20:$B$31,2,0),0)</f>
        <v>0.7</v>
      </c>
      <c r="Z1058" s="6">
        <f>IFERROR(VLOOKUP(Data_Set[[#This Row],[Type Transport]],'[1]Taux émission CO2e'!$A$20:$D$31,4,0),0)</f>
        <v>6.7400000000000002E-2</v>
      </c>
      <c r="AA1058" s="30">
        <f>Data_Set[[#This Row],[Repartition Segment 1]]*Data_Set[[#This Row],[Coefficient CO2 Segment 1]]*Data_Set[[#This Row],[Poids OT (T)]]*Data_Set[[#This Row],[Distance (KM)]]</f>
        <v>0.57959121600000008</v>
      </c>
      <c r="AB1058" s="30">
        <f>Data_Set[[#This Row],[Repartition Segment 2]]*Data_Set[[#This Row],[Coefficient CO2 Segment 2]]*Data_Set[[#This Row],[Poids OT (T)]]*Data_Set[[#This Row],[Distance (KM)]]</f>
        <v>0.56968986606000005</v>
      </c>
      <c r="AC1058" s="30">
        <f>Data_Set[[#This Row],[Bilan CO2 Segment 1 (Kg CO2)]]+Data_Set[[#This Row],[Bilan CO2 Segment 2 (Kg CO2)]]</f>
        <v>1.1492810820600001</v>
      </c>
      <c r="AD1058" s="1"/>
    </row>
    <row r="1059" spans="1:30" ht="12.5" x14ac:dyDescent="0.25">
      <c r="A1059" s="7">
        <v>20220600077</v>
      </c>
      <c r="B1059" s="18">
        <v>44734</v>
      </c>
      <c r="C1059" s="18" t="str">
        <f>TEXT(B1059, "mmmm")</f>
        <v>juin</v>
      </c>
      <c r="D1059" s="18" t="str">
        <f>TEXT(B1059,"aaaa")</f>
        <v>2022</v>
      </c>
      <c r="E1059" s="7">
        <v>1522326</v>
      </c>
      <c r="F1059" s="17">
        <v>800</v>
      </c>
      <c r="G1059" s="23">
        <f>Data_Set[[#This Row],[Poids OT (kg)]]/1000</f>
        <v>0.8</v>
      </c>
      <c r="H1059" s="6" t="s">
        <v>0</v>
      </c>
      <c r="I1059" s="7">
        <v>399</v>
      </c>
      <c r="J1059" s="6">
        <v>91100</v>
      </c>
      <c r="K1059" s="6" t="s">
        <v>22</v>
      </c>
      <c r="L1059" s="6">
        <v>8090</v>
      </c>
      <c r="M1059" s="6" t="s">
        <v>135</v>
      </c>
      <c r="N1059" s="7">
        <v>256.911</v>
      </c>
      <c r="O1059" s="6" t="s">
        <v>145</v>
      </c>
      <c r="P1059" s="6" t="s">
        <v>146</v>
      </c>
      <c r="Q1059" s="11">
        <v>1690891543678</v>
      </c>
      <c r="R1059" s="12">
        <v>154098765</v>
      </c>
      <c r="S1059" s="6" t="str">
        <f>LEFT(Q1059,1)</f>
        <v>1</v>
      </c>
      <c r="T1059" s="6" t="str">
        <f>IF(S1059="1","Homme",IF(S1059="0","Inconnu","Femme"))</f>
        <v>Homme</v>
      </c>
      <c r="U1059" s="6" t="str">
        <f>"19"&amp;MID(Q1059, SEARCH("", Q1059) + 1,2)</f>
        <v>1969</v>
      </c>
      <c r="V1059" s="6" t="str">
        <f>FLOOR(U1059,5) &amp; "-" &amp; FLOOR(U1059,5) + 5</f>
        <v>1965-1970</v>
      </c>
      <c r="W1059" s="24">
        <f>IFERROR(VLOOKUP(Data_Set[[#This Row],[Type Transport]],'[1]Taux émission CO2e'!$A$5:$B$16,2,0),0)</f>
        <v>0.3</v>
      </c>
      <c r="X1059" s="28">
        <f>IFERROR(VLOOKUP(Data_Set[[#This Row],[Type Transport]],'[1]Taux émission CO2e'!$A$5:$D$16,4,0),0)</f>
        <v>0.16</v>
      </c>
      <c r="Y1059" s="24">
        <f>IFERROR(VLOOKUP(Data_Set[[#This Row],[Type Transport]],'[1]Taux émission CO2e'!$A$20:$B$31,2,0),0)</f>
        <v>0.7</v>
      </c>
      <c r="Z1059" s="6">
        <f>IFERROR(VLOOKUP(Data_Set[[#This Row],[Type Transport]],'[1]Taux émission CO2e'!$A$20:$D$31,4,0),0)</f>
        <v>6.7400000000000002E-2</v>
      </c>
      <c r="AA1059" s="30">
        <f>Data_Set[[#This Row],[Repartition Segment 1]]*Data_Set[[#This Row],[Coefficient CO2 Segment 1]]*Data_Set[[#This Row],[Poids OT (T)]]*Data_Set[[#This Row],[Distance (KM)]]</f>
        <v>9.8653824000000014</v>
      </c>
      <c r="AB1059" s="30">
        <f>Data_Set[[#This Row],[Repartition Segment 2]]*Data_Set[[#This Row],[Coefficient CO2 Segment 2]]*Data_Set[[#This Row],[Poids OT (T)]]*Data_Set[[#This Row],[Distance (KM)]]</f>
        <v>9.6968487840000002</v>
      </c>
      <c r="AC1059" s="30">
        <f>Data_Set[[#This Row],[Bilan CO2 Segment 1 (Kg CO2)]]+Data_Set[[#This Row],[Bilan CO2 Segment 2 (Kg CO2)]]</f>
        <v>19.562231184000002</v>
      </c>
      <c r="AD1059" s="1"/>
    </row>
    <row r="1060" spans="1:30" ht="12.5" x14ac:dyDescent="0.25">
      <c r="A1060" s="7">
        <v>2022070063</v>
      </c>
      <c r="B1060" s="18">
        <v>44743</v>
      </c>
      <c r="C1060" s="18" t="str">
        <f>TEXT(B1060, "mmmm")</f>
        <v>juillet</v>
      </c>
      <c r="D1060" s="18" t="str">
        <f>TEXT(B1060,"aaaa")</f>
        <v>2022</v>
      </c>
      <c r="E1060" s="7">
        <v>1526639</v>
      </c>
      <c r="F1060" s="17">
        <v>800</v>
      </c>
      <c r="G1060" s="23">
        <f>Data_Set[[#This Row],[Poids OT (kg)]]/1000</f>
        <v>0.8</v>
      </c>
      <c r="H1060" s="6" t="s">
        <v>0</v>
      </c>
      <c r="I1060" s="7">
        <v>399</v>
      </c>
      <c r="J1060" s="6">
        <v>91100</v>
      </c>
      <c r="K1060" s="6" t="s">
        <v>22</v>
      </c>
      <c r="L1060" s="6">
        <v>8090</v>
      </c>
      <c r="M1060" s="6" t="s">
        <v>135</v>
      </c>
      <c r="N1060" s="7">
        <v>256.911</v>
      </c>
      <c r="O1060" s="6" t="s">
        <v>145</v>
      </c>
      <c r="P1060" s="6" t="s">
        <v>146</v>
      </c>
      <c r="Q1060" s="11">
        <v>1690891543678</v>
      </c>
      <c r="R1060" s="12">
        <v>154098765</v>
      </c>
      <c r="S1060" s="6" t="str">
        <f>LEFT(Q1060,1)</f>
        <v>1</v>
      </c>
      <c r="T1060" s="6" t="str">
        <f>IF(S1060="1","Homme",IF(S1060="0","Inconnu","Femme"))</f>
        <v>Homme</v>
      </c>
      <c r="U1060" s="6" t="str">
        <f>"19"&amp;MID(Q1060, SEARCH("", Q1060) + 1,2)</f>
        <v>1969</v>
      </c>
      <c r="V1060" s="6" t="str">
        <f>FLOOR(U1060,5) &amp; "-" &amp; FLOOR(U1060,5) + 5</f>
        <v>1965-1970</v>
      </c>
      <c r="W1060" s="24">
        <f>IFERROR(VLOOKUP(Data_Set[[#This Row],[Type Transport]],'[1]Taux émission CO2e'!$A$5:$B$16,2,0),0)</f>
        <v>0.3</v>
      </c>
      <c r="X1060" s="28">
        <f>IFERROR(VLOOKUP(Data_Set[[#This Row],[Type Transport]],'[1]Taux émission CO2e'!$A$5:$D$16,4,0),0)</f>
        <v>0.16</v>
      </c>
      <c r="Y1060" s="24">
        <f>IFERROR(VLOOKUP(Data_Set[[#This Row],[Type Transport]],'[1]Taux émission CO2e'!$A$20:$B$31,2,0),0)</f>
        <v>0.7</v>
      </c>
      <c r="Z1060" s="6">
        <f>IFERROR(VLOOKUP(Data_Set[[#This Row],[Type Transport]],'[1]Taux émission CO2e'!$A$20:$D$31,4,0),0)</f>
        <v>6.7400000000000002E-2</v>
      </c>
      <c r="AA1060" s="30">
        <f>Data_Set[[#This Row],[Repartition Segment 1]]*Data_Set[[#This Row],[Coefficient CO2 Segment 1]]*Data_Set[[#This Row],[Poids OT (T)]]*Data_Set[[#This Row],[Distance (KM)]]</f>
        <v>9.8653824000000014</v>
      </c>
      <c r="AB1060" s="30">
        <f>Data_Set[[#This Row],[Repartition Segment 2]]*Data_Set[[#This Row],[Coefficient CO2 Segment 2]]*Data_Set[[#This Row],[Poids OT (T)]]*Data_Set[[#This Row],[Distance (KM)]]</f>
        <v>9.6968487840000002</v>
      </c>
      <c r="AC1060" s="30">
        <f>Data_Set[[#This Row],[Bilan CO2 Segment 1 (Kg CO2)]]+Data_Set[[#This Row],[Bilan CO2 Segment 2 (Kg CO2)]]</f>
        <v>19.562231184000002</v>
      </c>
      <c r="AD1060" s="1"/>
    </row>
    <row r="1061" spans="1:30" ht="12.5" x14ac:dyDescent="0.25">
      <c r="A1061" s="7">
        <v>2022070063</v>
      </c>
      <c r="B1061" s="18">
        <v>44747</v>
      </c>
      <c r="C1061" s="18" t="str">
        <f>TEXT(B1061, "mmmm")</f>
        <v>juillet</v>
      </c>
      <c r="D1061" s="18" t="str">
        <f>TEXT(B1061,"aaaa")</f>
        <v>2022</v>
      </c>
      <c r="E1061" s="7">
        <v>1527762</v>
      </c>
      <c r="F1061" s="17">
        <v>189</v>
      </c>
      <c r="G1061" s="23">
        <f>Data_Set[[#This Row],[Poids OT (kg)]]/1000</f>
        <v>0.189</v>
      </c>
      <c r="H1061" s="6" t="s">
        <v>1</v>
      </c>
      <c r="I1061" s="7">
        <v>155</v>
      </c>
      <c r="J1061" s="6">
        <v>91100</v>
      </c>
      <c r="K1061" s="6" t="s">
        <v>22</v>
      </c>
      <c r="L1061" s="6">
        <v>8090</v>
      </c>
      <c r="M1061" s="6" t="s">
        <v>135</v>
      </c>
      <c r="N1061" s="7">
        <v>256.911</v>
      </c>
      <c r="O1061" s="6" t="s">
        <v>145</v>
      </c>
      <c r="P1061" s="6" t="s">
        <v>146</v>
      </c>
      <c r="Q1061" s="11">
        <v>1690891543678</v>
      </c>
      <c r="R1061" s="12">
        <v>154098765</v>
      </c>
      <c r="S1061" s="6" t="str">
        <f>LEFT(Q1061,1)</f>
        <v>1</v>
      </c>
      <c r="T1061" s="6" t="str">
        <f>IF(S1061="1","Homme",IF(S1061="0","Inconnu","Femme"))</f>
        <v>Homme</v>
      </c>
      <c r="U1061" s="6" t="str">
        <f>"19"&amp;MID(Q1061, SEARCH("", Q1061) + 1,2)</f>
        <v>1969</v>
      </c>
      <c r="V1061" s="6" t="str">
        <f>FLOOR(U1061,5) &amp; "-" &amp; FLOOR(U1061,5) + 5</f>
        <v>1965-1970</v>
      </c>
      <c r="W1061" s="24">
        <f>IFERROR(VLOOKUP(Data_Set[[#This Row],[Type Transport]],'[1]Taux émission CO2e'!$A$5:$B$16,2,0),0)</f>
        <v>0.3</v>
      </c>
      <c r="X1061" s="28">
        <f>IFERROR(VLOOKUP(Data_Set[[#This Row],[Type Transport]],'[1]Taux émission CO2e'!$A$5:$D$16,4,0),0)</f>
        <v>0.16</v>
      </c>
      <c r="Y1061" s="24">
        <f>IFERROR(VLOOKUP(Data_Set[[#This Row],[Type Transport]],'[1]Taux émission CO2e'!$A$20:$B$31,2,0),0)</f>
        <v>0.7</v>
      </c>
      <c r="Z1061" s="6">
        <f>IFERROR(VLOOKUP(Data_Set[[#This Row],[Type Transport]],'[1]Taux émission CO2e'!$A$20:$D$31,4,0),0)</f>
        <v>6.7400000000000002E-2</v>
      </c>
      <c r="AA1061" s="30">
        <f>Data_Set[[#This Row],[Repartition Segment 1]]*Data_Set[[#This Row],[Coefficient CO2 Segment 1]]*Data_Set[[#This Row],[Poids OT (T)]]*Data_Set[[#This Row],[Distance (KM)]]</f>
        <v>2.3306965920000002</v>
      </c>
      <c r="AB1061" s="30">
        <f>Data_Set[[#This Row],[Repartition Segment 2]]*Data_Set[[#This Row],[Coefficient CO2 Segment 2]]*Data_Set[[#This Row],[Poids OT (T)]]*Data_Set[[#This Row],[Distance (KM)]]</f>
        <v>2.29088052522</v>
      </c>
      <c r="AC1061" s="30">
        <f>Data_Set[[#This Row],[Bilan CO2 Segment 1 (Kg CO2)]]+Data_Set[[#This Row],[Bilan CO2 Segment 2 (Kg CO2)]]</f>
        <v>4.6215771172200002</v>
      </c>
      <c r="AD1061" s="1"/>
    </row>
    <row r="1062" spans="1:30" ht="12.5" x14ac:dyDescent="0.25">
      <c r="A1062" s="7">
        <v>2022070063</v>
      </c>
      <c r="B1062" s="18">
        <v>44763</v>
      </c>
      <c r="C1062" s="18" t="str">
        <f>TEXT(B1062, "mmmm")</f>
        <v>juillet</v>
      </c>
      <c r="D1062" s="18" t="str">
        <f>TEXT(B1062,"aaaa")</f>
        <v>2022</v>
      </c>
      <c r="E1062" s="7">
        <v>1534666</v>
      </c>
      <c r="F1062" s="17">
        <v>302</v>
      </c>
      <c r="G1062" s="23">
        <f>Data_Set[[#This Row],[Poids OT (kg)]]/1000</f>
        <v>0.30199999999999999</v>
      </c>
      <c r="H1062" s="6" t="s">
        <v>1</v>
      </c>
      <c r="I1062" s="7">
        <v>200</v>
      </c>
      <c r="J1062" s="6">
        <v>91100</v>
      </c>
      <c r="K1062" s="6" t="s">
        <v>22</v>
      </c>
      <c r="L1062" s="6">
        <v>8090</v>
      </c>
      <c r="M1062" s="6" t="s">
        <v>135</v>
      </c>
      <c r="N1062" s="7">
        <v>256.911</v>
      </c>
      <c r="O1062" s="6" t="s">
        <v>145</v>
      </c>
      <c r="P1062" s="6" t="s">
        <v>146</v>
      </c>
      <c r="Q1062" s="11">
        <v>1690891543678</v>
      </c>
      <c r="R1062" s="12">
        <v>154098765</v>
      </c>
      <c r="S1062" s="6" t="str">
        <f>LEFT(Q1062,1)</f>
        <v>1</v>
      </c>
      <c r="T1062" s="6" t="str">
        <f>IF(S1062="1","Homme",IF(S1062="0","Inconnu","Femme"))</f>
        <v>Homme</v>
      </c>
      <c r="U1062" s="6" t="str">
        <f>"19"&amp;MID(Q1062, SEARCH("", Q1062) + 1,2)</f>
        <v>1969</v>
      </c>
      <c r="V1062" s="6" t="str">
        <f>FLOOR(U1062,5) &amp; "-" &amp; FLOOR(U1062,5) + 5</f>
        <v>1965-1970</v>
      </c>
      <c r="W1062" s="24">
        <f>IFERROR(VLOOKUP(Data_Set[[#This Row],[Type Transport]],'[1]Taux émission CO2e'!$A$5:$B$16,2,0),0)</f>
        <v>0.3</v>
      </c>
      <c r="X1062" s="28">
        <f>IFERROR(VLOOKUP(Data_Set[[#This Row],[Type Transport]],'[1]Taux émission CO2e'!$A$5:$D$16,4,0),0)</f>
        <v>0.16</v>
      </c>
      <c r="Y1062" s="24">
        <f>IFERROR(VLOOKUP(Data_Set[[#This Row],[Type Transport]],'[1]Taux émission CO2e'!$A$20:$B$31,2,0),0)</f>
        <v>0.7</v>
      </c>
      <c r="Z1062" s="6">
        <f>IFERROR(VLOOKUP(Data_Set[[#This Row],[Type Transport]],'[1]Taux émission CO2e'!$A$20:$D$31,4,0),0)</f>
        <v>6.7400000000000002E-2</v>
      </c>
      <c r="AA1062" s="30">
        <f>Data_Set[[#This Row],[Repartition Segment 1]]*Data_Set[[#This Row],[Coefficient CO2 Segment 1]]*Data_Set[[#This Row],[Poids OT (T)]]*Data_Set[[#This Row],[Distance (KM)]]</f>
        <v>3.724181856</v>
      </c>
      <c r="AB1062" s="30">
        <f>Data_Set[[#This Row],[Repartition Segment 2]]*Data_Set[[#This Row],[Coefficient CO2 Segment 2]]*Data_Set[[#This Row],[Poids OT (T)]]*Data_Set[[#This Row],[Distance (KM)]]</f>
        <v>3.66056041596</v>
      </c>
      <c r="AC1062" s="30">
        <f>Data_Set[[#This Row],[Bilan CO2 Segment 1 (Kg CO2)]]+Data_Set[[#This Row],[Bilan CO2 Segment 2 (Kg CO2)]]</f>
        <v>7.3847422719600004</v>
      </c>
      <c r="AD1062" s="1"/>
    </row>
    <row r="1063" spans="1:30" ht="12.5" x14ac:dyDescent="0.25">
      <c r="A1063" s="7">
        <v>20220800118</v>
      </c>
      <c r="B1063" s="18">
        <v>44777</v>
      </c>
      <c r="C1063" s="18" t="str">
        <f>TEXT(B1063, "mmmm")</f>
        <v>août</v>
      </c>
      <c r="D1063" s="18" t="str">
        <f>TEXT(B1063,"aaaa")</f>
        <v>2022</v>
      </c>
      <c r="E1063" s="7">
        <v>1539955</v>
      </c>
      <c r="F1063" s="17">
        <v>214</v>
      </c>
      <c r="G1063" s="23">
        <f>Data_Set[[#This Row],[Poids OT (kg)]]/1000</f>
        <v>0.214</v>
      </c>
      <c r="H1063" s="6" t="s">
        <v>0</v>
      </c>
      <c r="I1063" s="7">
        <v>100</v>
      </c>
      <c r="J1063" s="6">
        <v>91100</v>
      </c>
      <c r="K1063" s="6" t="s">
        <v>22</v>
      </c>
      <c r="L1063" s="6">
        <v>8090</v>
      </c>
      <c r="M1063" s="6" t="s">
        <v>135</v>
      </c>
      <c r="N1063" s="7">
        <v>256.911</v>
      </c>
      <c r="O1063" s="6" t="s">
        <v>145</v>
      </c>
      <c r="P1063" s="6" t="s">
        <v>146</v>
      </c>
      <c r="Q1063" s="11">
        <v>1690891543678</v>
      </c>
      <c r="R1063" s="12">
        <v>154098765</v>
      </c>
      <c r="S1063" s="6" t="str">
        <f>LEFT(Q1063,1)</f>
        <v>1</v>
      </c>
      <c r="T1063" s="6" t="str">
        <f>IF(S1063="1","Homme",IF(S1063="0","Inconnu","Femme"))</f>
        <v>Homme</v>
      </c>
      <c r="U1063" s="6" t="str">
        <f>"19"&amp;MID(Q1063, SEARCH("", Q1063) + 1,2)</f>
        <v>1969</v>
      </c>
      <c r="V1063" s="6" t="str">
        <f>FLOOR(U1063,5) &amp; "-" &amp; FLOOR(U1063,5) + 5</f>
        <v>1965-1970</v>
      </c>
      <c r="W1063" s="24">
        <f>IFERROR(VLOOKUP(Data_Set[[#This Row],[Type Transport]],'[1]Taux émission CO2e'!$A$5:$B$16,2,0),0)</f>
        <v>0.3</v>
      </c>
      <c r="X1063" s="28">
        <f>IFERROR(VLOOKUP(Data_Set[[#This Row],[Type Transport]],'[1]Taux émission CO2e'!$A$5:$D$16,4,0),0)</f>
        <v>0.16</v>
      </c>
      <c r="Y1063" s="24">
        <f>IFERROR(VLOOKUP(Data_Set[[#This Row],[Type Transport]],'[1]Taux émission CO2e'!$A$20:$B$31,2,0),0)</f>
        <v>0.7</v>
      </c>
      <c r="Z1063" s="6">
        <f>IFERROR(VLOOKUP(Data_Set[[#This Row],[Type Transport]],'[1]Taux émission CO2e'!$A$20:$D$31,4,0),0)</f>
        <v>6.7400000000000002E-2</v>
      </c>
      <c r="AA1063" s="30">
        <f>Data_Set[[#This Row],[Repartition Segment 1]]*Data_Set[[#This Row],[Coefficient CO2 Segment 1]]*Data_Set[[#This Row],[Poids OT (T)]]*Data_Set[[#This Row],[Distance (KM)]]</f>
        <v>2.6389897919999998</v>
      </c>
      <c r="AB1063" s="30">
        <f>Data_Set[[#This Row],[Repartition Segment 2]]*Data_Set[[#This Row],[Coefficient CO2 Segment 2]]*Data_Set[[#This Row],[Poids OT (T)]]*Data_Set[[#This Row],[Distance (KM)]]</f>
        <v>2.5939070497199999</v>
      </c>
      <c r="AC1063" s="30">
        <f>Data_Set[[#This Row],[Bilan CO2 Segment 1 (Kg CO2)]]+Data_Set[[#This Row],[Bilan CO2 Segment 2 (Kg CO2)]]</f>
        <v>5.2328968417199997</v>
      </c>
      <c r="AD1063" s="1"/>
    </row>
    <row r="1064" spans="1:30" ht="12.5" x14ac:dyDescent="0.25">
      <c r="A1064" s="7">
        <v>20220800118</v>
      </c>
      <c r="B1064" s="18">
        <v>44784</v>
      </c>
      <c r="C1064" s="18" t="str">
        <f>TEXT(B1064, "mmmm")</f>
        <v>août</v>
      </c>
      <c r="D1064" s="18" t="str">
        <f>TEXT(B1064,"aaaa")</f>
        <v>2022</v>
      </c>
      <c r="E1064" s="7">
        <v>1541502</v>
      </c>
      <c r="F1064" s="17">
        <v>532</v>
      </c>
      <c r="G1064" s="23">
        <f>Data_Set[[#This Row],[Poids OT (kg)]]/1000</f>
        <v>0.53200000000000003</v>
      </c>
      <c r="H1064" s="6" t="s">
        <v>1</v>
      </c>
      <c r="I1064" s="7">
        <v>300</v>
      </c>
      <c r="J1064" s="6">
        <v>91100</v>
      </c>
      <c r="K1064" s="6" t="s">
        <v>22</v>
      </c>
      <c r="L1064" s="6">
        <v>8090</v>
      </c>
      <c r="M1064" s="6" t="s">
        <v>135</v>
      </c>
      <c r="N1064" s="7">
        <v>256.911</v>
      </c>
      <c r="O1064" s="6" t="s">
        <v>145</v>
      </c>
      <c r="P1064" s="6" t="s">
        <v>146</v>
      </c>
      <c r="Q1064" s="11">
        <v>1690891543678</v>
      </c>
      <c r="R1064" s="12">
        <v>154098765</v>
      </c>
      <c r="S1064" s="6" t="str">
        <f>LEFT(Q1064,1)</f>
        <v>1</v>
      </c>
      <c r="T1064" s="6" t="str">
        <f>IF(S1064="1","Homme",IF(S1064="0","Inconnu","Femme"))</f>
        <v>Homme</v>
      </c>
      <c r="U1064" s="6" t="str">
        <f>"19"&amp;MID(Q1064, SEARCH("", Q1064) + 1,2)</f>
        <v>1969</v>
      </c>
      <c r="V1064" s="6" t="str">
        <f>FLOOR(U1064,5) &amp; "-" &amp; FLOOR(U1064,5) + 5</f>
        <v>1965-1970</v>
      </c>
      <c r="W1064" s="24">
        <f>IFERROR(VLOOKUP(Data_Set[[#This Row],[Type Transport]],'[1]Taux émission CO2e'!$A$5:$B$16,2,0),0)</f>
        <v>0.3</v>
      </c>
      <c r="X1064" s="28">
        <f>IFERROR(VLOOKUP(Data_Set[[#This Row],[Type Transport]],'[1]Taux émission CO2e'!$A$5:$D$16,4,0),0)</f>
        <v>0.16</v>
      </c>
      <c r="Y1064" s="24">
        <f>IFERROR(VLOOKUP(Data_Set[[#This Row],[Type Transport]],'[1]Taux émission CO2e'!$A$20:$B$31,2,0),0)</f>
        <v>0.7</v>
      </c>
      <c r="Z1064" s="6">
        <f>IFERROR(VLOOKUP(Data_Set[[#This Row],[Type Transport]],'[1]Taux émission CO2e'!$A$20:$D$31,4,0),0)</f>
        <v>6.7400000000000002E-2</v>
      </c>
      <c r="AA1064" s="30">
        <f>Data_Set[[#This Row],[Repartition Segment 1]]*Data_Set[[#This Row],[Coefficient CO2 Segment 1]]*Data_Set[[#This Row],[Poids OT (T)]]*Data_Set[[#This Row],[Distance (KM)]]</f>
        <v>6.5604792960000005</v>
      </c>
      <c r="AB1064" s="30">
        <f>Data_Set[[#This Row],[Repartition Segment 2]]*Data_Set[[#This Row],[Coefficient CO2 Segment 2]]*Data_Set[[#This Row],[Poids OT (T)]]*Data_Set[[#This Row],[Distance (KM)]]</f>
        <v>6.448404441360001</v>
      </c>
      <c r="AC1064" s="30">
        <f>Data_Set[[#This Row],[Bilan CO2 Segment 1 (Kg CO2)]]+Data_Set[[#This Row],[Bilan CO2 Segment 2 (Kg CO2)]]</f>
        <v>13.008883737360001</v>
      </c>
      <c r="AD1064" s="1"/>
    </row>
    <row r="1065" spans="1:30" ht="12.5" x14ac:dyDescent="0.25">
      <c r="A1065" s="7">
        <v>20220800118</v>
      </c>
      <c r="B1065" s="18">
        <v>44799</v>
      </c>
      <c r="C1065" s="18" t="str">
        <f>TEXT(B1065, "mmmm")</f>
        <v>août</v>
      </c>
      <c r="D1065" s="18" t="str">
        <f>TEXT(B1065,"aaaa")</f>
        <v>2022</v>
      </c>
      <c r="E1065" s="7">
        <v>1545510</v>
      </c>
      <c r="F1065" s="17">
        <v>378</v>
      </c>
      <c r="G1065" s="23">
        <f>Data_Set[[#This Row],[Poids OT (kg)]]/1000</f>
        <v>0.378</v>
      </c>
      <c r="H1065" s="6" t="s">
        <v>1</v>
      </c>
      <c r="I1065" s="7">
        <v>210</v>
      </c>
      <c r="J1065" s="6">
        <v>91100</v>
      </c>
      <c r="K1065" s="6" t="s">
        <v>22</v>
      </c>
      <c r="L1065" s="6">
        <v>8090</v>
      </c>
      <c r="M1065" s="6" t="s">
        <v>135</v>
      </c>
      <c r="N1065" s="7">
        <v>256.911</v>
      </c>
      <c r="O1065" s="6" t="s">
        <v>145</v>
      </c>
      <c r="P1065" s="6" t="s">
        <v>146</v>
      </c>
      <c r="Q1065" s="11">
        <v>1690891543678</v>
      </c>
      <c r="R1065" s="12">
        <v>154098765</v>
      </c>
      <c r="S1065" s="6" t="str">
        <f>LEFT(Q1065,1)</f>
        <v>1</v>
      </c>
      <c r="T1065" s="6" t="str">
        <f>IF(S1065="1","Homme",IF(S1065="0","Inconnu","Femme"))</f>
        <v>Homme</v>
      </c>
      <c r="U1065" s="6" t="str">
        <f>"19"&amp;MID(Q1065, SEARCH("", Q1065) + 1,2)</f>
        <v>1969</v>
      </c>
      <c r="V1065" s="6" t="str">
        <f>FLOOR(U1065,5) &amp; "-" &amp; FLOOR(U1065,5) + 5</f>
        <v>1965-1970</v>
      </c>
      <c r="W1065" s="24">
        <f>IFERROR(VLOOKUP(Data_Set[[#This Row],[Type Transport]],'[1]Taux émission CO2e'!$A$5:$B$16,2,0),0)</f>
        <v>0.3</v>
      </c>
      <c r="X1065" s="28">
        <f>IFERROR(VLOOKUP(Data_Set[[#This Row],[Type Transport]],'[1]Taux émission CO2e'!$A$5:$D$16,4,0),0)</f>
        <v>0.16</v>
      </c>
      <c r="Y1065" s="24">
        <f>IFERROR(VLOOKUP(Data_Set[[#This Row],[Type Transport]],'[1]Taux émission CO2e'!$A$20:$B$31,2,0),0)</f>
        <v>0.7</v>
      </c>
      <c r="Z1065" s="6">
        <f>IFERROR(VLOOKUP(Data_Set[[#This Row],[Type Transport]],'[1]Taux émission CO2e'!$A$20:$D$31,4,0),0)</f>
        <v>6.7400000000000002E-2</v>
      </c>
      <c r="AA1065" s="30">
        <f>Data_Set[[#This Row],[Repartition Segment 1]]*Data_Set[[#This Row],[Coefficient CO2 Segment 1]]*Data_Set[[#This Row],[Poids OT (T)]]*Data_Set[[#This Row],[Distance (KM)]]</f>
        <v>4.6613931840000005</v>
      </c>
      <c r="AB1065" s="30">
        <f>Data_Set[[#This Row],[Repartition Segment 2]]*Data_Set[[#This Row],[Coefficient CO2 Segment 2]]*Data_Set[[#This Row],[Poids OT (T)]]*Data_Set[[#This Row],[Distance (KM)]]</f>
        <v>4.5817610504399999</v>
      </c>
      <c r="AC1065" s="30">
        <f>Data_Set[[#This Row],[Bilan CO2 Segment 1 (Kg CO2)]]+Data_Set[[#This Row],[Bilan CO2 Segment 2 (Kg CO2)]]</f>
        <v>9.2431542344400004</v>
      </c>
      <c r="AD1065" s="1"/>
    </row>
    <row r="1066" spans="1:30" ht="12.5" x14ac:dyDescent="0.25">
      <c r="A1066" s="7">
        <v>2022090069</v>
      </c>
      <c r="B1066" s="18">
        <v>44810</v>
      </c>
      <c r="C1066" s="18" t="str">
        <f>TEXT(B1066, "mmmm")</f>
        <v>septembre</v>
      </c>
      <c r="D1066" s="18" t="str">
        <f>TEXT(B1066,"aaaa")</f>
        <v>2022</v>
      </c>
      <c r="E1066" s="7">
        <v>1549308</v>
      </c>
      <c r="F1066" s="17">
        <v>214</v>
      </c>
      <c r="G1066" s="23">
        <f>Data_Set[[#This Row],[Poids OT (kg)]]/1000</f>
        <v>0.214</v>
      </c>
      <c r="H1066" s="6" t="s">
        <v>1</v>
      </c>
      <c r="I1066" s="7">
        <v>155</v>
      </c>
      <c r="J1066" s="6">
        <v>91100</v>
      </c>
      <c r="K1066" s="6" t="s">
        <v>22</v>
      </c>
      <c r="L1066" s="6">
        <v>8090</v>
      </c>
      <c r="M1066" s="6" t="s">
        <v>135</v>
      </c>
      <c r="N1066" s="7">
        <v>256.911</v>
      </c>
      <c r="O1066" s="6" t="s">
        <v>145</v>
      </c>
      <c r="P1066" s="6" t="s">
        <v>146</v>
      </c>
      <c r="Q1066" s="11">
        <v>1690891543678</v>
      </c>
      <c r="R1066" s="12">
        <v>154098765</v>
      </c>
      <c r="S1066" s="6" t="str">
        <f>LEFT(Q1066,1)</f>
        <v>1</v>
      </c>
      <c r="T1066" s="6" t="str">
        <f>IF(S1066="1","Homme",IF(S1066="0","Inconnu","Femme"))</f>
        <v>Homme</v>
      </c>
      <c r="U1066" s="6" t="str">
        <f>"19"&amp;MID(Q1066, SEARCH("", Q1066) + 1,2)</f>
        <v>1969</v>
      </c>
      <c r="V1066" s="6" t="str">
        <f>FLOOR(U1066,5) &amp; "-" &amp; FLOOR(U1066,5) + 5</f>
        <v>1965-1970</v>
      </c>
      <c r="W1066" s="24">
        <f>IFERROR(VLOOKUP(Data_Set[[#This Row],[Type Transport]],'[1]Taux émission CO2e'!$A$5:$B$16,2,0),0)</f>
        <v>0.3</v>
      </c>
      <c r="X1066" s="28">
        <f>IFERROR(VLOOKUP(Data_Set[[#This Row],[Type Transport]],'[1]Taux émission CO2e'!$A$5:$D$16,4,0),0)</f>
        <v>0.16</v>
      </c>
      <c r="Y1066" s="24">
        <f>IFERROR(VLOOKUP(Data_Set[[#This Row],[Type Transport]],'[1]Taux émission CO2e'!$A$20:$B$31,2,0),0)</f>
        <v>0.7</v>
      </c>
      <c r="Z1066" s="6">
        <f>IFERROR(VLOOKUP(Data_Set[[#This Row],[Type Transport]],'[1]Taux émission CO2e'!$A$20:$D$31,4,0),0)</f>
        <v>6.7400000000000002E-2</v>
      </c>
      <c r="AA1066" s="30">
        <f>Data_Set[[#This Row],[Repartition Segment 1]]*Data_Set[[#This Row],[Coefficient CO2 Segment 1]]*Data_Set[[#This Row],[Poids OT (T)]]*Data_Set[[#This Row],[Distance (KM)]]</f>
        <v>2.6389897919999998</v>
      </c>
      <c r="AB1066" s="30">
        <f>Data_Set[[#This Row],[Repartition Segment 2]]*Data_Set[[#This Row],[Coefficient CO2 Segment 2]]*Data_Set[[#This Row],[Poids OT (T)]]*Data_Set[[#This Row],[Distance (KM)]]</f>
        <v>2.5939070497199999</v>
      </c>
      <c r="AC1066" s="30">
        <f>Data_Set[[#This Row],[Bilan CO2 Segment 1 (Kg CO2)]]+Data_Set[[#This Row],[Bilan CO2 Segment 2 (Kg CO2)]]</f>
        <v>5.2328968417199997</v>
      </c>
      <c r="AD1066" s="1"/>
    </row>
    <row r="1067" spans="1:30" ht="12.5" x14ac:dyDescent="0.25">
      <c r="A1067" s="7">
        <v>2022090069</v>
      </c>
      <c r="B1067" s="18">
        <v>44817</v>
      </c>
      <c r="C1067" s="18" t="str">
        <f>TEXT(B1067, "mmmm")</f>
        <v>septembre</v>
      </c>
      <c r="D1067" s="18" t="str">
        <f>TEXT(B1067,"aaaa")</f>
        <v>2022</v>
      </c>
      <c r="E1067" s="7">
        <v>1553222</v>
      </c>
      <c r="F1067" s="17">
        <v>428</v>
      </c>
      <c r="G1067" s="23">
        <f>Data_Set[[#This Row],[Poids OT (kg)]]/1000</f>
        <v>0.42799999999999999</v>
      </c>
      <c r="H1067" s="6" t="s">
        <v>0</v>
      </c>
      <c r="I1067" s="7">
        <v>210</v>
      </c>
      <c r="J1067" s="6">
        <v>91100</v>
      </c>
      <c r="K1067" s="6" t="s">
        <v>22</v>
      </c>
      <c r="L1067" s="6">
        <v>8090</v>
      </c>
      <c r="M1067" s="6" t="s">
        <v>135</v>
      </c>
      <c r="N1067" s="7">
        <v>256.911</v>
      </c>
      <c r="O1067" s="6" t="s">
        <v>145</v>
      </c>
      <c r="P1067" s="6" t="s">
        <v>146</v>
      </c>
      <c r="Q1067" s="11">
        <v>1690891543678</v>
      </c>
      <c r="R1067" s="12">
        <v>154098765</v>
      </c>
      <c r="S1067" s="6" t="str">
        <f>LEFT(Q1067,1)</f>
        <v>1</v>
      </c>
      <c r="T1067" s="6" t="str">
        <f>IF(S1067="1","Homme",IF(S1067="0","Inconnu","Femme"))</f>
        <v>Homme</v>
      </c>
      <c r="U1067" s="6" t="str">
        <f>"19"&amp;MID(Q1067, SEARCH("", Q1067) + 1,2)</f>
        <v>1969</v>
      </c>
      <c r="V1067" s="6" t="str">
        <f>FLOOR(U1067,5) &amp; "-" &amp; FLOOR(U1067,5) + 5</f>
        <v>1965-1970</v>
      </c>
      <c r="W1067" s="24">
        <f>IFERROR(VLOOKUP(Data_Set[[#This Row],[Type Transport]],'[1]Taux émission CO2e'!$A$5:$B$16,2,0),0)</f>
        <v>0.3</v>
      </c>
      <c r="X1067" s="28">
        <f>IFERROR(VLOOKUP(Data_Set[[#This Row],[Type Transport]],'[1]Taux émission CO2e'!$A$5:$D$16,4,0),0)</f>
        <v>0.16</v>
      </c>
      <c r="Y1067" s="24">
        <f>IFERROR(VLOOKUP(Data_Set[[#This Row],[Type Transport]],'[1]Taux émission CO2e'!$A$20:$B$31,2,0),0)</f>
        <v>0.7</v>
      </c>
      <c r="Z1067" s="6">
        <f>IFERROR(VLOOKUP(Data_Set[[#This Row],[Type Transport]],'[1]Taux émission CO2e'!$A$20:$D$31,4,0),0)</f>
        <v>6.7400000000000002E-2</v>
      </c>
      <c r="AA1067" s="30">
        <f>Data_Set[[#This Row],[Repartition Segment 1]]*Data_Set[[#This Row],[Coefficient CO2 Segment 1]]*Data_Set[[#This Row],[Poids OT (T)]]*Data_Set[[#This Row],[Distance (KM)]]</f>
        <v>5.2779795839999997</v>
      </c>
      <c r="AB1067" s="30">
        <f>Data_Set[[#This Row],[Repartition Segment 2]]*Data_Set[[#This Row],[Coefficient CO2 Segment 2]]*Data_Set[[#This Row],[Poids OT (T)]]*Data_Set[[#This Row],[Distance (KM)]]</f>
        <v>5.1878140994399997</v>
      </c>
      <c r="AC1067" s="30">
        <f>Data_Set[[#This Row],[Bilan CO2 Segment 1 (Kg CO2)]]+Data_Set[[#This Row],[Bilan CO2 Segment 2 (Kg CO2)]]</f>
        <v>10.465793683439999</v>
      </c>
      <c r="AD1067" s="1"/>
    </row>
    <row r="1068" spans="1:30" ht="12.5" x14ac:dyDescent="0.25">
      <c r="A1068" s="7">
        <v>2022090069</v>
      </c>
      <c r="B1068" s="18">
        <v>44820</v>
      </c>
      <c r="C1068" s="18" t="str">
        <f>TEXT(B1068, "mmmm")</f>
        <v>septembre</v>
      </c>
      <c r="D1068" s="18" t="str">
        <f>TEXT(B1068,"aaaa")</f>
        <v>2022</v>
      </c>
      <c r="E1068" s="7">
        <v>1555152</v>
      </c>
      <c r="F1068" s="17">
        <v>427</v>
      </c>
      <c r="G1068" s="23">
        <f>Data_Set[[#This Row],[Poids OT (kg)]]/1000</f>
        <v>0.42699999999999999</v>
      </c>
      <c r="H1068" s="6" t="s">
        <v>1</v>
      </c>
      <c r="I1068" s="7">
        <v>210</v>
      </c>
      <c r="J1068" s="6">
        <v>91100</v>
      </c>
      <c r="K1068" s="6" t="s">
        <v>22</v>
      </c>
      <c r="L1068" s="6">
        <v>8090</v>
      </c>
      <c r="M1068" s="6" t="s">
        <v>135</v>
      </c>
      <c r="N1068" s="7">
        <v>256.911</v>
      </c>
      <c r="O1068" s="6" t="s">
        <v>145</v>
      </c>
      <c r="P1068" s="6" t="s">
        <v>146</v>
      </c>
      <c r="Q1068" s="11">
        <v>1690891543678</v>
      </c>
      <c r="R1068" s="12">
        <v>154098765</v>
      </c>
      <c r="S1068" s="6" t="str">
        <f>LEFT(Q1068,1)</f>
        <v>1</v>
      </c>
      <c r="T1068" s="6" t="str">
        <f>IF(S1068="1","Homme",IF(S1068="0","Inconnu","Femme"))</f>
        <v>Homme</v>
      </c>
      <c r="U1068" s="6" t="str">
        <f>"19"&amp;MID(Q1068, SEARCH("", Q1068) + 1,2)</f>
        <v>1969</v>
      </c>
      <c r="V1068" s="6" t="str">
        <f>FLOOR(U1068,5) &amp; "-" &amp; FLOOR(U1068,5) + 5</f>
        <v>1965-1970</v>
      </c>
      <c r="W1068" s="24">
        <f>IFERROR(VLOOKUP(Data_Set[[#This Row],[Type Transport]],'[1]Taux émission CO2e'!$A$5:$B$16,2,0),0)</f>
        <v>0.3</v>
      </c>
      <c r="X1068" s="28">
        <f>IFERROR(VLOOKUP(Data_Set[[#This Row],[Type Transport]],'[1]Taux émission CO2e'!$A$5:$D$16,4,0),0)</f>
        <v>0.16</v>
      </c>
      <c r="Y1068" s="24">
        <f>IFERROR(VLOOKUP(Data_Set[[#This Row],[Type Transport]],'[1]Taux émission CO2e'!$A$20:$B$31,2,0),0)</f>
        <v>0.7</v>
      </c>
      <c r="Z1068" s="6">
        <f>IFERROR(VLOOKUP(Data_Set[[#This Row],[Type Transport]],'[1]Taux émission CO2e'!$A$20:$D$31,4,0),0)</f>
        <v>6.7400000000000002E-2</v>
      </c>
      <c r="AA1068" s="30">
        <f>Data_Set[[#This Row],[Repartition Segment 1]]*Data_Set[[#This Row],[Coefficient CO2 Segment 1]]*Data_Set[[#This Row],[Poids OT (T)]]*Data_Set[[#This Row],[Distance (KM)]]</f>
        <v>5.2656478560000002</v>
      </c>
      <c r="AB1068" s="30">
        <f>Data_Set[[#This Row],[Repartition Segment 2]]*Data_Set[[#This Row],[Coefficient CO2 Segment 2]]*Data_Set[[#This Row],[Poids OT (T)]]*Data_Set[[#This Row],[Distance (KM)]]</f>
        <v>5.1756930384599995</v>
      </c>
      <c r="AC1068" s="30">
        <f>Data_Set[[#This Row],[Bilan CO2 Segment 1 (Kg CO2)]]+Data_Set[[#This Row],[Bilan CO2 Segment 2 (Kg CO2)]]</f>
        <v>10.44134089446</v>
      </c>
      <c r="AD1068" s="1"/>
    </row>
    <row r="1069" spans="1:30" ht="12.5" x14ac:dyDescent="0.25">
      <c r="A1069" s="7">
        <v>2022090069</v>
      </c>
      <c r="B1069" s="18">
        <v>44830</v>
      </c>
      <c r="C1069" s="18" t="str">
        <f>TEXT(B1069, "mmmm")</f>
        <v>septembre</v>
      </c>
      <c r="D1069" s="18" t="str">
        <f>TEXT(B1069,"aaaa")</f>
        <v>2022</v>
      </c>
      <c r="E1069" s="7">
        <v>1558516</v>
      </c>
      <c r="F1069" s="17">
        <v>336</v>
      </c>
      <c r="G1069" s="23">
        <f>Data_Set[[#This Row],[Poids OT (kg)]]/1000</f>
        <v>0.33600000000000002</v>
      </c>
      <c r="H1069" s="6" t="s">
        <v>1</v>
      </c>
      <c r="I1069" s="7">
        <v>155</v>
      </c>
      <c r="J1069" s="6">
        <v>91100</v>
      </c>
      <c r="K1069" s="6" t="s">
        <v>22</v>
      </c>
      <c r="L1069" s="6">
        <v>8090</v>
      </c>
      <c r="M1069" s="6" t="s">
        <v>135</v>
      </c>
      <c r="N1069" s="7">
        <v>256.911</v>
      </c>
      <c r="O1069" s="6" t="s">
        <v>145</v>
      </c>
      <c r="P1069" s="6" t="s">
        <v>146</v>
      </c>
      <c r="Q1069" s="11">
        <v>1690891543678</v>
      </c>
      <c r="R1069" s="12">
        <v>154098765</v>
      </c>
      <c r="S1069" s="6" t="str">
        <f>LEFT(Q1069,1)</f>
        <v>1</v>
      </c>
      <c r="T1069" s="6" t="str">
        <f>IF(S1069="1","Homme",IF(S1069="0","Inconnu","Femme"))</f>
        <v>Homme</v>
      </c>
      <c r="U1069" s="6" t="str">
        <f>"19"&amp;MID(Q1069, SEARCH("", Q1069) + 1,2)</f>
        <v>1969</v>
      </c>
      <c r="V1069" s="6" t="str">
        <f>FLOOR(U1069,5) &amp; "-" &amp; FLOOR(U1069,5) + 5</f>
        <v>1965-1970</v>
      </c>
      <c r="W1069" s="24">
        <f>IFERROR(VLOOKUP(Data_Set[[#This Row],[Type Transport]],'[1]Taux émission CO2e'!$A$5:$B$16,2,0),0)</f>
        <v>0.3</v>
      </c>
      <c r="X1069" s="28">
        <f>IFERROR(VLOOKUP(Data_Set[[#This Row],[Type Transport]],'[1]Taux émission CO2e'!$A$5:$D$16,4,0),0)</f>
        <v>0.16</v>
      </c>
      <c r="Y1069" s="24">
        <f>IFERROR(VLOOKUP(Data_Set[[#This Row],[Type Transport]],'[1]Taux émission CO2e'!$A$20:$B$31,2,0),0)</f>
        <v>0.7</v>
      </c>
      <c r="Z1069" s="6">
        <f>IFERROR(VLOOKUP(Data_Set[[#This Row],[Type Transport]],'[1]Taux émission CO2e'!$A$20:$D$31,4,0),0)</f>
        <v>6.7400000000000002E-2</v>
      </c>
      <c r="AA1069" s="30">
        <f>Data_Set[[#This Row],[Repartition Segment 1]]*Data_Set[[#This Row],[Coefficient CO2 Segment 1]]*Data_Set[[#This Row],[Poids OT (T)]]*Data_Set[[#This Row],[Distance (KM)]]</f>
        <v>4.1434606079999998</v>
      </c>
      <c r="AB1069" s="30">
        <f>Data_Set[[#This Row],[Repartition Segment 2]]*Data_Set[[#This Row],[Coefficient CO2 Segment 2]]*Data_Set[[#This Row],[Poids OT (T)]]*Data_Set[[#This Row],[Distance (KM)]]</f>
        <v>4.0726764892800009</v>
      </c>
      <c r="AC1069" s="30">
        <f>Data_Set[[#This Row],[Bilan CO2 Segment 1 (Kg CO2)]]+Data_Set[[#This Row],[Bilan CO2 Segment 2 (Kg CO2)]]</f>
        <v>8.2161370972800007</v>
      </c>
      <c r="AD1069" s="1"/>
    </row>
    <row r="1070" spans="1:30" ht="12.5" x14ac:dyDescent="0.25">
      <c r="A1070" s="7">
        <v>2022050075</v>
      </c>
      <c r="B1070" s="18">
        <v>44697</v>
      </c>
      <c r="C1070" s="18" t="str">
        <f>TEXT(B1070, "mmmm")</f>
        <v>mai</v>
      </c>
      <c r="D1070" s="18" t="str">
        <f>TEXT(B1070,"aaaa")</f>
        <v>2022</v>
      </c>
      <c r="E1070" s="7">
        <v>1504942</v>
      </c>
      <c r="F1070" s="17">
        <v>150</v>
      </c>
      <c r="G1070" s="23">
        <f>Data_Set[[#This Row],[Poids OT (kg)]]/1000</f>
        <v>0.15</v>
      </c>
      <c r="H1070" s="6" t="s">
        <v>0</v>
      </c>
      <c r="I1070" s="7">
        <v>158</v>
      </c>
      <c r="J1070" s="6">
        <v>59800</v>
      </c>
      <c r="K1070" s="6" t="s">
        <v>57</v>
      </c>
      <c r="L1070" s="6">
        <v>91100</v>
      </c>
      <c r="M1070" s="6" t="s">
        <v>22</v>
      </c>
      <c r="N1070" s="7">
        <v>254.203</v>
      </c>
      <c r="O1070" s="6" t="s">
        <v>218</v>
      </c>
      <c r="P1070" s="6" t="s">
        <v>219</v>
      </c>
      <c r="Q1070" s="11">
        <v>1700959765432</v>
      </c>
      <c r="R1070" s="12">
        <v>754013298</v>
      </c>
      <c r="S1070" s="6" t="str">
        <f>LEFT(Q1070,1)</f>
        <v>1</v>
      </c>
      <c r="T1070" s="6" t="str">
        <f>IF(S1070="1","Homme",IF(S1070="0","Inconnu","Femme"))</f>
        <v>Homme</v>
      </c>
      <c r="U1070" s="6" t="str">
        <f>"19"&amp;MID(Q1070, SEARCH("", Q1070) + 1,2)</f>
        <v>1970</v>
      </c>
      <c r="V1070" s="6" t="str">
        <f>FLOOR(U1070,5) &amp; "-" &amp; FLOOR(U1070,5) + 5</f>
        <v>1970-1975</v>
      </c>
      <c r="W1070" s="24">
        <f>IFERROR(VLOOKUP(Data_Set[[#This Row],[Type Transport]],'[1]Taux émission CO2e'!$A$5:$B$16,2,0),0)</f>
        <v>0.3</v>
      </c>
      <c r="X1070" s="28">
        <f>IFERROR(VLOOKUP(Data_Set[[#This Row],[Type Transport]],'[1]Taux émission CO2e'!$A$5:$D$16,4,0),0)</f>
        <v>0.16</v>
      </c>
      <c r="Y1070" s="24">
        <f>IFERROR(VLOOKUP(Data_Set[[#This Row],[Type Transport]],'[1]Taux émission CO2e'!$A$20:$B$31,2,0),0)</f>
        <v>0.7</v>
      </c>
      <c r="Z1070" s="6">
        <f>IFERROR(VLOOKUP(Data_Set[[#This Row],[Type Transport]],'[1]Taux émission CO2e'!$A$20:$D$31,4,0),0)</f>
        <v>6.7400000000000002E-2</v>
      </c>
      <c r="AA1070" s="30">
        <f>Data_Set[[#This Row],[Repartition Segment 1]]*Data_Set[[#This Row],[Coefficient CO2 Segment 1]]*Data_Set[[#This Row],[Poids OT (T)]]*Data_Set[[#This Row],[Distance (KM)]]</f>
        <v>1.8302616</v>
      </c>
      <c r="AB1070" s="30">
        <f>Data_Set[[#This Row],[Repartition Segment 2]]*Data_Set[[#This Row],[Coefficient CO2 Segment 2]]*Data_Set[[#This Row],[Poids OT (T)]]*Data_Set[[#This Row],[Distance (KM)]]</f>
        <v>1.798994631</v>
      </c>
      <c r="AC1070" s="30">
        <f>Data_Set[[#This Row],[Bilan CO2 Segment 1 (Kg CO2)]]+Data_Set[[#This Row],[Bilan CO2 Segment 2 (Kg CO2)]]</f>
        <v>3.6292562310000003</v>
      </c>
      <c r="AD1070" s="1"/>
    </row>
    <row r="1071" spans="1:30" ht="12.5" x14ac:dyDescent="0.25">
      <c r="A1071" s="7">
        <v>20220600077</v>
      </c>
      <c r="B1071" s="18">
        <v>44711</v>
      </c>
      <c r="C1071" s="18" t="str">
        <f>TEXT(B1071, "mmmm")</f>
        <v>mai</v>
      </c>
      <c r="D1071" s="18" t="str">
        <f>TEXT(B1071,"aaaa")</f>
        <v>2022</v>
      </c>
      <c r="E1071" s="7">
        <v>1510594</v>
      </c>
      <c r="F1071" s="17">
        <v>150</v>
      </c>
      <c r="G1071" s="23">
        <f>Data_Set[[#This Row],[Poids OT (kg)]]/1000</f>
        <v>0.15</v>
      </c>
      <c r="H1071" s="6" t="s">
        <v>0</v>
      </c>
      <c r="I1071" s="7">
        <v>158</v>
      </c>
      <c r="J1071" s="6">
        <v>59800</v>
      </c>
      <c r="K1071" s="6" t="s">
        <v>57</v>
      </c>
      <c r="L1071" s="6">
        <v>91100</v>
      </c>
      <c r="M1071" s="6" t="s">
        <v>22</v>
      </c>
      <c r="N1071" s="7">
        <v>254.203</v>
      </c>
      <c r="O1071" s="6" t="s">
        <v>218</v>
      </c>
      <c r="P1071" s="6" t="s">
        <v>219</v>
      </c>
      <c r="Q1071" s="11">
        <v>1700959765432</v>
      </c>
      <c r="R1071" s="12">
        <v>754013298</v>
      </c>
      <c r="S1071" s="6" t="str">
        <f>LEFT(Q1071,1)</f>
        <v>1</v>
      </c>
      <c r="T1071" s="6" t="str">
        <f>IF(S1071="1","Homme",IF(S1071="0","Inconnu","Femme"))</f>
        <v>Homme</v>
      </c>
      <c r="U1071" s="6" t="str">
        <f>"19"&amp;MID(Q1071, SEARCH("", Q1071) + 1,2)</f>
        <v>1970</v>
      </c>
      <c r="V1071" s="6" t="str">
        <f>FLOOR(U1071,5) &amp; "-" &amp; FLOOR(U1071,5) + 5</f>
        <v>1970-1975</v>
      </c>
      <c r="W1071" s="24">
        <f>IFERROR(VLOOKUP(Data_Set[[#This Row],[Type Transport]],'[1]Taux émission CO2e'!$A$5:$B$16,2,0),0)</f>
        <v>0.3</v>
      </c>
      <c r="X1071" s="28">
        <f>IFERROR(VLOOKUP(Data_Set[[#This Row],[Type Transport]],'[1]Taux émission CO2e'!$A$5:$D$16,4,0),0)</f>
        <v>0.16</v>
      </c>
      <c r="Y1071" s="24">
        <f>IFERROR(VLOOKUP(Data_Set[[#This Row],[Type Transport]],'[1]Taux émission CO2e'!$A$20:$B$31,2,0),0)</f>
        <v>0.7</v>
      </c>
      <c r="Z1071" s="6">
        <f>IFERROR(VLOOKUP(Data_Set[[#This Row],[Type Transport]],'[1]Taux émission CO2e'!$A$20:$D$31,4,0),0)</f>
        <v>6.7400000000000002E-2</v>
      </c>
      <c r="AA1071" s="30">
        <f>Data_Set[[#This Row],[Repartition Segment 1]]*Data_Set[[#This Row],[Coefficient CO2 Segment 1]]*Data_Set[[#This Row],[Poids OT (T)]]*Data_Set[[#This Row],[Distance (KM)]]</f>
        <v>1.8302616</v>
      </c>
      <c r="AB1071" s="30">
        <f>Data_Set[[#This Row],[Repartition Segment 2]]*Data_Set[[#This Row],[Coefficient CO2 Segment 2]]*Data_Set[[#This Row],[Poids OT (T)]]*Data_Set[[#This Row],[Distance (KM)]]</f>
        <v>1.798994631</v>
      </c>
      <c r="AC1071" s="30">
        <f>Data_Set[[#This Row],[Bilan CO2 Segment 1 (Kg CO2)]]+Data_Set[[#This Row],[Bilan CO2 Segment 2 (Kg CO2)]]</f>
        <v>3.6292562310000003</v>
      </c>
      <c r="AD1071" s="1"/>
    </row>
    <row r="1072" spans="1:30" ht="12.5" x14ac:dyDescent="0.25">
      <c r="A1072" s="7">
        <v>20220600077</v>
      </c>
      <c r="B1072" s="18">
        <v>44715</v>
      </c>
      <c r="C1072" s="18" t="str">
        <f>TEXT(B1072, "mmmm")</f>
        <v>juin</v>
      </c>
      <c r="D1072" s="18" t="str">
        <f>TEXT(B1072,"aaaa")</f>
        <v>2022</v>
      </c>
      <c r="E1072" s="7">
        <v>1513720</v>
      </c>
      <c r="F1072" s="17">
        <v>150</v>
      </c>
      <c r="G1072" s="23">
        <f>Data_Set[[#This Row],[Poids OT (kg)]]/1000</f>
        <v>0.15</v>
      </c>
      <c r="H1072" s="6" t="s">
        <v>0</v>
      </c>
      <c r="I1072" s="7">
        <v>158</v>
      </c>
      <c r="J1072" s="6">
        <v>59800</v>
      </c>
      <c r="K1072" s="6" t="s">
        <v>57</v>
      </c>
      <c r="L1072" s="6">
        <v>91100</v>
      </c>
      <c r="M1072" s="6" t="s">
        <v>22</v>
      </c>
      <c r="N1072" s="7">
        <v>254.203</v>
      </c>
      <c r="O1072" s="6" t="s">
        <v>218</v>
      </c>
      <c r="P1072" s="6" t="s">
        <v>219</v>
      </c>
      <c r="Q1072" s="11">
        <v>1700959765432</v>
      </c>
      <c r="R1072" s="12">
        <v>754013298</v>
      </c>
      <c r="S1072" s="6" t="str">
        <f>LEFT(Q1072,1)</f>
        <v>1</v>
      </c>
      <c r="T1072" s="6" t="str">
        <f>IF(S1072="1","Homme",IF(S1072="0","Inconnu","Femme"))</f>
        <v>Homme</v>
      </c>
      <c r="U1072" s="6" t="str">
        <f>"19"&amp;MID(Q1072, SEARCH("", Q1072) + 1,2)</f>
        <v>1970</v>
      </c>
      <c r="V1072" s="6" t="str">
        <f>FLOOR(U1072,5) &amp; "-" &amp; FLOOR(U1072,5) + 5</f>
        <v>1970-1975</v>
      </c>
      <c r="W1072" s="24">
        <f>IFERROR(VLOOKUP(Data_Set[[#This Row],[Type Transport]],'[1]Taux émission CO2e'!$A$5:$B$16,2,0),0)</f>
        <v>0.3</v>
      </c>
      <c r="X1072" s="28">
        <f>IFERROR(VLOOKUP(Data_Set[[#This Row],[Type Transport]],'[1]Taux émission CO2e'!$A$5:$D$16,4,0),0)</f>
        <v>0.16</v>
      </c>
      <c r="Y1072" s="24">
        <f>IFERROR(VLOOKUP(Data_Set[[#This Row],[Type Transport]],'[1]Taux émission CO2e'!$A$20:$B$31,2,0),0)</f>
        <v>0.7</v>
      </c>
      <c r="Z1072" s="6">
        <f>IFERROR(VLOOKUP(Data_Set[[#This Row],[Type Transport]],'[1]Taux émission CO2e'!$A$20:$D$31,4,0),0)</f>
        <v>6.7400000000000002E-2</v>
      </c>
      <c r="AA1072" s="30">
        <f>Data_Set[[#This Row],[Repartition Segment 1]]*Data_Set[[#This Row],[Coefficient CO2 Segment 1]]*Data_Set[[#This Row],[Poids OT (T)]]*Data_Set[[#This Row],[Distance (KM)]]</f>
        <v>1.8302616</v>
      </c>
      <c r="AB1072" s="30">
        <f>Data_Set[[#This Row],[Repartition Segment 2]]*Data_Set[[#This Row],[Coefficient CO2 Segment 2]]*Data_Set[[#This Row],[Poids OT (T)]]*Data_Set[[#This Row],[Distance (KM)]]</f>
        <v>1.798994631</v>
      </c>
      <c r="AC1072" s="30">
        <f>Data_Set[[#This Row],[Bilan CO2 Segment 1 (Kg CO2)]]+Data_Set[[#This Row],[Bilan CO2 Segment 2 (Kg CO2)]]</f>
        <v>3.6292562310000003</v>
      </c>
      <c r="AD1072" s="1"/>
    </row>
    <row r="1073" spans="1:30" ht="12.5" x14ac:dyDescent="0.25">
      <c r="A1073" s="7">
        <v>20220600077</v>
      </c>
      <c r="B1073" s="18">
        <v>44720</v>
      </c>
      <c r="C1073" s="18" t="str">
        <f>TEXT(B1073, "mmmm")</f>
        <v>juin</v>
      </c>
      <c r="D1073" s="18" t="str">
        <f>TEXT(B1073,"aaaa")</f>
        <v>2022</v>
      </c>
      <c r="E1073" s="7">
        <v>1515655</v>
      </c>
      <c r="F1073" s="17">
        <v>150</v>
      </c>
      <c r="G1073" s="23">
        <f>Data_Set[[#This Row],[Poids OT (kg)]]/1000</f>
        <v>0.15</v>
      </c>
      <c r="H1073" s="6" t="s">
        <v>0</v>
      </c>
      <c r="I1073" s="7">
        <v>158</v>
      </c>
      <c r="J1073" s="6">
        <v>59800</v>
      </c>
      <c r="K1073" s="6" t="s">
        <v>57</v>
      </c>
      <c r="L1073" s="6">
        <v>91100</v>
      </c>
      <c r="M1073" s="6" t="s">
        <v>22</v>
      </c>
      <c r="N1073" s="7">
        <v>254.203</v>
      </c>
      <c r="O1073" s="6" t="s">
        <v>218</v>
      </c>
      <c r="P1073" s="6" t="s">
        <v>219</v>
      </c>
      <c r="Q1073" s="11">
        <v>1700959765432</v>
      </c>
      <c r="R1073" s="12">
        <v>754013298</v>
      </c>
      <c r="S1073" s="6" t="str">
        <f>LEFT(Q1073,1)</f>
        <v>1</v>
      </c>
      <c r="T1073" s="6" t="str">
        <f>IF(S1073="1","Homme",IF(S1073="0","Inconnu","Femme"))</f>
        <v>Homme</v>
      </c>
      <c r="U1073" s="6" t="str">
        <f>"19"&amp;MID(Q1073, SEARCH("", Q1073) + 1,2)</f>
        <v>1970</v>
      </c>
      <c r="V1073" s="6" t="str">
        <f>FLOOR(U1073,5) &amp; "-" &amp; FLOOR(U1073,5) + 5</f>
        <v>1970-1975</v>
      </c>
      <c r="W1073" s="24">
        <f>IFERROR(VLOOKUP(Data_Set[[#This Row],[Type Transport]],'[1]Taux émission CO2e'!$A$5:$B$16,2,0),0)</f>
        <v>0.3</v>
      </c>
      <c r="X1073" s="28">
        <f>IFERROR(VLOOKUP(Data_Set[[#This Row],[Type Transport]],'[1]Taux émission CO2e'!$A$5:$D$16,4,0),0)</f>
        <v>0.16</v>
      </c>
      <c r="Y1073" s="24">
        <f>IFERROR(VLOOKUP(Data_Set[[#This Row],[Type Transport]],'[1]Taux émission CO2e'!$A$20:$B$31,2,0),0)</f>
        <v>0.7</v>
      </c>
      <c r="Z1073" s="6">
        <f>IFERROR(VLOOKUP(Data_Set[[#This Row],[Type Transport]],'[1]Taux émission CO2e'!$A$20:$D$31,4,0),0)</f>
        <v>6.7400000000000002E-2</v>
      </c>
      <c r="AA1073" s="30">
        <f>Data_Set[[#This Row],[Repartition Segment 1]]*Data_Set[[#This Row],[Coefficient CO2 Segment 1]]*Data_Set[[#This Row],[Poids OT (T)]]*Data_Set[[#This Row],[Distance (KM)]]</f>
        <v>1.8302616</v>
      </c>
      <c r="AB1073" s="30">
        <f>Data_Set[[#This Row],[Repartition Segment 2]]*Data_Set[[#This Row],[Coefficient CO2 Segment 2]]*Data_Set[[#This Row],[Poids OT (T)]]*Data_Set[[#This Row],[Distance (KM)]]</f>
        <v>1.798994631</v>
      </c>
      <c r="AC1073" s="30">
        <f>Data_Set[[#This Row],[Bilan CO2 Segment 1 (Kg CO2)]]+Data_Set[[#This Row],[Bilan CO2 Segment 2 (Kg CO2)]]</f>
        <v>3.6292562310000003</v>
      </c>
      <c r="AD1073" s="1"/>
    </row>
    <row r="1074" spans="1:30" ht="12.5" x14ac:dyDescent="0.25">
      <c r="A1074" s="7">
        <v>20220600077</v>
      </c>
      <c r="B1074" s="18">
        <v>44728</v>
      </c>
      <c r="C1074" s="18" t="str">
        <f>TEXT(B1074, "mmmm")</f>
        <v>juin</v>
      </c>
      <c r="D1074" s="18" t="str">
        <f>TEXT(B1074,"aaaa")</f>
        <v>2022</v>
      </c>
      <c r="E1074" s="7">
        <v>1518925</v>
      </c>
      <c r="F1074" s="17">
        <v>150</v>
      </c>
      <c r="G1074" s="23">
        <f>Data_Set[[#This Row],[Poids OT (kg)]]/1000</f>
        <v>0.15</v>
      </c>
      <c r="H1074" s="6" t="s">
        <v>0</v>
      </c>
      <c r="I1074" s="7">
        <v>158</v>
      </c>
      <c r="J1074" s="6">
        <v>59800</v>
      </c>
      <c r="K1074" s="6" t="s">
        <v>57</v>
      </c>
      <c r="L1074" s="6">
        <v>91100</v>
      </c>
      <c r="M1074" s="6" t="s">
        <v>22</v>
      </c>
      <c r="N1074" s="7">
        <v>254.203</v>
      </c>
      <c r="O1074" s="6" t="s">
        <v>218</v>
      </c>
      <c r="P1074" s="6" t="s">
        <v>219</v>
      </c>
      <c r="Q1074" s="11">
        <v>1700959765432</v>
      </c>
      <c r="R1074" s="12">
        <v>754013298</v>
      </c>
      <c r="S1074" s="6" t="str">
        <f>LEFT(Q1074,1)</f>
        <v>1</v>
      </c>
      <c r="T1074" s="6" t="str">
        <f>IF(S1074="1","Homme",IF(S1074="0","Inconnu","Femme"))</f>
        <v>Homme</v>
      </c>
      <c r="U1074" s="6" t="str">
        <f>"19"&amp;MID(Q1074, SEARCH("", Q1074) + 1,2)</f>
        <v>1970</v>
      </c>
      <c r="V1074" s="6" t="str">
        <f>FLOOR(U1074,5) &amp; "-" &amp; FLOOR(U1074,5) + 5</f>
        <v>1970-1975</v>
      </c>
      <c r="W1074" s="24">
        <f>IFERROR(VLOOKUP(Data_Set[[#This Row],[Type Transport]],'[1]Taux émission CO2e'!$A$5:$B$16,2,0),0)</f>
        <v>0.3</v>
      </c>
      <c r="X1074" s="28">
        <f>IFERROR(VLOOKUP(Data_Set[[#This Row],[Type Transport]],'[1]Taux émission CO2e'!$A$5:$D$16,4,0),0)</f>
        <v>0.16</v>
      </c>
      <c r="Y1074" s="24">
        <f>IFERROR(VLOOKUP(Data_Set[[#This Row],[Type Transport]],'[1]Taux émission CO2e'!$A$20:$B$31,2,0),0)</f>
        <v>0.7</v>
      </c>
      <c r="Z1074" s="6">
        <f>IFERROR(VLOOKUP(Data_Set[[#This Row],[Type Transport]],'[1]Taux émission CO2e'!$A$20:$D$31,4,0),0)</f>
        <v>6.7400000000000002E-2</v>
      </c>
      <c r="AA1074" s="30">
        <f>Data_Set[[#This Row],[Repartition Segment 1]]*Data_Set[[#This Row],[Coefficient CO2 Segment 1]]*Data_Set[[#This Row],[Poids OT (T)]]*Data_Set[[#This Row],[Distance (KM)]]</f>
        <v>1.8302616</v>
      </c>
      <c r="AB1074" s="30">
        <f>Data_Set[[#This Row],[Repartition Segment 2]]*Data_Set[[#This Row],[Coefficient CO2 Segment 2]]*Data_Set[[#This Row],[Poids OT (T)]]*Data_Set[[#This Row],[Distance (KM)]]</f>
        <v>1.798994631</v>
      </c>
      <c r="AC1074" s="30">
        <f>Data_Set[[#This Row],[Bilan CO2 Segment 1 (Kg CO2)]]+Data_Set[[#This Row],[Bilan CO2 Segment 2 (Kg CO2)]]</f>
        <v>3.6292562310000003</v>
      </c>
      <c r="AD1074" s="1"/>
    </row>
    <row r="1075" spans="1:30" ht="12.5" x14ac:dyDescent="0.25">
      <c r="A1075" s="7">
        <v>20220600077</v>
      </c>
      <c r="B1075" s="18">
        <v>44739</v>
      </c>
      <c r="C1075" s="18" t="str">
        <f>TEXT(B1075, "mmmm")</f>
        <v>juin</v>
      </c>
      <c r="D1075" s="18" t="str">
        <f>TEXT(B1075,"aaaa")</f>
        <v>2022</v>
      </c>
      <c r="E1075" s="7">
        <v>1523407</v>
      </c>
      <c r="F1075" s="17">
        <v>150</v>
      </c>
      <c r="G1075" s="23">
        <f>Data_Set[[#This Row],[Poids OT (kg)]]/1000</f>
        <v>0.15</v>
      </c>
      <c r="H1075" s="6" t="s">
        <v>0</v>
      </c>
      <c r="I1075" s="7">
        <v>158</v>
      </c>
      <c r="J1075" s="6">
        <v>59800</v>
      </c>
      <c r="K1075" s="6" t="s">
        <v>57</v>
      </c>
      <c r="L1075" s="6">
        <v>91100</v>
      </c>
      <c r="M1075" s="6" t="s">
        <v>22</v>
      </c>
      <c r="N1075" s="7">
        <v>254.203</v>
      </c>
      <c r="O1075" s="6" t="s">
        <v>218</v>
      </c>
      <c r="P1075" s="6" t="s">
        <v>219</v>
      </c>
      <c r="Q1075" s="11">
        <v>1700959765432</v>
      </c>
      <c r="R1075" s="12">
        <v>754013298</v>
      </c>
      <c r="S1075" s="6" t="str">
        <f>LEFT(Q1075,1)</f>
        <v>1</v>
      </c>
      <c r="T1075" s="6" t="str">
        <f>IF(S1075="1","Homme",IF(S1075="0","Inconnu","Femme"))</f>
        <v>Homme</v>
      </c>
      <c r="U1075" s="6" t="str">
        <f>"19"&amp;MID(Q1075, SEARCH("", Q1075) + 1,2)</f>
        <v>1970</v>
      </c>
      <c r="V1075" s="6" t="str">
        <f>FLOOR(U1075,5) &amp; "-" &amp; FLOOR(U1075,5) + 5</f>
        <v>1970-1975</v>
      </c>
      <c r="W1075" s="24">
        <f>IFERROR(VLOOKUP(Data_Set[[#This Row],[Type Transport]],'[1]Taux émission CO2e'!$A$5:$B$16,2,0),0)</f>
        <v>0.3</v>
      </c>
      <c r="X1075" s="28">
        <f>IFERROR(VLOOKUP(Data_Set[[#This Row],[Type Transport]],'[1]Taux émission CO2e'!$A$5:$D$16,4,0),0)</f>
        <v>0.16</v>
      </c>
      <c r="Y1075" s="24">
        <f>IFERROR(VLOOKUP(Data_Set[[#This Row],[Type Transport]],'[1]Taux émission CO2e'!$A$20:$B$31,2,0),0)</f>
        <v>0.7</v>
      </c>
      <c r="Z1075" s="6">
        <f>IFERROR(VLOOKUP(Data_Set[[#This Row],[Type Transport]],'[1]Taux émission CO2e'!$A$20:$D$31,4,0),0)</f>
        <v>6.7400000000000002E-2</v>
      </c>
      <c r="AA1075" s="30">
        <f>Data_Set[[#This Row],[Repartition Segment 1]]*Data_Set[[#This Row],[Coefficient CO2 Segment 1]]*Data_Set[[#This Row],[Poids OT (T)]]*Data_Set[[#This Row],[Distance (KM)]]</f>
        <v>1.8302616</v>
      </c>
      <c r="AB1075" s="30">
        <f>Data_Set[[#This Row],[Repartition Segment 2]]*Data_Set[[#This Row],[Coefficient CO2 Segment 2]]*Data_Set[[#This Row],[Poids OT (T)]]*Data_Set[[#This Row],[Distance (KM)]]</f>
        <v>1.798994631</v>
      </c>
      <c r="AC1075" s="30">
        <f>Data_Set[[#This Row],[Bilan CO2 Segment 1 (Kg CO2)]]+Data_Set[[#This Row],[Bilan CO2 Segment 2 (Kg CO2)]]</f>
        <v>3.6292562310000003</v>
      </c>
      <c r="AD1075" s="1"/>
    </row>
    <row r="1076" spans="1:30" ht="12.5" x14ac:dyDescent="0.25">
      <c r="A1076" s="7">
        <v>20220600077</v>
      </c>
      <c r="B1076" s="18">
        <v>44742</v>
      </c>
      <c r="C1076" s="18" t="str">
        <f>TEXT(B1076, "mmmm")</f>
        <v>juin</v>
      </c>
      <c r="D1076" s="18" t="str">
        <f>TEXT(B1076,"aaaa")</f>
        <v>2022</v>
      </c>
      <c r="E1076" s="7">
        <v>1525636</v>
      </c>
      <c r="F1076" s="17">
        <v>150</v>
      </c>
      <c r="G1076" s="23">
        <f>Data_Set[[#This Row],[Poids OT (kg)]]/1000</f>
        <v>0.15</v>
      </c>
      <c r="H1076" s="6" t="s">
        <v>0</v>
      </c>
      <c r="I1076" s="7">
        <v>158</v>
      </c>
      <c r="J1076" s="6">
        <v>59800</v>
      </c>
      <c r="K1076" s="6" t="s">
        <v>57</v>
      </c>
      <c r="L1076" s="6">
        <v>91100</v>
      </c>
      <c r="M1076" s="6" t="s">
        <v>22</v>
      </c>
      <c r="N1076" s="7">
        <v>254.203</v>
      </c>
      <c r="O1076" s="6" t="s">
        <v>218</v>
      </c>
      <c r="P1076" s="6" t="s">
        <v>219</v>
      </c>
      <c r="Q1076" s="11">
        <v>1700959765432</v>
      </c>
      <c r="R1076" s="12">
        <v>754013298</v>
      </c>
      <c r="S1076" s="6" t="str">
        <f>LEFT(Q1076,1)</f>
        <v>1</v>
      </c>
      <c r="T1076" s="6" t="str">
        <f>IF(S1076="1","Homme",IF(S1076="0","Inconnu","Femme"))</f>
        <v>Homme</v>
      </c>
      <c r="U1076" s="6" t="str">
        <f>"19"&amp;MID(Q1076, SEARCH("", Q1076) + 1,2)</f>
        <v>1970</v>
      </c>
      <c r="V1076" s="6" t="str">
        <f>FLOOR(U1076,5) &amp; "-" &amp; FLOOR(U1076,5) + 5</f>
        <v>1970-1975</v>
      </c>
      <c r="W1076" s="24">
        <f>IFERROR(VLOOKUP(Data_Set[[#This Row],[Type Transport]],'[1]Taux émission CO2e'!$A$5:$B$16,2,0),0)</f>
        <v>0.3</v>
      </c>
      <c r="X1076" s="28">
        <f>IFERROR(VLOOKUP(Data_Set[[#This Row],[Type Transport]],'[1]Taux émission CO2e'!$A$5:$D$16,4,0),0)</f>
        <v>0.16</v>
      </c>
      <c r="Y1076" s="24">
        <f>IFERROR(VLOOKUP(Data_Set[[#This Row],[Type Transport]],'[1]Taux émission CO2e'!$A$20:$B$31,2,0),0)</f>
        <v>0.7</v>
      </c>
      <c r="Z1076" s="6">
        <f>IFERROR(VLOOKUP(Data_Set[[#This Row],[Type Transport]],'[1]Taux émission CO2e'!$A$20:$D$31,4,0),0)</f>
        <v>6.7400000000000002E-2</v>
      </c>
      <c r="AA1076" s="30">
        <f>Data_Set[[#This Row],[Repartition Segment 1]]*Data_Set[[#This Row],[Coefficient CO2 Segment 1]]*Data_Set[[#This Row],[Poids OT (T)]]*Data_Set[[#This Row],[Distance (KM)]]</f>
        <v>1.8302616</v>
      </c>
      <c r="AB1076" s="30">
        <f>Data_Set[[#This Row],[Repartition Segment 2]]*Data_Set[[#This Row],[Coefficient CO2 Segment 2]]*Data_Set[[#This Row],[Poids OT (T)]]*Data_Set[[#This Row],[Distance (KM)]]</f>
        <v>1.798994631</v>
      </c>
      <c r="AC1076" s="30">
        <f>Data_Set[[#This Row],[Bilan CO2 Segment 1 (Kg CO2)]]+Data_Set[[#This Row],[Bilan CO2 Segment 2 (Kg CO2)]]</f>
        <v>3.6292562310000003</v>
      </c>
      <c r="AD1076" s="1"/>
    </row>
    <row r="1077" spans="1:30" ht="12.5" x14ac:dyDescent="0.25">
      <c r="A1077" s="7">
        <v>2022070063</v>
      </c>
      <c r="B1077" s="18">
        <v>44754</v>
      </c>
      <c r="C1077" s="18" t="str">
        <f>TEXT(B1077, "mmmm")</f>
        <v>juillet</v>
      </c>
      <c r="D1077" s="18" t="str">
        <f>TEXT(B1077,"aaaa")</f>
        <v>2022</v>
      </c>
      <c r="E1077" s="7">
        <v>1530534</v>
      </c>
      <c r="F1077" s="17">
        <v>150</v>
      </c>
      <c r="G1077" s="23">
        <f>Data_Set[[#This Row],[Poids OT (kg)]]/1000</f>
        <v>0.15</v>
      </c>
      <c r="H1077" s="6" t="s">
        <v>0</v>
      </c>
      <c r="I1077" s="7">
        <v>158</v>
      </c>
      <c r="J1077" s="6">
        <v>59800</v>
      </c>
      <c r="K1077" s="6" t="s">
        <v>57</v>
      </c>
      <c r="L1077" s="6">
        <v>91100</v>
      </c>
      <c r="M1077" s="6" t="s">
        <v>22</v>
      </c>
      <c r="N1077" s="7">
        <v>254.203</v>
      </c>
      <c r="O1077" s="6" t="s">
        <v>218</v>
      </c>
      <c r="P1077" s="6" t="s">
        <v>219</v>
      </c>
      <c r="Q1077" s="11">
        <v>1700959765432</v>
      </c>
      <c r="R1077" s="12">
        <v>754013298</v>
      </c>
      <c r="S1077" s="6" t="str">
        <f>LEFT(Q1077,1)</f>
        <v>1</v>
      </c>
      <c r="T1077" s="6" t="str">
        <f>IF(S1077="1","Homme",IF(S1077="0","Inconnu","Femme"))</f>
        <v>Homme</v>
      </c>
      <c r="U1077" s="6" t="str">
        <f>"19"&amp;MID(Q1077, SEARCH("", Q1077) + 1,2)</f>
        <v>1970</v>
      </c>
      <c r="V1077" s="6" t="str">
        <f>FLOOR(U1077,5) &amp; "-" &amp; FLOOR(U1077,5) + 5</f>
        <v>1970-1975</v>
      </c>
      <c r="W1077" s="24">
        <f>IFERROR(VLOOKUP(Data_Set[[#This Row],[Type Transport]],'[1]Taux émission CO2e'!$A$5:$B$16,2,0),0)</f>
        <v>0.3</v>
      </c>
      <c r="X1077" s="28">
        <f>IFERROR(VLOOKUP(Data_Set[[#This Row],[Type Transport]],'[1]Taux émission CO2e'!$A$5:$D$16,4,0),0)</f>
        <v>0.16</v>
      </c>
      <c r="Y1077" s="24">
        <f>IFERROR(VLOOKUP(Data_Set[[#This Row],[Type Transport]],'[1]Taux émission CO2e'!$A$20:$B$31,2,0),0)</f>
        <v>0.7</v>
      </c>
      <c r="Z1077" s="6">
        <f>IFERROR(VLOOKUP(Data_Set[[#This Row],[Type Transport]],'[1]Taux émission CO2e'!$A$20:$D$31,4,0),0)</f>
        <v>6.7400000000000002E-2</v>
      </c>
      <c r="AA1077" s="30">
        <f>Data_Set[[#This Row],[Repartition Segment 1]]*Data_Set[[#This Row],[Coefficient CO2 Segment 1]]*Data_Set[[#This Row],[Poids OT (T)]]*Data_Set[[#This Row],[Distance (KM)]]</f>
        <v>1.8302616</v>
      </c>
      <c r="AB1077" s="30">
        <f>Data_Set[[#This Row],[Repartition Segment 2]]*Data_Set[[#This Row],[Coefficient CO2 Segment 2]]*Data_Set[[#This Row],[Poids OT (T)]]*Data_Set[[#This Row],[Distance (KM)]]</f>
        <v>1.798994631</v>
      </c>
      <c r="AC1077" s="30">
        <f>Data_Set[[#This Row],[Bilan CO2 Segment 1 (Kg CO2)]]+Data_Set[[#This Row],[Bilan CO2 Segment 2 (Kg CO2)]]</f>
        <v>3.6292562310000003</v>
      </c>
      <c r="AD1077" s="1"/>
    </row>
    <row r="1078" spans="1:30" ht="12.5" x14ac:dyDescent="0.25">
      <c r="A1078" s="7">
        <v>2022070063</v>
      </c>
      <c r="B1078" s="18">
        <v>44761</v>
      </c>
      <c r="C1078" s="18" t="str">
        <f>TEXT(B1078, "mmmm")</f>
        <v>juillet</v>
      </c>
      <c r="D1078" s="18" t="str">
        <f>TEXT(B1078,"aaaa")</f>
        <v>2022</v>
      </c>
      <c r="E1078" s="7">
        <v>1533096</v>
      </c>
      <c r="F1078" s="17">
        <v>150</v>
      </c>
      <c r="G1078" s="23">
        <f>Data_Set[[#This Row],[Poids OT (kg)]]/1000</f>
        <v>0.15</v>
      </c>
      <c r="H1078" s="6" t="s">
        <v>0</v>
      </c>
      <c r="I1078" s="7">
        <v>158</v>
      </c>
      <c r="J1078" s="6">
        <v>59800</v>
      </c>
      <c r="K1078" s="6" t="s">
        <v>57</v>
      </c>
      <c r="L1078" s="6">
        <v>91100</v>
      </c>
      <c r="M1078" s="6" t="s">
        <v>22</v>
      </c>
      <c r="N1078" s="7">
        <v>254.203</v>
      </c>
      <c r="O1078" s="6" t="s">
        <v>218</v>
      </c>
      <c r="P1078" s="6" t="s">
        <v>219</v>
      </c>
      <c r="Q1078" s="11">
        <v>1700959765432</v>
      </c>
      <c r="R1078" s="12">
        <v>754013298</v>
      </c>
      <c r="S1078" s="6" t="str">
        <f>LEFT(Q1078,1)</f>
        <v>1</v>
      </c>
      <c r="T1078" s="6" t="str">
        <f>IF(S1078="1","Homme",IF(S1078="0","Inconnu","Femme"))</f>
        <v>Homme</v>
      </c>
      <c r="U1078" s="6" t="str">
        <f>"19"&amp;MID(Q1078, SEARCH("", Q1078) + 1,2)</f>
        <v>1970</v>
      </c>
      <c r="V1078" s="6" t="str">
        <f>FLOOR(U1078,5) &amp; "-" &amp; FLOOR(U1078,5) + 5</f>
        <v>1970-1975</v>
      </c>
      <c r="W1078" s="24">
        <f>IFERROR(VLOOKUP(Data_Set[[#This Row],[Type Transport]],'[1]Taux émission CO2e'!$A$5:$B$16,2,0),0)</f>
        <v>0.3</v>
      </c>
      <c r="X1078" s="28">
        <f>IFERROR(VLOOKUP(Data_Set[[#This Row],[Type Transport]],'[1]Taux émission CO2e'!$A$5:$D$16,4,0),0)</f>
        <v>0.16</v>
      </c>
      <c r="Y1078" s="24">
        <f>IFERROR(VLOOKUP(Data_Set[[#This Row],[Type Transport]],'[1]Taux émission CO2e'!$A$20:$B$31,2,0),0)</f>
        <v>0.7</v>
      </c>
      <c r="Z1078" s="6">
        <f>IFERROR(VLOOKUP(Data_Set[[#This Row],[Type Transport]],'[1]Taux émission CO2e'!$A$20:$D$31,4,0),0)</f>
        <v>6.7400000000000002E-2</v>
      </c>
      <c r="AA1078" s="30">
        <f>Data_Set[[#This Row],[Repartition Segment 1]]*Data_Set[[#This Row],[Coefficient CO2 Segment 1]]*Data_Set[[#This Row],[Poids OT (T)]]*Data_Set[[#This Row],[Distance (KM)]]</f>
        <v>1.8302616</v>
      </c>
      <c r="AB1078" s="30">
        <f>Data_Set[[#This Row],[Repartition Segment 2]]*Data_Set[[#This Row],[Coefficient CO2 Segment 2]]*Data_Set[[#This Row],[Poids OT (T)]]*Data_Set[[#This Row],[Distance (KM)]]</f>
        <v>1.798994631</v>
      </c>
      <c r="AC1078" s="30">
        <f>Data_Set[[#This Row],[Bilan CO2 Segment 1 (Kg CO2)]]+Data_Set[[#This Row],[Bilan CO2 Segment 2 (Kg CO2)]]</f>
        <v>3.6292562310000003</v>
      </c>
      <c r="AD1078" s="1"/>
    </row>
    <row r="1079" spans="1:30" ht="12.5" x14ac:dyDescent="0.25">
      <c r="A1079" s="7">
        <v>2022090069</v>
      </c>
      <c r="B1079" s="18">
        <v>44810</v>
      </c>
      <c r="C1079" s="18" t="str">
        <f>TEXT(B1079, "mmmm")</f>
        <v>septembre</v>
      </c>
      <c r="D1079" s="18" t="str">
        <f>TEXT(B1079,"aaaa")</f>
        <v>2022</v>
      </c>
      <c r="E1079" s="7">
        <v>1548691</v>
      </c>
      <c r="F1079" s="17">
        <v>230</v>
      </c>
      <c r="G1079" s="23">
        <f>Data_Set[[#This Row],[Poids OT (kg)]]/1000</f>
        <v>0.23</v>
      </c>
      <c r="H1079" s="6" t="s">
        <v>1</v>
      </c>
      <c r="I1079" s="7">
        <v>158</v>
      </c>
      <c r="J1079" s="6">
        <v>59800</v>
      </c>
      <c r="K1079" s="6" t="s">
        <v>57</v>
      </c>
      <c r="L1079" s="6">
        <v>91100</v>
      </c>
      <c r="M1079" s="6" t="s">
        <v>22</v>
      </c>
      <c r="N1079" s="7">
        <v>254.203</v>
      </c>
      <c r="O1079" s="6" t="s">
        <v>218</v>
      </c>
      <c r="P1079" s="6" t="s">
        <v>219</v>
      </c>
      <c r="Q1079" s="11">
        <v>1700959765432</v>
      </c>
      <c r="R1079" s="12">
        <v>754013298</v>
      </c>
      <c r="S1079" s="6" t="str">
        <f>LEFT(Q1079,1)</f>
        <v>1</v>
      </c>
      <c r="T1079" s="6" t="str">
        <f>IF(S1079="1","Homme",IF(S1079="0","Inconnu","Femme"))</f>
        <v>Homme</v>
      </c>
      <c r="U1079" s="6" t="str">
        <f>"19"&amp;MID(Q1079, SEARCH("", Q1079) + 1,2)</f>
        <v>1970</v>
      </c>
      <c r="V1079" s="6" t="str">
        <f>FLOOR(U1079,5) &amp; "-" &amp; FLOOR(U1079,5) + 5</f>
        <v>1970-1975</v>
      </c>
      <c r="W1079" s="24">
        <f>IFERROR(VLOOKUP(Data_Set[[#This Row],[Type Transport]],'[1]Taux émission CO2e'!$A$5:$B$16,2,0),0)</f>
        <v>0.3</v>
      </c>
      <c r="X1079" s="28">
        <f>IFERROR(VLOOKUP(Data_Set[[#This Row],[Type Transport]],'[1]Taux émission CO2e'!$A$5:$D$16,4,0),0)</f>
        <v>0.16</v>
      </c>
      <c r="Y1079" s="24">
        <f>IFERROR(VLOOKUP(Data_Set[[#This Row],[Type Transport]],'[1]Taux émission CO2e'!$A$20:$B$31,2,0),0)</f>
        <v>0.7</v>
      </c>
      <c r="Z1079" s="6">
        <f>IFERROR(VLOOKUP(Data_Set[[#This Row],[Type Transport]],'[1]Taux émission CO2e'!$A$20:$D$31,4,0),0)</f>
        <v>6.7400000000000002E-2</v>
      </c>
      <c r="AA1079" s="30">
        <f>Data_Set[[#This Row],[Repartition Segment 1]]*Data_Set[[#This Row],[Coefficient CO2 Segment 1]]*Data_Set[[#This Row],[Poids OT (T)]]*Data_Set[[#This Row],[Distance (KM)]]</f>
        <v>2.8064011200000003</v>
      </c>
      <c r="AB1079" s="30">
        <f>Data_Set[[#This Row],[Repartition Segment 2]]*Data_Set[[#This Row],[Coefficient CO2 Segment 2]]*Data_Set[[#This Row],[Poids OT (T)]]*Data_Set[[#This Row],[Distance (KM)]]</f>
        <v>2.7584584342</v>
      </c>
      <c r="AC1079" s="30">
        <f>Data_Set[[#This Row],[Bilan CO2 Segment 1 (Kg CO2)]]+Data_Set[[#This Row],[Bilan CO2 Segment 2 (Kg CO2)]]</f>
        <v>5.5648595541999999</v>
      </c>
      <c r="AD1079" s="1"/>
    </row>
    <row r="1080" spans="1:30" ht="12.5" x14ac:dyDescent="0.25">
      <c r="A1080" s="7">
        <v>2022090069</v>
      </c>
      <c r="B1080" s="18">
        <v>44824</v>
      </c>
      <c r="C1080" s="18" t="str">
        <f>TEXT(B1080, "mmmm")</f>
        <v>septembre</v>
      </c>
      <c r="D1080" s="18" t="str">
        <f>TEXT(B1080,"aaaa")</f>
        <v>2022</v>
      </c>
      <c r="E1080" s="7">
        <v>1555575</v>
      </c>
      <c r="F1080" s="17">
        <v>230</v>
      </c>
      <c r="G1080" s="23">
        <f>Data_Set[[#This Row],[Poids OT (kg)]]/1000</f>
        <v>0.23</v>
      </c>
      <c r="H1080" s="6" t="s">
        <v>1</v>
      </c>
      <c r="I1080" s="7">
        <v>158</v>
      </c>
      <c r="J1080" s="6">
        <v>59800</v>
      </c>
      <c r="K1080" s="6" t="s">
        <v>57</v>
      </c>
      <c r="L1080" s="6">
        <v>91100</v>
      </c>
      <c r="M1080" s="6" t="s">
        <v>22</v>
      </c>
      <c r="N1080" s="7">
        <v>254.203</v>
      </c>
      <c r="O1080" s="6" t="s">
        <v>218</v>
      </c>
      <c r="P1080" s="6" t="s">
        <v>219</v>
      </c>
      <c r="Q1080" s="11">
        <v>1700959765432</v>
      </c>
      <c r="R1080" s="12">
        <v>754013298</v>
      </c>
      <c r="S1080" s="6" t="str">
        <f>LEFT(Q1080,1)</f>
        <v>1</v>
      </c>
      <c r="T1080" s="6" t="str">
        <f>IF(S1080="1","Homme",IF(S1080="0","Inconnu","Femme"))</f>
        <v>Homme</v>
      </c>
      <c r="U1080" s="6" t="str">
        <f>"19"&amp;MID(Q1080, SEARCH("", Q1080) + 1,2)</f>
        <v>1970</v>
      </c>
      <c r="V1080" s="6" t="str">
        <f>FLOOR(U1080,5) &amp; "-" &amp; FLOOR(U1080,5) + 5</f>
        <v>1970-1975</v>
      </c>
      <c r="W1080" s="24">
        <f>IFERROR(VLOOKUP(Data_Set[[#This Row],[Type Transport]],'[1]Taux émission CO2e'!$A$5:$B$16,2,0),0)</f>
        <v>0.3</v>
      </c>
      <c r="X1080" s="28">
        <f>IFERROR(VLOOKUP(Data_Set[[#This Row],[Type Transport]],'[1]Taux émission CO2e'!$A$5:$D$16,4,0),0)</f>
        <v>0.16</v>
      </c>
      <c r="Y1080" s="24">
        <f>IFERROR(VLOOKUP(Data_Set[[#This Row],[Type Transport]],'[1]Taux émission CO2e'!$A$20:$B$31,2,0),0)</f>
        <v>0.7</v>
      </c>
      <c r="Z1080" s="6">
        <f>IFERROR(VLOOKUP(Data_Set[[#This Row],[Type Transport]],'[1]Taux émission CO2e'!$A$20:$D$31,4,0),0)</f>
        <v>6.7400000000000002E-2</v>
      </c>
      <c r="AA1080" s="30">
        <f>Data_Set[[#This Row],[Repartition Segment 1]]*Data_Set[[#This Row],[Coefficient CO2 Segment 1]]*Data_Set[[#This Row],[Poids OT (T)]]*Data_Set[[#This Row],[Distance (KM)]]</f>
        <v>2.8064011200000003</v>
      </c>
      <c r="AB1080" s="30">
        <f>Data_Set[[#This Row],[Repartition Segment 2]]*Data_Set[[#This Row],[Coefficient CO2 Segment 2]]*Data_Set[[#This Row],[Poids OT (T)]]*Data_Set[[#This Row],[Distance (KM)]]</f>
        <v>2.7584584342</v>
      </c>
      <c r="AC1080" s="30">
        <f>Data_Set[[#This Row],[Bilan CO2 Segment 1 (Kg CO2)]]+Data_Set[[#This Row],[Bilan CO2 Segment 2 (Kg CO2)]]</f>
        <v>5.5648595541999999</v>
      </c>
      <c r="AD1080" s="1"/>
    </row>
    <row r="1081" spans="1:30" ht="12.5" x14ac:dyDescent="0.25">
      <c r="A1081" s="7">
        <v>2022090069</v>
      </c>
      <c r="B1081" s="18">
        <v>44831</v>
      </c>
      <c r="C1081" s="18" t="str">
        <f>TEXT(B1081, "mmmm")</f>
        <v>septembre</v>
      </c>
      <c r="D1081" s="18" t="str">
        <f>TEXT(B1081,"aaaa")</f>
        <v>2022</v>
      </c>
      <c r="E1081" s="7">
        <v>1557974</v>
      </c>
      <c r="F1081" s="17">
        <v>230</v>
      </c>
      <c r="G1081" s="23">
        <f>Data_Set[[#This Row],[Poids OT (kg)]]/1000</f>
        <v>0.23</v>
      </c>
      <c r="H1081" s="6" t="s">
        <v>1</v>
      </c>
      <c r="I1081" s="7">
        <v>158</v>
      </c>
      <c r="J1081" s="6">
        <v>59800</v>
      </c>
      <c r="K1081" s="6" t="s">
        <v>57</v>
      </c>
      <c r="L1081" s="6">
        <v>91100</v>
      </c>
      <c r="M1081" s="6" t="s">
        <v>22</v>
      </c>
      <c r="N1081" s="7">
        <v>254.203</v>
      </c>
      <c r="O1081" s="6" t="s">
        <v>218</v>
      </c>
      <c r="P1081" s="6" t="s">
        <v>219</v>
      </c>
      <c r="Q1081" s="11">
        <v>1700959765432</v>
      </c>
      <c r="R1081" s="12">
        <v>754013298</v>
      </c>
      <c r="S1081" s="6" t="str">
        <f>LEFT(Q1081,1)</f>
        <v>1</v>
      </c>
      <c r="T1081" s="6" t="str">
        <f>IF(S1081="1","Homme",IF(S1081="0","Inconnu","Femme"))</f>
        <v>Homme</v>
      </c>
      <c r="U1081" s="6" t="str">
        <f>"19"&amp;MID(Q1081, SEARCH("", Q1081) + 1,2)</f>
        <v>1970</v>
      </c>
      <c r="V1081" s="6" t="str">
        <f>FLOOR(U1081,5) &amp; "-" &amp; FLOOR(U1081,5) + 5</f>
        <v>1970-1975</v>
      </c>
      <c r="W1081" s="24">
        <f>IFERROR(VLOOKUP(Data_Set[[#This Row],[Type Transport]],'[1]Taux émission CO2e'!$A$5:$B$16,2,0),0)</f>
        <v>0.3</v>
      </c>
      <c r="X1081" s="28">
        <f>IFERROR(VLOOKUP(Data_Set[[#This Row],[Type Transport]],'[1]Taux émission CO2e'!$A$5:$D$16,4,0),0)</f>
        <v>0.16</v>
      </c>
      <c r="Y1081" s="24">
        <f>IFERROR(VLOOKUP(Data_Set[[#This Row],[Type Transport]],'[1]Taux émission CO2e'!$A$20:$B$31,2,0),0)</f>
        <v>0.7</v>
      </c>
      <c r="Z1081" s="6">
        <f>IFERROR(VLOOKUP(Data_Set[[#This Row],[Type Transport]],'[1]Taux émission CO2e'!$A$20:$D$31,4,0),0)</f>
        <v>6.7400000000000002E-2</v>
      </c>
      <c r="AA1081" s="30">
        <f>Data_Set[[#This Row],[Repartition Segment 1]]*Data_Set[[#This Row],[Coefficient CO2 Segment 1]]*Data_Set[[#This Row],[Poids OT (T)]]*Data_Set[[#This Row],[Distance (KM)]]</f>
        <v>2.8064011200000003</v>
      </c>
      <c r="AB1081" s="30">
        <f>Data_Set[[#This Row],[Repartition Segment 2]]*Data_Set[[#This Row],[Coefficient CO2 Segment 2]]*Data_Set[[#This Row],[Poids OT (T)]]*Data_Set[[#This Row],[Distance (KM)]]</f>
        <v>2.7584584342</v>
      </c>
      <c r="AC1081" s="30">
        <f>Data_Set[[#This Row],[Bilan CO2 Segment 1 (Kg CO2)]]+Data_Set[[#This Row],[Bilan CO2 Segment 2 (Kg CO2)]]</f>
        <v>5.5648595541999999</v>
      </c>
      <c r="AD1081" s="1"/>
    </row>
    <row r="1082" spans="1:30" ht="12.5" x14ac:dyDescent="0.25">
      <c r="A1082" s="7">
        <v>20210300043</v>
      </c>
      <c r="B1082" s="18">
        <v>44271</v>
      </c>
      <c r="C1082" s="18" t="str">
        <f>TEXT(B1082, "mmmm")</f>
        <v>mars</v>
      </c>
      <c r="D1082" s="18" t="str">
        <f>TEXT(B1082,"aaaa")</f>
        <v>2021</v>
      </c>
      <c r="E1082" s="7">
        <v>1337765</v>
      </c>
      <c r="F1082" s="17">
        <v>100</v>
      </c>
      <c r="G1082" s="23">
        <f>Data_Set[[#This Row],[Poids OT (kg)]]/1000</f>
        <v>0.1</v>
      </c>
      <c r="H1082" s="6" t="s">
        <v>0</v>
      </c>
      <c r="I1082" s="7">
        <v>95</v>
      </c>
      <c r="J1082" s="6">
        <v>91100</v>
      </c>
      <c r="K1082" s="6" t="s">
        <v>22</v>
      </c>
      <c r="L1082" s="6">
        <v>59800</v>
      </c>
      <c r="M1082" s="6" t="s">
        <v>57</v>
      </c>
      <c r="N1082" s="7">
        <v>254.17500000000001</v>
      </c>
      <c r="O1082" s="6" t="s">
        <v>145</v>
      </c>
      <c r="P1082" s="6" t="s">
        <v>146</v>
      </c>
      <c r="Q1082" s="11">
        <v>1690891543678</v>
      </c>
      <c r="R1082" s="12">
        <v>154098765</v>
      </c>
      <c r="S1082" s="6" t="str">
        <f>LEFT(Q1082,1)</f>
        <v>1</v>
      </c>
      <c r="T1082" s="6" t="str">
        <f>IF(S1082="1","Homme",IF(S1082="0","Inconnu","Femme"))</f>
        <v>Homme</v>
      </c>
      <c r="U1082" s="6" t="str">
        <f>"19"&amp;MID(Q1082, SEARCH("", Q1082) + 1,2)</f>
        <v>1969</v>
      </c>
      <c r="V1082" s="6" t="str">
        <f>FLOOR(U1082,5) &amp; "-" &amp; FLOOR(U1082,5) + 5</f>
        <v>1965-1970</v>
      </c>
      <c r="W1082" s="24">
        <f>IFERROR(VLOOKUP(Data_Set[[#This Row],[Type Transport]],'[1]Taux émission CO2e'!$A$5:$B$16,2,0),0)</f>
        <v>0.3</v>
      </c>
      <c r="X1082" s="28">
        <f>IFERROR(VLOOKUP(Data_Set[[#This Row],[Type Transport]],'[1]Taux émission CO2e'!$A$5:$D$16,4,0),0)</f>
        <v>0.16</v>
      </c>
      <c r="Y1082" s="24">
        <f>IFERROR(VLOOKUP(Data_Set[[#This Row],[Type Transport]],'[1]Taux émission CO2e'!$A$20:$B$31,2,0),0)</f>
        <v>0.7</v>
      </c>
      <c r="Z1082" s="6">
        <f>IFERROR(VLOOKUP(Data_Set[[#This Row],[Type Transport]],'[1]Taux émission CO2e'!$A$20:$D$31,4,0),0)</f>
        <v>6.7400000000000002E-2</v>
      </c>
      <c r="AA1082" s="30">
        <f>Data_Set[[#This Row],[Repartition Segment 1]]*Data_Set[[#This Row],[Coefficient CO2 Segment 1]]*Data_Set[[#This Row],[Poids OT (T)]]*Data_Set[[#This Row],[Distance (KM)]]</f>
        <v>1.2200400000000002</v>
      </c>
      <c r="AB1082" s="30">
        <f>Data_Set[[#This Row],[Repartition Segment 2]]*Data_Set[[#This Row],[Coefficient CO2 Segment 2]]*Data_Set[[#This Row],[Poids OT (T)]]*Data_Set[[#This Row],[Distance (KM)]]</f>
        <v>1.1991976500000001</v>
      </c>
      <c r="AC1082" s="30">
        <f>Data_Set[[#This Row],[Bilan CO2 Segment 1 (Kg CO2)]]+Data_Set[[#This Row],[Bilan CO2 Segment 2 (Kg CO2)]]</f>
        <v>2.4192376500000004</v>
      </c>
      <c r="AD1082" s="1"/>
    </row>
    <row r="1083" spans="1:30" ht="12.5" x14ac:dyDescent="0.25">
      <c r="A1083" s="7">
        <v>20210300043</v>
      </c>
      <c r="B1083" s="18">
        <v>44285</v>
      </c>
      <c r="C1083" s="18" t="str">
        <f>TEXT(B1083, "mmmm")</f>
        <v>mars</v>
      </c>
      <c r="D1083" s="18" t="str">
        <f>TEXT(B1083,"aaaa")</f>
        <v>2021</v>
      </c>
      <c r="E1083" s="7">
        <v>1342772</v>
      </c>
      <c r="F1083" s="17">
        <v>120</v>
      </c>
      <c r="G1083" s="23">
        <f>Data_Set[[#This Row],[Poids OT (kg)]]/1000</f>
        <v>0.12</v>
      </c>
      <c r="H1083" s="6" t="s">
        <v>0</v>
      </c>
      <c r="I1083" s="7">
        <v>95</v>
      </c>
      <c r="J1083" s="6">
        <v>91100</v>
      </c>
      <c r="K1083" s="6" t="s">
        <v>22</v>
      </c>
      <c r="L1083" s="6">
        <v>59800</v>
      </c>
      <c r="M1083" s="6" t="s">
        <v>57</v>
      </c>
      <c r="N1083" s="7">
        <v>254.17500000000001</v>
      </c>
      <c r="O1083" s="6" t="s">
        <v>145</v>
      </c>
      <c r="P1083" s="6" t="s">
        <v>146</v>
      </c>
      <c r="Q1083" s="11">
        <v>1690891543678</v>
      </c>
      <c r="R1083" s="12">
        <v>154098765</v>
      </c>
      <c r="S1083" s="6" t="str">
        <f>LEFT(Q1083,1)</f>
        <v>1</v>
      </c>
      <c r="T1083" s="6" t="str">
        <f>IF(S1083="1","Homme",IF(S1083="0","Inconnu","Femme"))</f>
        <v>Homme</v>
      </c>
      <c r="U1083" s="6" t="str">
        <f>"19"&amp;MID(Q1083, SEARCH("", Q1083) + 1,2)</f>
        <v>1969</v>
      </c>
      <c r="V1083" s="6" t="str">
        <f>FLOOR(U1083,5) &amp; "-" &amp; FLOOR(U1083,5) + 5</f>
        <v>1965-1970</v>
      </c>
      <c r="W1083" s="24">
        <f>IFERROR(VLOOKUP(Data_Set[[#This Row],[Type Transport]],'[1]Taux émission CO2e'!$A$5:$B$16,2,0),0)</f>
        <v>0.3</v>
      </c>
      <c r="X1083" s="28">
        <f>IFERROR(VLOOKUP(Data_Set[[#This Row],[Type Transport]],'[1]Taux émission CO2e'!$A$5:$D$16,4,0),0)</f>
        <v>0.16</v>
      </c>
      <c r="Y1083" s="24">
        <f>IFERROR(VLOOKUP(Data_Set[[#This Row],[Type Transport]],'[1]Taux émission CO2e'!$A$20:$B$31,2,0),0)</f>
        <v>0.7</v>
      </c>
      <c r="Z1083" s="6">
        <f>IFERROR(VLOOKUP(Data_Set[[#This Row],[Type Transport]],'[1]Taux émission CO2e'!$A$20:$D$31,4,0),0)</f>
        <v>6.7400000000000002E-2</v>
      </c>
      <c r="AA1083" s="30">
        <f>Data_Set[[#This Row],[Repartition Segment 1]]*Data_Set[[#This Row],[Coefficient CO2 Segment 1]]*Data_Set[[#This Row],[Poids OT (T)]]*Data_Set[[#This Row],[Distance (KM)]]</f>
        <v>1.464048</v>
      </c>
      <c r="AB1083" s="30">
        <f>Data_Set[[#This Row],[Repartition Segment 2]]*Data_Set[[#This Row],[Coefficient CO2 Segment 2]]*Data_Set[[#This Row],[Poids OT (T)]]*Data_Set[[#This Row],[Distance (KM)]]</f>
        <v>1.4390371800000001</v>
      </c>
      <c r="AC1083" s="30">
        <f>Data_Set[[#This Row],[Bilan CO2 Segment 1 (Kg CO2)]]+Data_Set[[#This Row],[Bilan CO2 Segment 2 (Kg CO2)]]</f>
        <v>2.9030851800000002</v>
      </c>
      <c r="AD1083" s="1"/>
    </row>
    <row r="1084" spans="1:30" ht="12.5" x14ac:dyDescent="0.25">
      <c r="A1084" s="7">
        <v>20210400029</v>
      </c>
      <c r="B1084" s="18">
        <v>44293</v>
      </c>
      <c r="C1084" s="18" t="str">
        <f>TEXT(B1084, "mmmm")</f>
        <v>avril</v>
      </c>
      <c r="D1084" s="18" t="str">
        <f>TEXT(B1084,"aaaa")</f>
        <v>2021</v>
      </c>
      <c r="E1084" s="7">
        <v>1345545</v>
      </c>
      <c r="F1084" s="17">
        <v>150</v>
      </c>
      <c r="G1084" s="23">
        <f>Data_Set[[#This Row],[Poids OT (kg)]]/1000</f>
        <v>0.15</v>
      </c>
      <c r="H1084" s="6" t="s">
        <v>0</v>
      </c>
      <c r="I1084" s="7">
        <v>95</v>
      </c>
      <c r="J1084" s="6">
        <v>91100</v>
      </c>
      <c r="K1084" s="6" t="s">
        <v>22</v>
      </c>
      <c r="L1084" s="6">
        <v>59800</v>
      </c>
      <c r="M1084" s="6" t="s">
        <v>57</v>
      </c>
      <c r="N1084" s="7">
        <v>254.17500000000001</v>
      </c>
      <c r="O1084" s="6" t="s">
        <v>145</v>
      </c>
      <c r="P1084" s="6" t="s">
        <v>146</v>
      </c>
      <c r="Q1084" s="11">
        <v>1690891543678</v>
      </c>
      <c r="R1084" s="12">
        <v>154098765</v>
      </c>
      <c r="S1084" s="6" t="str">
        <f>LEFT(Q1084,1)</f>
        <v>1</v>
      </c>
      <c r="T1084" s="6" t="str">
        <f>IF(S1084="1","Homme",IF(S1084="0","Inconnu","Femme"))</f>
        <v>Homme</v>
      </c>
      <c r="U1084" s="6" t="str">
        <f>"19"&amp;MID(Q1084, SEARCH("", Q1084) + 1,2)</f>
        <v>1969</v>
      </c>
      <c r="V1084" s="6" t="str">
        <f>FLOOR(U1084,5) &amp; "-" &amp; FLOOR(U1084,5) + 5</f>
        <v>1965-1970</v>
      </c>
      <c r="W1084" s="24">
        <f>IFERROR(VLOOKUP(Data_Set[[#This Row],[Type Transport]],'[1]Taux émission CO2e'!$A$5:$B$16,2,0),0)</f>
        <v>0.3</v>
      </c>
      <c r="X1084" s="28">
        <f>IFERROR(VLOOKUP(Data_Set[[#This Row],[Type Transport]],'[1]Taux émission CO2e'!$A$5:$D$16,4,0),0)</f>
        <v>0.16</v>
      </c>
      <c r="Y1084" s="24">
        <f>IFERROR(VLOOKUP(Data_Set[[#This Row],[Type Transport]],'[1]Taux émission CO2e'!$A$20:$B$31,2,0),0)</f>
        <v>0.7</v>
      </c>
      <c r="Z1084" s="6">
        <f>IFERROR(VLOOKUP(Data_Set[[#This Row],[Type Transport]],'[1]Taux émission CO2e'!$A$20:$D$31,4,0),0)</f>
        <v>6.7400000000000002E-2</v>
      </c>
      <c r="AA1084" s="30">
        <f>Data_Set[[#This Row],[Repartition Segment 1]]*Data_Set[[#This Row],[Coefficient CO2 Segment 1]]*Data_Set[[#This Row],[Poids OT (T)]]*Data_Set[[#This Row],[Distance (KM)]]</f>
        <v>1.83006</v>
      </c>
      <c r="AB1084" s="30">
        <f>Data_Set[[#This Row],[Repartition Segment 2]]*Data_Set[[#This Row],[Coefficient CO2 Segment 2]]*Data_Set[[#This Row],[Poids OT (T)]]*Data_Set[[#This Row],[Distance (KM)]]</f>
        <v>1.7987964750000001</v>
      </c>
      <c r="AC1084" s="30">
        <f>Data_Set[[#This Row],[Bilan CO2 Segment 1 (Kg CO2)]]+Data_Set[[#This Row],[Bilan CO2 Segment 2 (Kg CO2)]]</f>
        <v>3.6288564750000001</v>
      </c>
      <c r="AD1084" s="1"/>
    </row>
    <row r="1085" spans="1:30" ht="12.5" x14ac:dyDescent="0.25">
      <c r="A1085" s="7">
        <v>202203000165</v>
      </c>
      <c r="B1085" s="18">
        <v>44650</v>
      </c>
      <c r="C1085" s="18" t="str">
        <f>TEXT(B1085, "mmmm")</f>
        <v>mars</v>
      </c>
      <c r="D1085" s="18" t="str">
        <f>TEXT(B1085,"aaaa")</f>
        <v>2022</v>
      </c>
      <c r="E1085" s="7">
        <v>1485666</v>
      </c>
      <c r="F1085" s="17">
        <v>45</v>
      </c>
      <c r="G1085" s="23">
        <f>Data_Set[[#This Row],[Poids OT (kg)]]/1000</f>
        <v>4.4999999999999998E-2</v>
      </c>
      <c r="H1085" s="6" t="s">
        <v>1</v>
      </c>
      <c r="I1085" s="7">
        <v>100</v>
      </c>
      <c r="J1085" s="6">
        <v>91100</v>
      </c>
      <c r="K1085" s="6" t="s">
        <v>22</v>
      </c>
      <c r="L1085" s="6">
        <v>59800</v>
      </c>
      <c r="M1085" s="6" t="s">
        <v>57</v>
      </c>
      <c r="N1085" s="7">
        <v>254.17500000000001</v>
      </c>
      <c r="O1085" s="6" t="s">
        <v>145</v>
      </c>
      <c r="P1085" s="6" t="s">
        <v>146</v>
      </c>
      <c r="Q1085" s="11">
        <v>1690891543678</v>
      </c>
      <c r="R1085" s="12">
        <v>154098765</v>
      </c>
      <c r="S1085" s="6" t="str">
        <f>LEFT(Q1085,1)</f>
        <v>1</v>
      </c>
      <c r="T1085" s="6" t="str">
        <f>IF(S1085="1","Homme",IF(S1085="0","Inconnu","Femme"))</f>
        <v>Homme</v>
      </c>
      <c r="U1085" s="6" t="str">
        <f>"19"&amp;MID(Q1085, SEARCH("", Q1085) + 1,2)</f>
        <v>1969</v>
      </c>
      <c r="V1085" s="6" t="str">
        <f>FLOOR(U1085,5) &amp; "-" &amp; FLOOR(U1085,5) + 5</f>
        <v>1965-1970</v>
      </c>
      <c r="W1085" s="24">
        <f>IFERROR(VLOOKUP(Data_Set[[#This Row],[Type Transport]],'[1]Taux émission CO2e'!$A$5:$B$16,2,0),0)</f>
        <v>0.3</v>
      </c>
      <c r="X1085" s="28">
        <f>IFERROR(VLOOKUP(Data_Set[[#This Row],[Type Transport]],'[1]Taux émission CO2e'!$A$5:$D$16,4,0),0)</f>
        <v>0.16</v>
      </c>
      <c r="Y1085" s="24">
        <f>IFERROR(VLOOKUP(Data_Set[[#This Row],[Type Transport]],'[1]Taux émission CO2e'!$A$20:$B$31,2,0),0)</f>
        <v>0.7</v>
      </c>
      <c r="Z1085" s="6">
        <f>IFERROR(VLOOKUP(Data_Set[[#This Row],[Type Transport]],'[1]Taux émission CO2e'!$A$20:$D$31,4,0),0)</f>
        <v>6.7400000000000002E-2</v>
      </c>
      <c r="AA1085" s="30">
        <f>Data_Set[[#This Row],[Repartition Segment 1]]*Data_Set[[#This Row],[Coefficient CO2 Segment 1]]*Data_Set[[#This Row],[Poids OT (T)]]*Data_Set[[#This Row],[Distance (KM)]]</f>
        <v>0.54901800000000001</v>
      </c>
      <c r="AB1085" s="30">
        <f>Data_Set[[#This Row],[Repartition Segment 2]]*Data_Set[[#This Row],[Coefficient CO2 Segment 2]]*Data_Set[[#This Row],[Poids OT (T)]]*Data_Set[[#This Row],[Distance (KM)]]</f>
        <v>0.5396389425</v>
      </c>
      <c r="AC1085" s="30">
        <f>Data_Set[[#This Row],[Bilan CO2 Segment 1 (Kg CO2)]]+Data_Set[[#This Row],[Bilan CO2 Segment 2 (Kg CO2)]]</f>
        <v>1.0886569425000001</v>
      </c>
      <c r="AD1085" s="1"/>
    </row>
    <row r="1086" spans="1:30" ht="12.5" x14ac:dyDescent="0.25">
      <c r="A1086" s="7">
        <v>20220400055</v>
      </c>
      <c r="B1086" s="18">
        <v>44673</v>
      </c>
      <c r="C1086" s="18" t="str">
        <f>TEXT(B1086, "mmmm")</f>
        <v>avril</v>
      </c>
      <c r="D1086" s="18" t="str">
        <f>TEXT(B1086,"aaaa")</f>
        <v>2022</v>
      </c>
      <c r="E1086" s="7">
        <v>1496536</v>
      </c>
      <c r="F1086" s="17">
        <v>450</v>
      </c>
      <c r="G1086" s="23">
        <f>Data_Set[[#This Row],[Poids OT (kg)]]/1000</f>
        <v>0.45</v>
      </c>
      <c r="H1086" s="6" t="s">
        <v>1</v>
      </c>
      <c r="I1086" s="7">
        <v>230</v>
      </c>
      <c r="J1086" s="6">
        <v>91100</v>
      </c>
      <c r="K1086" s="6" t="s">
        <v>22</v>
      </c>
      <c r="L1086" s="6">
        <v>59800</v>
      </c>
      <c r="M1086" s="6" t="s">
        <v>57</v>
      </c>
      <c r="N1086" s="7">
        <v>254.17500000000001</v>
      </c>
      <c r="O1086" s="6" t="s">
        <v>145</v>
      </c>
      <c r="P1086" s="6" t="s">
        <v>146</v>
      </c>
      <c r="Q1086" s="11">
        <v>1690891543678</v>
      </c>
      <c r="R1086" s="12">
        <v>154098765</v>
      </c>
      <c r="S1086" s="6" t="str">
        <f>LEFT(Q1086,1)</f>
        <v>1</v>
      </c>
      <c r="T1086" s="6" t="str">
        <f>IF(S1086="1","Homme",IF(S1086="0","Inconnu","Femme"))</f>
        <v>Homme</v>
      </c>
      <c r="U1086" s="6" t="str">
        <f>"19"&amp;MID(Q1086, SEARCH("", Q1086) + 1,2)</f>
        <v>1969</v>
      </c>
      <c r="V1086" s="6" t="str">
        <f>FLOOR(U1086,5) &amp; "-" &amp; FLOOR(U1086,5) + 5</f>
        <v>1965-1970</v>
      </c>
      <c r="W1086" s="24">
        <f>IFERROR(VLOOKUP(Data_Set[[#This Row],[Type Transport]],'[1]Taux émission CO2e'!$A$5:$B$16,2,0),0)</f>
        <v>0.3</v>
      </c>
      <c r="X1086" s="28">
        <f>IFERROR(VLOOKUP(Data_Set[[#This Row],[Type Transport]],'[1]Taux émission CO2e'!$A$5:$D$16,4,0),0)</f>
        <v>0.16</v>
      </c>
      <c r="Y1086" s="24">
        <f>IFERROR(VLOOKUP(Data_Set[[#This Row],[Type Transport]],'[1]Taux émission CO2e'!$A$20:$B$31,2,0),0)</f>
        <v>0.7</v>
      </c>
      <c r="Z1086" s="6">
        <f>IFERROR(VLOOKUP(Data_Set[[#This Row],[Type Transport]],'[1]Taux émission CO2e'!$A$20:$D$31,4,0),0)</f>
        <v>6.7400000000000002E-2</v>
      </c>
      <c r="AA1086" s="30">
        <f>Data_Set[[#This Row],[Repartition Segment 1]]*Data_Set[[#This Row],[Coefficient CO2 Segment 1]]*Data_Set[[#This Row],[Poids OT (T)]]*Data_Set[[#This Row],[Distance (KM)]]</f>
        <v>5.4901800000000005</v>
      </c>
      <c r="AB1086" s="30">
        <f>Data_Set[[#This Row],[Repartition Segment 2]]*Data_Set[[#This Row],[Coefficient CO2 Segment 2]]*Data_Set[[#This Row],[Poids OT (T)]]*Data_Set[[#This Row],[Distance (KM)]]</f>
        <v>5.3963894250000006</v>
      </c>
      <c r="AC1086" s="30">
        <f>Data_Set[[#This Row],[Bilan CO2 Segment 1 (Kg CO2)]]+Data_Set[[#This Row],[Bilan CO2 Segment 2 (Kg CO2)]]</f>
        <v>10.886569425000001</v>
      </c>
      <c r="AD1086" s="1"/>
    </row>
    <row r="1087" spans="1:30" ht="12.5" x14ac:dyDescent="0.25">
      <c r="A1087" s="7">
        <v>2022050075</v>
      </c>
      <c r="B1087" s="18">
        <v>44684</v>
      </c>
      <c r="C1087" s="18" t="str">
        <f>TEXT(B1087, "mmmm")</f>
        <v>mai</v>
      </c>
      <c r="D1087" s="18" t="str">
        <f>TEXT(B1087,"aaaa")</f>
        <v>2022</v>
      </c>
      <c r="E1087" s="7">
        <v>1500367</v>
      </c>
      <c r="F1087" s="17">
        <v>100</v>
      </c>
      <c r="G1087" s="23">
        <f>Data_Set[[#This Row],[Poids OT (kg)]]/1000</f>
        <v>0.1</v>
      </c>
      <c r="H1087" s="6" t="s">
        <v>1</v>
      </c>
      <c r="I1087" s="7">
        <v>100</v>
      </c>
      <c r="J1087" s="6">
        <v>91100</v>
      </c>
      <c r="K1087" s="6" t="s">
        <v>22</v>
      </c>
      <c r="L1087" s="6">
        <v>59800</v>
      </c>
      <c r="M1087" s="6" t="s">
        <v>57</v>
      </c>
      <c r="N1087" s="7">
        <v>254.17500000000001</v>
      </c>
      <c r="O1087" s="6" t="s">
        <v>145</v>
      </c>
      <c r="P1087" s="6" t="s">
        <v>146</v>
      </c>
      <c r="Q1087" s="11">
        <v>1690891543678</v>
      </c>
      <c r="R1087" s="12">
        <v>154098765</v>
      </c>
      <c r="S1087" s="6" t="str">
        <f>LEFT(Q1087,1)</f>
        <v>1</v>
      </c>
      <c r="T1087" s="6" t="str">
        <f>IF(S1087="1","Homme",IF(S1087="0","Inconnu","Femme"))</f>
        <v>Homme</v>
      </c>
      <c r="U1087" s="6" t="str">
        <f>"19"&amp;MID(Q1087, SEARCH("", Q1087) + 1,2)</f>
        <v>1969</v>
      </c>
      <c r="V1087" s="6" t="str">
        <f>FLOOR(U1087,5) &amp; "-" &amp; FLOOR(U1087,5) + 5</f>
        <v>1965-1970</v>
      </c>
      <c r="W1087" s="24">
        <f>IFERROR(VLOOKUP(Data_Set[[#This Row],[Type Transport]],'[1]Taux émission CO2e'!$A$5:$B$16,2,0),0)</f>
        <v>0.3</v>
      </c>
      <c r="X1087" s="28">
        <f>IFERROR(VLOOKUP(Data_Set[[#This Row],[Type Transport]],'[1]Taux émission CO2e'!$A$5:$D$16,4,0),0)</f>
        <v>0.16</v>
      </c>
      <c r="Y1087" s="24">
        <f>IFERROR(VLOOKUP(Data_Set[[#This Row],[Type Transport]],'[1]Taux émission CO2e'!$A$20:$B$31,2,0),0)</f>
        <v>0.7</v>
      </c>
      <c r="Z1087" s="6">
        <f>IFERROR(VLOOKUP(Data_Set[[#This Row],[Type Transport]],'[1]Taux émission CO2e'!$A$20:$D$31,4,0),0)</f>
        <v>6.7400000000000002E-2</v>
      </c>
      <c r="AA1087" s="30">
        <f>Data_Set[[#This Row],[Repartition Segment 1]]*Data_Set[[#This Row],[Coefficient CO2 Segment 1]]*Data_Set[[#This Row],[Poids OT (T)]]*Data_Set[[#This Row],[Distance (KM)]]</f>
        <v>1.2200400000000002</v>
      </c>
      <c r="AB1087" s="30">
        <f>Data_Set[[#This Row],[Repartition Segment 2]]*Data_Set[[#This Row],[Coefficient CO2 Segment 2]]*Data_Set[[#This Row],[Poids OT (T)]]*Data_Set[[#This Row],[Distance (KM)]]</f>
        <v>1.1991976500000001</v>
      </c>
      <c r="AC1087" s="30">
        <f>Data_Set[[#This Row],[Bilan CO2 Segment 1 (Kg CO2)]]+Data_Set[[#This Row],[Bilan CO2 Segment 2 (Kg CO2)]]</f>
        <v>2.4192376500000004</v>
      </c>
      <c r="AD1087" s="1"/>
    </row>
    <row r="1088" spans="1:30" ht="12.5" x14ac:dyDescent="0.25">
      <c r="A1088" s="7">
        <v>2022050075</v>
      </c>
      <c r="B1088" s="18">
        <v>44686</v>
      </c>
      <c r="C1088" s="18" t="str">
        <f>TEXT(B1088, "mmmm")</f>
        <v>mai</v>
      </c>
      <c r="D1088" s="18" t="str">
        <f>TEXT(B1088,"aaaa")</f>
        <v>2022</v>
      </c>
      <c r="E1088" s="7">
        <v>1501716</v>
      </c>
      <c r="F1088" s="17">
        <v>225</v>
      </c>
      <c r="G1088" s="23">
        <f>Data_Set[[#This Row],[Poids OT (kg)]]/1000</f>
        <v>0.22500000000000001</v>
      </c>
      <c r="H1088" s="6" t="s">
        <v>1</v>
      </c>
      <c r="I1088" s="7">
        <v>200</v>
      </c>
      <c r="J1088" s="6">
        <v>91100</v>
      </c>
      <c r="K1088" s="6" t="s">
        <v>22</v>
      </c>
      <c r="L1088" s="6">
        <v>59800</v>
      </c>
      <c r="M1088" s="6" t="s">
        <v>57</v>
      </c>
      <c r="N1088" s="7">
        <v>254.17500000000001</v>
      </c>
      <c r="O1088" s="6" t="s">
        <v>145</v>
      </c>
      <c r="P1088" s="6" t="s">
        <v>146</v>
      </c>
      <c r="Q1088" s="11">
        <v>1690891543678</v>
      </c>
      <c r="R1088" s="12">
        <v>154098765</v>
      </c>
      <c r="S1088" s="6" t="str">
        <f>LEFT(Q1088,1)</f>
        <v>1</v>
      </c>
      <c r="T1088" s="6" t="str">
        <f>IF(S1088="1","Homme",IF(S1088="0","Inconnu","Femme"))</f>
        <v>Homme</v>
      </c>
      <c r="U1088" s="6" t="str">
        <f>"19"&amp;MID(Q1088, SEARCH("", Q1088) + 1,2)</f>
        <v>1969</v>
      </c>
      <c r="V1088" s="6" t="str">
        <f>FLOOR(U1088,5) &amp; "-" &amp; FLOOR(U1088,5) + 5</f>
        <v>1965-1970</v>
      </c>
      <c r="W1088" s="24">
        <f>IFERROR(VLOOKUP(Data_Set[[#This Row],[Type Transport]],'[1]Taux émission CO2e'!$A$5:$B$16,2,0),0)</f>
        <v>0.3</v>
      </c>
      <c r="X1088" s="28">
        <f>IFERROR(VLOOKUP(Data_Set[[#This Row],[Type Transport]],'[1]Taux émission CO2e'!$A$5:$D$16,4,0),0)</f>
        <v>0.16</v>
      </c>
      <c r="Y1088" s="24">
        <f>IFERROR(VLOOKUP(Data_Set[[#This Row],[Type Transport]],'[1]Taux émission CO2e'!$A$20:$B$31,2,0),0)</f>
        <v>0.7</v>
      </c>
      <c r="Z1088" s="6">
        <f>IFERROR(VLOOKUP(Data_Set[[#This Row],[Type Transport]],'[1]Taux émission CO2e'!$A$20:$D$31,4,0),0)</f>
        <v>6.7400000000000002E-2</v>
      </c>
      <c r="AA1088" s="30">
        <f>Data_Set[[#This Row],[Repartition Segment 1]]*Data_Set[[#This Row],[Coefficient CO2 Segment 1]]*Data_Set[[#This Row],[Poids OT (T)]]*Data_Set[[#This Row],[Distance (KM)]]</f>
        <v>2.7450900000000003</v>
      </c>
      <c r="AB1088" s="30">
        <f>Data_Set[[#This Row],[Repartition Segment 2]]*Data_Set[[#This Row],[Coefficient CO2 Segment 2]]*Data_Set[[#This Row],[Poids OT (T)]]*Data_Set[[#This Row],[Distance (KM)]]</f>
        <v>2.6981947125000003</v>
      </c>
      <c r="AC1088" s="30">
        <f>Data_Set[[#This Row],[Bilan CO2 Segment 1 (Kg CO2)]]+Data_Set[[#This Row],[Bilan CO2 Segment 2 (Kg CO2)]]</f>
        <v>5.4432847125000006</v>
      </c>
      <c r="AD1088" s="1"/>
    </row>
    <row r="1089" spans="1:30" ht="12.5" x14ac:dyDescent="0.25">
      <c r="A1089" s="7">
        <v>2022050075</v>
      </c>
      <c r="B1089" s="18">
        <v>44687</v>
      </c>
      <c r="C1089" s="18" t="str">
        <f>TEXT(B1089, "mmmm")</f>
        <v>mai</v>
      </c>
      <c r="D1089" s="18" t="str">
        <f>TEXT(B1089,"aaaa")</f>
        <v>2022</v>
      </c>
      <c r="E1089" s="7">
        <v>1502437</v>
      </c>
      <c r="F1089" s="17">
        <v>225</v>
      </c>
      <c r="G1089" s="23">
        <f>Data_Set[[#This Row],[Poids OT (kg)]]/1000</f>
        <v>0.22500000000000001</v>
      </c>
      <c r="H1089" s="6" t="s">
        <v>1</v>
      </c>
      <c r="I1089" s="7">
        <v>200</v>
      </c>
      <c r="J1089" s="6">
        <v>91100</v>
      </c>
      <c r="K1089" s="6" t="s">
        <v>22</v>
      </c>
      <c r="L1089" s="6">
        <v>59800</v>
      </c>
      <c r="M1089" s="6" t="s">
        <v>57</v>
      </c>
      <c r="N1089" s="7">
        <v>254.17500000000001</v>
      </c>
      <c r="O1089" s="6" t="s">
        <v>145</v>
      </c>
      <c r="P1089" s="6" t="s">
        <v>146</v>
      </c>
      <c r="Q1089" s="11">
        <v>1690891543678</v>
      </c>
      <c r="R1089" s="12">
        <v>154098765</v>
      </c>
      <c r="S1089" s="6" t="str">
        <f>LEFT(Q1089,1)</f>
        <v>1</v>
      </c>
      <c r="T1089" s="6" t="str">
        <f>IF(S1089="1","Homme",IF(S1089="0","Inconnu","Femme"))</f>
        <v>Homme</v>
      </c>
      <c r="U1089" s="6" t="str">
        <f>"19"&amp;MID(Q1089, SEARCH("", Q1089) + 1,2)</f>
        <v>1969</v>
      </c>
      <c r="V1089" s="6" t="str">
        <f>FLOOR(U1089,5) &amp; "-" &amp; FLOOR(U1089,5) + 5</f>
        <v>1965-1970</v>
      </c>
      <c r="W1089" s="24">
        <f>IFERROR(VLOOKUP(Data_Set[[#This Row],[Type Transport]],'[1]Taux émission CO2e'!$A$5:$B$16,2,0),0)</f>
        <v>0.3</v>
      </c>
      <c r="X1089" s="28">
        <f>IFERROR(VLOOKUP(Data_Set[[#This Row],[Type Transport]],'[1]Taux émission CO2e'!$A$5:$D$16,4,0),0)</f>
        <v>0.16</v>
      </c>
      <c r="Y1089" s="24">
        <f>IFERROR(VLOOKUP(Data_Set[[#This Row],[Type Transport]],'[1]Taux émission CO2e'!$A$20:$B$31,2,0),0)</f>
        <v>0.7</v>
      </c>
      <c r="Z1089" s="6">
        <f>IFERROR(VLOOKUP(Data_Set[[#This Row],[Type Transport]],'[1]Taux émission CO2e'!$A$20:$D$31,4,0),0)</f>
        <v>6.7400000000000002E-2</v>
      </c>
      <c r="AA1089" s="30">
        <f>Data_Set[[#This Row],[Repartition Segment 1]]*Data_Set[[#This Row],[Coefficient CO2 Segment 1]]*Data_Set[[#This Row],[Poids OT (T)]]*Data_Set[[#This Row],[Distance (KM)]]</f>
        <v>2.7450900000000003</v>
      </c>
      <c r="AB1089" s="30">
        <f>Data_Set[[#This Row],[Repartition Segment 2]]*Data_Set[[#This Row],[Coefficient CO2 Segment 2]]*Data_Set[[#This Row],[Poids OT (T)]]*Data_Set[[#This Row],[Distance (KM)]]</f>
        <v>2.6981947125000003</v>
      </c>
      <c r="AC1089" s="30">
        <f>Data_Set[[#This Row],[Bilan CO2 Segment 1 (Kg CO2)]]+Data_Set[[#This Row],[Bilan CO2 Segment 2 (Kg CO2)]]</f>
        <v>5.4432847125000006</v>
      </c>
      <c r="AD1089" s="1"/>
    </row>
    <row r="1090" spans="1:30" ht="12.5" x14ac:dyDescent="0.25">
      <c r="A1090" s="7">
        <v>20220600077</v>
      </c>
      <c r="B1090" s="18">
        <v>44727</v>
      </c>
      <c r="C1090" s="18" t="str">
        <f>TEXT(B1090, "mmmm")</f>
        <v>juin</v>
      </c>
      <c r="D1090" s="18" t="str">
        <f>TEXT(B1090,"aaaa")</f>
        <v>2022</v>
      </c>
      <c r="E1090" s="7">
        <v>1519017</v>
      </c>
      <c r="F1090" s="17">
        <v>401</v>
      </c>
      <c r="G1090" s="23">
        <f>Data_Set[[#This Row],[Poids OT (kg)]]/1000</f>
        <v>0.40100000000000002</v>
      </c>
      <c r="H1090" s="6" t="s">
        <v>0</v>
      </c>
      <c r="I1090" s="7">
        <v>234</v>
      </c>
      <c r="J1090" s="6">
        <v>91100</v>
      </c>
      <c r="K1090" s="6" t="s">
        <v>22</v>
      </c>
      <c r="L1090" s="6">
        <v>59800</v>
      </c>
      <c r="M1090" s="6" t="s">
        <v>57</v>
      </c>
      <c r="N1090" s="7">
        <v>254.17500000000001</v>
      </c>
      <c r="O1090" s="6" t="s">
        <v>145</v>
      </c>
      <c r="P1090" s="6" t="s">
        <v>146</v>
      </c>
      <c r="Q1090" s="11">
        <v>1690891543678</v>
      </c>
      <c r="R1090" s="12">
        <v>154098765</v>
      </c>
      <c r="S1090" s="6" t="str">
        <f>LEFT(Q1090,1)</f>
        <v>1</v>
      </c>
      <c r="T1090" s="6" t="str">
        <f>IF(S1090="1","Homme",IF(S1090="0","Inconnu","Femme"))</f>
        <v>Homme</v>
      </c>
      <c r="U1090" s="6" t="str">
        <f>"19"&amp;MID(Q1090, SEARCH("", Q1090) + 1,2)</f>
        <v>1969</v>
      </c>
      <c r="V1090" s="6" t="str">
        <f>FLOOR(U1090,5) &amp; "-" &amp; FLOOR(U1090,5) + 5</f>
        <v>1965-1970</v>
      </c>
      <c r="W1090" s="24">
        <f>IFERROR(VLOOKUP(Data_Set[[#This Row],[Type Transport]],'[1]Taux émission CO2e'!$A$5:$B$16,2,0),0)</f>
        <v>0.3</v>
      </c>
      <c r="X1090" s="28">
        <f>IFERROR(VLOOKUP(Data_Set[[#This Row],[Type Transport]],'[1]Taux émission CO2e'!$A$5:$D$16,4,0),0)</f>
        <v>0.16</v>
      </c>
      <c r="Y1090" s="24">
        <f>IFERROR(VLOOKUP(Data_Set[[#This Row],[Type Transport]],'[1]Taux émission CO2e'!$A$20:$B$31,2,0),0)</f>
        <v>0.7</v>
      </c>
      <c r="Z1090" s="6">
        <f>IFERROR(VLOOKUP(Data_Set[[#This Row],[Type Transport]],'[1]Taux émission CO2e'!$A$20:$D$31,4,0),0)</f>
        <v>6.7400000000000002E-2</v>
      </c>
      <c r="AA1090" s="30">
        <f>Data_Set[[#This Row],[Repartition Segment 1]]*Data_Set[[#This Row],[Coefficient CO2 Segment 1]]*Data_Set[[#This Row],[Poids OT (T)]]*Data_Set[[#This Row],[Distance (KM)]]</f>
        <v>4.8923604000000003</v>
      </c>
      <c r="AB1090" s="30">
        <f>Data_Set[[#This Row],[Repartition Segment 2]]*Data_Set[[#This Row],[Coefficient CO2 Segment 2]]*Data_Set[[#This Row],[Poids OT (T)]]*Data_Set[[#This Row],[Distance (KM)]]</f>
        <v>4.8087825765000005</v>
      </c>
      <c r="AC1090" s="30">
        <f>Data_Set[[#This Row],[Bilan CO2 Segment 1 (Kg CO2)]]+Data_Set[[#This Row],[Bilan CO2 Segment 2 (Kg CO2)]]</f>
        <v>9.7011429765000017</v>
      </c>
      <c r="AD1090" s="1"/>
    </row>
    <row r="1091" spans="1:30" ht="12.5" x14ac:dyDescent="0.25">
      <c r="A1091" s="7">
        <v>20220800118</v>
      </c>
      <c r="B1091" s="18">
        <v>44804</v>
      </c>
      <c r="C1091" s="18" t="str">
        <f>TEXT(B1091, "mmmm")</f>
        <v>août</v>
      </c>
      <c r="D1091" s="18" t="str">
        <f>TEXT(B1091,"aaaa")</f>
        <v>2022</v>
      </c>
      <c r="E1091" s="7">
        <v>1547207</v>
      </c>
      <c r="F1091" s="17">
        <v>253</v>
      </c>
      <c r="G1091" s="23">
        <f>Data_Set[[#This Row],[Poids OT (kg)]]/1000</f>
        <v>0.253</v>
      </c>
      <c r="H1091" s="6" t="s">
        <v>1</v>
      </c>
      <c r="I1091" s="7">
        <v>200</v>
      </c>
      <c r="J1091" s="6">
        <v>91100</v>
      </c>
      <c r="K1091" s="6" t="s">
        <v>22</v>
      </c>
      <c r="L1091" s="6">
        <v>59800</v>
      </c>
      <c r="M1091" s="6" t="s">
        <v>57</v>
      </c>
      <c r="N1091" s="7">
        <v>254.17500000000001</v>
      </c>
      <c r="O1091" s="6" t="s">
        <v>145</v>
      </c>
      <c r="P1091" s="6" t="s">
        <v>146</v>
      </c>
      <c r="Q1091" s="11">
        <v>1690891543678</v>
      </c>
      <c r="R1091" s="12">
        <v>154098765</v>
      </c>
      <c r="S1091" s="6" t="str">
        <f>LEFT(Q1091,1)</f>
        <v>1</v>
      </c>
      <c r="T1091" s="6" t="str">
        <f>IF(S1091="1","Homme",IF(S1091="0","Inconnu","Femme"))</f>
        <v>Homme</v>
      </c>
      <c r="U1091" s="6" t="str">
        <f>"19"&amp;MID(Q1091, SEARCH("", Q1091) + 1,2)</f>
        <v>1969</v>
      </c>
      <c r="V1091" s="6" t="str">
        <f>FLOOR(U1091,5) &amp; "-" &amp; FLOOR(U1091,5) + 5</f>
        <v>1965-1970</v>
      </c>
      <c r="W1091" s="24">
        <f>IFERROR(VLOOKUP(Data_Set[[#This Row],[Type Transport]],'[1]Taux émission CO2e'!$A$5:$B$16,2,0),0)</f>
        <v>0.3</v>
      </c>
      <c r="X1091" s="28">
        <f>IFERROR(VLOOKUP(Data_Set[[#This Row],[Type Transport]],'[1]Taux émission CO2e'!$A$5:$D$16,4,0),0)</f>
        <v>0.16</v>
      </c>
      <c r="Y1091" s="24">
        <f>IFERROR(VLOOKUP(Data_Set[[#This Row],[Type Transport]],'[1]Taux émission CO2e'!$A$20:$B$31,2,0),0)</f>
        <v>0.7</v>
      </c>
      <c r="Z1091" s="6">
        <f>IFERROR(VLOOKUP(Data_Set[[#This Row],[Type Transport]],'[1]Taux émission CO2e'!$A$20:$D$31,4,0),0)</f>
        <v>6.7400000000000002E-2</v>
      </c>
      <c r="AA1091" s="30">
        <f>Data_Set[[#This Row],[Repartition Segment 1]]*Data_Set[[#This Row],[Coefficient CO2 Segment 1]]*Data_Set[[#This Row],[Poids OT (T)]]*Data_Set[[#This Row],[Distance (KM)]]</f>
        <v>3.0867012000000003</v>
      </c>
      <c r="AB1091" s="30">
        <f>Data_Set[[#This Row],[Repartition Segment 2]]*Data_Set[[#This Row],[Coefficient CO2 Segment 2]]*Data_Set[[#This Row],[Poids OT (T)]]*Data_Set[[#This Row],[Distance (KM)]]</f>
        <v>3.0339700545000001</v>
      </c>
      <c r="AC1091" s="30">
        <f>Data_Set[[#This Row],[Bilan CO2 Segment 1 (Kg CO2)]]+Data_Set[[#This Row],[Bilan CO2 Segment 2 (Kg CO2)]]</f>
        <v>6.1206712545000004</v>
      </c>
      <c r="AD1091" s="1"/>
    </row>
    <row r="1092" spans="1:30" ht="12.5" x14ac:dyDescent="0.25">
      <c r="A1092" s="7">
        <v>2022090069</v>
      </c>
      <c r="B1092" s="18">
        <v>44825</v>
      </c>
      <c r="C1092" s="18" t="str">
        <f>TEXT(B1092, "mmmm")</f>
        <v>septembre</v>
      </c>
      <c r="D1092" s="18" t="str">
        <f>TEXT(B1092,"aaaa")</f>
        <v>2022</v>
      </c>
      <c r="E1092" s="7">
        <v>1556744</v>
      </c>
      <c r="F1092" s="17">
        <v>340</v>
      </c>
      <c r="G1092" s="23">
        <f>Data_Set[[#This Row],[Poids OT (kg)]]/1000</f>
        <v>0.34</v>
      </c>
      <c r="H1092" s="6" t="s">
        <v>1</v>
      </c>
      <c r="I1092" s="7">
        <v>200</v>
      </c>
      <c r="J1092" s="6">
        <v>91100</v>
      </c>
      <c r="K1092" s="6" t="s">
        <v>22</v>
      </c>
      <c r="L1092" s="6">
        <v>59800</v>
      </c>
      <c r="M1092" s="6" t="s">
        <v>57</v>
      </c>
      <c r="N1092" s="7">
        <v>254.17500000000001</v>
      </c>
      <c r="O1092" s="6" t="s">
        <v>145</v>
      </c>
      <c r="P1092" s="6" t="s">
        <v>146</v>
      </c>
      <c r="Q1092" s="11">
        <v>1690891543678</v>
      </c>
      <c r="R1092" s="12">
        <v>154098765</v>
      </c>
      <c r="S1092" s="6" t="str">
        <f>LEFT(Q1092,1)</f>
        <v>1</v>
      </c>
      <c r="T1092" s="6" t="str">
        <f>IF(S1092="1","Homme",IF(S1092="0","Inconnu","Femme"))</f>
        <v>Homme</v>
      </c>
      <c r="U1092" s="6" t="str">
        <f>"19"&amp;MID(Q1092, SEARCH("", Q1092) + 1,2)</f>
        <v>1969</v>
      </c>
      <c r="V1092" s="6" t="str">
        <f>FLOOR(U1092,5) &amp; "-" &amp; FLOOR(U1092,5) + 5</f>
        <v>1965-1970</v>
      </c>
      <c r="W1092" s="24">
        <f>IFERROR(VLOOKUP(Data_Set[[#This Row],[Type Transport]],'[1]Taux émission CO2e'!$A$5:$B$16,2,0),0)</f>
        <v>0.3</v>
      </c>
      <c r="X1092" s="28">
        <f>IFERROR(VLOOKUP(Data_Set[[#This Row],[Type Transport]],'[1]Taux émission CO2e'!$A$5:$D$16,4,0),0)</f>
        <v>0.16</v>
      </c>
      <c r="Y1092" s="24">
        <f>IFERROR(VLOOKUP(Data_Set[[#This Row],[Type Transport]],'[1]Taux émission CO2e'!$A$20:$B$31,2,0),0)</f>
        <v>0.7</v>
      </c>
      <c r="Z1092" s="6">
        <f>IFERROR(VLOOKUP(Data_Set[[#This Row],[Type Transport]],'[1]Taux émission CO2e'!$A$20:$D$31,4,0),0)</f>
        <v>6.7400000000000002E-2</v>
      </c>
      <c r="AA1092" s="30">
        <f>Data_Set[[#This Row],[Repartition Segment 1]]*Data_Set[[#This Row],[Coefficient CO2 Segment 1]]*Data_Set[[#This Row],[Poids OT (T)]]*Data_Set[[#This Row],[Distance (KM)]]</f>
        <v>4.148136</v>
      </c>
      <c r="AB1092" s="30">
        <f>Data_Set[[#This Row],[Repartition Segment 2]]*Data_Set[[#This Row],[Coefficient CO2 Segment 2]]*Data_Set[[#This Row],[Poids OT (T)]]*Data_Set[[#This Row],[Distance (KM)]]</f>
        <v>4.0772720100000006</v>
      </c>
      <c r="AC1092" s="30">
        <f>Data_Set[[#This Row],[Bilan CO2 Segment 1 (Kg CO2)]]+Data_Set[[#This Row],[Bilan CO2 Segment 2 (Kg CO2)]]</f>
        <v>8.2254080100000007</v>
      </c>
      <c r="AD1092" s="1"/>
    </row>
    <row r="1093" spans="1:30" ht="12.5" x14ac:dyDescent="0.25">
      <c r="A1093" s="7">
        <v>20210300043</v>
      </c>
      <c r="B1093" s="18">
        <v>44264</v>
      </c>
      <c r="C1093" s="18" t="str">
        <f>TEXT(B1093, "mmmm")</f>
        <v>mars</v>
      </c>
      <c r="D1093" s="18" t="str">
        <f>TEXT(B1093,"aaaa")</f>
        <v>2021</v>
      </c>
      <c r="E1093" s="7">
        <v>1334990</v>
      </c>
      <c r="F1093" s="17">
        <v>120</v>
      </c>
      <c r="G1093" s="23">
        <f>Data_Set[[#This Row],[Poids OT (kg)]]/1000</f>
        <v>0.12</v>
      </c>
      <c r="H1093" s="6" t="s">
        <v>1</v>
      </c>
      <c r="I1093" s="7">
        <v>115</v>
      </c>
      <c r="J1093" s="6">
        <v>59243</v>
      </c>
      <c r="K1093" s="6" t="s">
        <v>33</v>
      </c>
      <c r="L1093" s="6">
        <v>91100</v>
      </c>
      <c r="M1093" s="6" t="s">
        <v>22</v>
      </c>
      <c r="N1093" s="7">
        <v>251.91900000000001</v>
      </c>
      <c r="O1093" s="6" t="s">
        <v>168</v>
      </c>
      <c r="P1093" s="6" t="s">
        <v>169</v>
      </c>
      <c r="Q1093" s="11">
        <v>2780759543789</v>
      </c>
      <c r="R1093" s="12">
        <v>356878709</v>
      </c>
      <c r="S1093" s="6" t="str">
        <f>LEFT(Q1093,1)</f>
        <v>2</v>
      </c>
      <c r="T1093" s="6" t="str">
        <f>IF(S1093="1","Homme",IF(S1093="0","Inconnu","Femme"))</f>
        <v>Femme</v>
      </c>
      <c r="U1093" s="6" t="str">
        <f>"19"&amp;MID(Q1093, SEARCH("", Q1093) + 1,2)</f>
        <v>1978</v>
      </c>
      <c r="V1093" s="6" t="str">
        <f>FLOOR(U1093,5) &amp; "-" &amp; FLOOR(U1093,5) + 5</f>
        <v>1975-1980</v>
      </c>
      <c r="W1093" s="24">
        <f>IFERROR(VLOOKUP(Data_Set[[#This Row],[Type Transport]],'[1]Taux émission CO2e'!$A$5:$B$16,2,0),0)</f>
        <v>0.3</v>
      </c>
      <c r="X1093" s="28">
        <f>IFERROR(VLOOKUP(Data_Set[[#This Row],[Type Transport]],'[1]Taux émission CO2e'!$A$5:$D$16,4,0),0)</f>
        <v>0.16</v>
      </c>
      <c r="Y1093" s="24">
        <f>IFERROR(VLOOKUP(Data_Set[[#This Row],[Type Transport]],'[1]Taux émission CO2e'!$A$20:$B$31,2,0),0)</f>
        <v>0.7</v>
      </c>
      <c r="Z1093" s="6">
        <f>IFERROR(VLOOKUP(Data_Set[[#This Row],[Type Transport]],'[1]Taux émission CO2e'!$A$20:$D$31,4,0),0)</f>
        <v>6.7400000000000002E-2</v>
      </c>
      <c r="AA1093" s="30">
        <f>Data_Set[[#This Row],[Repartition Segment 1]]*Data_Set[[#This Row],[Coefficient CO2 Segment 1]]*Data_Set[[#This Row],[Poids OT (T)]]*Data_Set[[#This Row],[Distance (KM)]]</f>
        <v>1.4510534399999999</v>
      </c>
      <c r="AB1093" s="30">
        <f>Data_Set[[#This Row],[Repartition Segment 2]]*Data_Set[[#This Row],[Coefficient CO2 Segment 2]]*Data_Set[[#This Row],[Poids OT (T)]]*Data_Set[[#This Row],[Distance (KM)]]</f>
        <v>1.4262646104000001</v>
      </c>
      <c r="AC1093" s="30">
        <f>Data_Set[[#This Row],[Bilan CO2 Segment 1 (Kg CO2)]]+Data_Set[[#This Row],[Bilan CO2 Segment 2 (Kg CO2)]]</f>
        <v>2.8773180504</v>
      </c>
      <c r="AD1093" s="1"/>
    </row>
    <row r="1094" spans="1:30" ht="12.5" x14ac:dyDescent="0.25">
      <c r="A1094" s="7">
        <v>20210300043</v>
      </c>
      <c r="B1094" s="18">
        <v>44272</v>
      </c>
      <c r="C1094" s="18" t="str">
        <f>TEXT(B1094, "mmmm")</f>
        <v>mars</v>
      </c>
      <c r="D1094" s="18" t="str">
        <f>TEXT(B1094,"aaaa")</f>
        <v>2021</v>
      </c>
      <c r="E1094" s="7">
        <v>1337601</v>
      </c>
      <c r="F1094" s="17">
        <v>200</v>
      </c>
      <c r="G1094" s="23">
        <f>Data_Set[[#This Row],[Poids OT (kg)]]/1000</f>
        <v>0.2</v>
      </c>
      <c r="H1094" s="6" t="s">
        <v>1</v>
      </c>
      <c r="I1094" s="7">
        <v>115</v>
      </c>
      <c r="J1094" s="6">
        <v>59243</v>
      </c>
      <c r="K1094" s="6" t="s">
        <v>33</v>
      </c>
      <c r="L1094" s="6">
        <v>91100</v>
      </c>
      <c r="M1094" s="6" t="s">
        <v>22</v>
      </c>
      <c r="N1094" s="7">
        <v>251.91900000000001</v>
      </c>
      <c r="O1094" s="6" t="s">
        <v>168</v>
      </c>
      <c r="P1094" s="6" t="s">
        <v>169</v>
      </c>
      <c r="Q1094" s="11">
        <v>2780759543789</v>
      </c>
      <c r="R1094" s="12">
        <v>356878709</v>
      </c>
      <c r="S1094" s="6" t="str">
        <f>LEFT(Q1094,1)</f>
        <v>2</v>
      </c>
      <c r="T1094" s="6" t="str">
        <f>IF(S1094="1","Homme",IF(S1094="0","Inconnu","Femme"))</f>
        <v>Femme</v>
      </c>
      <c r="U1094" s="6" t="str">
        <f>"19"&amp;MID(Q1094, SEARCH("", Q1094) + 1,2)</f>
        <v>1978</v>
      </c>
      <c r="V1094" s="6" t="str">
        <f>FLOOR(U1094,5) &amp; "-" &amp; FLOOR(U1094,5) + 5</f>
        <v>1975-1980</v>
      </c>
      <c r="W1094" s="24">
        <f>IFERROR(VLOOKUP(Data_Set[[#This Row],[Type Transport]],'[1]Taux émission CO2e'!$A$5:$B$16,2,0),0)</f>
        <v>0.3</v>
      </c>
      <c r="X1094" s="28">
        <f>IFERROR(VLOOKUP(Data_Set[[#This Row],[Type Transport]],'[1]Taux émission CO2e'!$A$5:$D$16,4,0),0)</f>
        <v>0.16</v>
      </c>
      <c r="Y1094" s="24">
        <f>IFERROR(VLOOKUP(Data_Set[[#This Row],[Type Transport]],'[1]Taux émission CO2e'!$A$20:$B$31,2,0),0)</f>
        <v>0.7</v>
      </c>
      <c r="Z1094" s="6">
        <f>IFERROR(VLOOKUP(Data_Set[[#This Row],[Type Transport]],'[1]Taux émission CO2e'!$A$20:$D$31,4,0),0)</f>
        <v>6.7400000000000002E-2</v>
      </c>
      <c r="AA1094" s="30">
        <f>Data_Set[[#This Row],[Repartition Segment 1]]*Data_Set[[#This Row],[Coefficient CO2 Segment 1]]*Data_Set[[#This Row],[Poids OT (T)]]*Data_Set[[#This Row],[Distance (KM)]]</f>
        <v>2.4184224000000003</v>
      </c>
      <c r="AB1094" s="30">
        <f>Data_Set[[#This Row],[Repartition Segment 2]]*Data_Set[[#This Row],[Coefficient CO2 Segment 2]]*Data_Set[[#This Row],[Poids OT (T)]]*Data_Set[[#This Row],[Distance (KM)]]</f>
        <v>2.3771076840000003</v>
      </c>
      <c r="AC1094" s="30">
        <f>Data_Set[[#This Row],[Bilan CO2 Segment 1 (Kg CO2)]]+Data_Set[[#This Row],[Bilan CO2 Segment 2 (Kg CO2)]]</f>
        <v>4.795530084000001</v>
      </c>
      <c r="AD1094" s="1"/>
    </row>
    <row r="1095" spans="1:30" ht="12.5" x14ac:dyDescent="0.25">
      <c r="A1095" s="7">
        <v>20210300043</v>
      </c>
      <c r="B1095" s="18">
        <v>44279</v>
      </c>
      <c r="C1095" s="18" t="str">
        <f>TEXT(B1095, "mmmm")</f>
        <v>mars</v>
      </c>
      <c r="D1095" s="18" t="str">
        <f>TEXT(B1095,"aaaa")</f>
        <v>2021</v>
      </c>
      <c r="E1095" s="7">
        <v>1340255</v>
      </c>
      <c r="F1095" s="17">
        <v>200</v>
      </c>
      <c r="G1095" s="23">
        <f>Data_Set[[#This Row],[Poids OT (kg)]]/1000</f>
        <v>0.2</v>
      </c>
      <c r="H1095" s="6" t="s">
        <v>1</v>
      </c>
      <c r="I1095" s="7">
        <v>115</v>
      </c>
      <c r="J1095" s="6">
        <v>59243</v>
      </c>
      <c r="K1095" s="6" t="s">
        <v>33</v>
      </c>
      <c r="L1095" s="6">
        <v>91100</v>
      </c>
      <c r="M1095" s="6" t="s">
        <v>22</v>
      </c>
      <c r="N1095" s="7">
        <v>251.91900000000001</v>
      </c>
      <c r="O1095" s="6" t="s">
        <v>168</v>
      </c>
      <c r="P1095" s="6" t="s">
        <v>169</v>
      </c>
      <c r="Q1095" s="11">
        <v>2780759543789</v>
      </c>
      <c r="R1095" s="12">
        <v>356878709</v>
      </c>
      <c r="S1095" s="6" t="str">
        <f>LEFT(Q1095,1)</f>
        <v>2</v>
      </c>
      <c r="T1095" s="6" t="str">
        <f>IF(S1095="1","Homme",IF(S1095="0","Inconnu","Femme"))</f>
        <v>Femme</v>
      </c>
      <c r="U1095" s="6" t="str">
        <f>"19"&amp;MID(Q1095, SEARCH("", Q1095) + 1,2)</f>
        <v>1978</v>
      </c>
      <c r="V1095" s="6" t="str">
        <f>FLOOR(U1095,5) &amp; "-" &amp; FLOOR(U1095,5) + 5</f>
        <v>1975-1980</v>
      </c>
      <c r="W1095" s="24">
        <f>IFERROR(VLOOKUP(Data_Set[[#This Row],[Type Transport]],'[1]Taux émission CO2e'!$A$5:$B$16,2,0),0)</f>
        <v>0.3</v>
      </c>
      <c r="X1095" s="28">
        <f>IFERROR(VLOOKUP(Data_Set[[#This Row],[Type Transport]],'[1]Taux émission CO2e'!$A$5:$D$16,4,0),0)</f>
        <v>0.16</v>
      </c>
      <c r="Y1095" s="24">
        <f>IFERROR(VLOOKUP(Data_Set[[#This Row],[Type Transport]],'[1]Taux émission CO2e'!$A$20:$B$31,2,0),0)</f>
        <v>0.7</v>
      </c>
      <c r="Z1095" s="6">
        <f>IFERROR(VLOOKUP(Data_Set[[#This Row],[Type Transport]],'[1]Taux émission CO2e'!$A$20:$D$31,4,0),0)</f>
        <v>6.7400000000000002E-2</v>
      </c>
      <c r="AA1095" s="30">
        <f>Data_Set[[#This Row],[Repartition Segment 1]]*Data_Set[[#This Row],[Coefficient CO2 Segment 1]]*Data_Set[[#This Row],[Poids OT (T)]]*Data_Set[[#This Row],[Distance (KM)]]</f>
        <v>2.4184224000000003</v>
      </c>
      <c r="AB1095" s="30">
        <f>Data_Set[[#This Row],[Repartition Segment 2]]*Data_Set[[#This Row],[Coefficient CO2 Segment 2]]*Data_Set[[#This Row],[Poids OT (T)]]*Data_Set[[#This Row],[Distance (KM)]]</f>
        <v>2.3771076840000003</v>
      </c>
      <c r="AC1095" s="30">
        <f>Data_Set[[#This Row],[Bilan CO2 Segment 1 (Kg CO2)]]+Data_Set[[#This Row],[Bilan CO2 Segment 2 (Kg CO2)]]</f>
        <v>4.795530084000001</v>
      </c>
      <c r="AD1095" s="1"/>
    </row>
    <row r="1096" spans="1:30" ht="12.5" x14ac:dyDescent="0.25">
      <c r="A1096" s="7">
        <v>20210300043</v>
      </c>
      <c r="B1096" s="18">
        <v>44286</v>
      </c>
      <c r="C1096" s="18" t="str">
        <f>TEXT(B1096, "mmmm")</f>
        <v>mars</v>
      </c>
      <c r="D1096" s="18" t="str">
        <f>TEXT(B1096,"aaaa")</f>
        <v>2021</v>
      </c>
      <c r="E1096" s="7">
        <v>1342732</v>
      </c>
      <c r="F1096" s="17">
        <v>200</v>
      </c>
      <c r="G1096" s="23">
        <f>Data_Set[[#This Row],[Poids OT (kg)]]/1000</f>
        <v>0.2</v>
      </c>
      <c r="H1096" s="6" t="s">
        <v>1</v>
      </c>
      <c r="I1096" s="7">
        <v>115</v>
      </c>
      <c r="J1096" s="6">
        <v>59243</v>
      </c>
      <c r="K1096" s="6" t="s">
        <v>33</v>
      </c>
      <c r="L1096" s="6">
        <v>91100</v>
      </c>
      <c r="M1096" s="6" t="s">
        <v>22</v>
      </c>
      <c r="N1096" s="7">
        <v>251.91900000000001</v>
      </c>
      <c r="O1096" s="6" t="s">
        <v>168</v>
      </c>
      <c r="P1096" s="6" t="s">
        <v>169</v>
      </c>
      <c r="Q1096" s="11">
        <v>2780759543789</v>
      </c>
      <c r="R1096" s="12">
        <v>356878709</v>
      </c>
      <c r="S1096" s="6" t="str">
        <f>LEFT(Q1096,1)</f>
        <v>2</v>
      </c>
      <c r="T1096" s="6" t="str">
        <f>IF(S1096="1","Homme",IF(S1096="0","Inconnu","Femme"))</f>
        <v>Femme</v>
      </c>
      <c r="U1096" s="6" t="str">
        <f>"19"&amp;MID(Q1096, SEARCH("", Q1096) + 1,2)</f>
        <v>1978</v>
      </c>
      <c r="V1096" s="6" t="str">
        <f>FLOOR(U1096,5) &amp; "-" &amp; FLOOR(U1096,5) + 5</f>
        <v>1975-1980</v>
      </c>
      <c r="W1096" s="24">
        <f>IFERROR(VLOOKUP(Data_Set[[#This Row],[Type Transport]],'[1]Taux émission CO2e'!$A$5:$B$16,2,0),0)</f>
        <v>0.3</v>
      </c>
      <c r="X1096" s="28">
        <f>IFERROR(VLOOKUP(Data_Set[[#This Row],[Type Transport]],'[1]Taux émission CO2e'!$A$5:$D$16,4,0),0)</f>
        <v>0.16</v>
      </c>
      <c r="Y1096" s="24">
        <f>IFERROR(VLOOKUP(Data_Set[[#This Row],[Type Transport]],'[1]Taux émission CO2e'!$A$20:$B$31,2,0),0)</f>
        <v>0.7</v>
      </c>
      <c r="Z1096" s="6">
        <f>IFERROR(VLOOKUP(Data_Set[[#This Row],[Type Transport]],'[1]Taux émission CO2e'!$A$20:$D$31,4,0),0)</f>
        <v>6.7400000000000002E-2</v>
      </c>
      <c r="AA1096" s="30">
        <f>Data_Set[[#This Row],[Repartition Segment 1]]*Data_Set[[#This Row],[Coefficient CO2 Segment 1]]*Data_Set[[#This Row],[Poids OT (T)]]*Data_Set[[#This Row],[Distance (KM)]]</f>
        <v>2.4184224000000003</v>
      </c>
      <c r="AB1096" s="30">
        <f>Data_Set[[#This Row],[Repartition Segment 2]]*Data_Set[[#This Row],[Coefficient CO2 Segment 2]]*Data_Set[[#This Row],[Poids OT (T)]]*Data_Set[[#This Row],[Distance (KM)]]</f>
        <v>2.3771076840000003</v>
      </c>
      <c r="AC1096" s="30">
        <f>Data_Set[[#This Row],[Bilan CO2 Segment 1 (Kg CO2)]]+Data_Set[[#This Row],[Bilan CO2 Segment 2 (Kg CO2)]]</f>
        <v>4.795530084000001</v>
      </c>
      <c r="AD1096" s="1"/>
    </row>
    <row r="1097" spans="1:30" ht="12.5" x14ac:dyDescent="0.25">
      <c r="A1097" s="7">
        <v>20210400066</v>
      </c>
      <c r="B1097" s="18">
        <v>44312</v>
      </c>
      <c r="C1097" s="18" t="str">
        <f>TEXT(B1097, "mmmm")</f>
        <v>avril</v>
      </c>
      <c r="D1097" s="18" t="str">
        <f>TEXT(B1097,"aaaa")</f>
        <v>2021</v>
      </c>
      <c r="E1097" s="7">
        <v>1351208</v>
      </c>
      <c r="F1097" s="17">
        <v>200</v>
      </c>
      <c r="G1097" s="23">
        <f>Data_Set[[#This Row],[Poids OT (kg)]]/1000</f>
        <v>0.2</v>
      </c>
      <c r="H1097" s="6" t="s">
        <v>1</v>
      </c>
      <c r="I1097" s="7">
        <v>158</v>
      </c>
      <c r="J1097" s="6">
        <v>59243</v>
      </c>
      <c r="K1097" s="6" t="s">
        <v>33</v>
      </c>
      <c r="L1097" s="6">
        <v>91100</v>
      </c>
      <c r="M1097" s="6" t="s">
        <v>22</v>
      </c>
      <c r="N1097" s="7">
        <v>251.91900000000001</v>
      </c>
      <c r="O1097" s="6" t="s">
        <v>168</v>
      </c>
      <c r="P1097" s="6" t="s">
        <v>169</v>
      </c>
      <c r="Q1097" s="11">
        <v>2780759543789</v>
      </c>
      <c r="R1097" s="12">
        <v>356878709</v>
      </c>
      <c r="S1097" s="6" t="str">
        <f>LEFT(Q1097,1)</f>
        <v>2</v>
      </c>
      <c r="T1097" s="6" t="str">
        <f>IF(S1097="1","Homme",IF(S1097="0","Inconnu","Femme"))</f>
        <v>Femme</v>
      </c>
      <c r="U1097" s="6" t="str">
        <f>"19"&amp;MID(Q1097, SEARCH("", Q1097) + 1,2)</f>
        <v>1978</v>
      </c>
      <c r="V1097" s="6" t="str">
        <f>FLOOR(U1097,5) &amp; "-" &amp; FLOOR(U1097,5) + 5</f>
        <v>1975-1980</v>
      </c>
      <c r="W1097" s="24">
        <f>IFERROR(VLOOKUP(Data_Set[[#This Row],[Type Transport]],'[1]Taux émission CO2e'!$A$5:$B$16,2,0),0)</f>
        <v>0.3</v>
      </c>
      <c r="X1097" s="28">
        <f>IFERROR(VLOOKUP(Data_Set[[#This Row],[Type Transport]],'[1]Taux émission CO2e'!$A$5:$D$16,4,0),0)</f>
        <v>0.16</v>
      </c>
      <c r="Y1097" s="24">
        <f>IFERROR(VLOOKUP(Data_Set[[#This Row],[Type Transport]],'[1]Taux émission CO2e'!$A$20:$B$31,2,0),0)</f>
        <v>0.7</v>
      </c>
      <c r="Z1097" s="6">
        <f>IFERROR(VLOOKUP(Data_Set[[#This Row],[Type Transport]],'[1]Taux émission CO2e'!$A$20:$D$31,4,0),0)</f>
        <v>6.7400000000000002E-2</v>
      </c>
      <c r="AA1097" s="30">
        <f>Data_Set[[#This Row],[Repartition Segment 1]]*Data_Set[[#This Row],[Coefficient CO2 Segment 1]]*Data_Set[[#This Row],[Poids OT (T)]]*Data_Set[[#This Row],[Distance (KM)]]</f>
        <v>2.4184224000000003</v>
      </c>
      <c r="AB1097" s="30">
        <f>Data_Set[[#This Row],[Repartition Segment 2]]*Data_Set[[#This Row],[Coefficient CO2 Segment 2]]*Data_Set[[#This Row],[Poids OT (T)]]*Data_Set[[#This Row],[Distance (KM)]]</f>
        <v>2.3771076840000003</v>
      </c>
      <c r="AC1097" s="30">
        <f>Data_Set[[#This Row],[Bilan CO2 Segment 1 (Kg CO2)]]+Data_Set[[#This Row],[Bilan CO2 Segment 2 (Kg CO2)]]</f>
        <v>4.795530084000001</v>
      </c>
      <c r="AD1097" s="1"/>
    </row>
    <row r="1098" spans="1:30" ht="12.5" x14ac:dyDescent="0.25">
      <c r="A1098" s="7">
        <v>20210500029</v>
      </c>
      <c r="B1098" s="18">
        <v>44326</v>
      </c>
      <c r="C1098" s="18" t="str">
        <f>TEXT(B1098, "mmmm")</f>
        <v>mai</v>
      </c>
      <c r="D1098" s="18" t="str">
        <f>TEXT(B1098,"aaaa")</f>
        <v>2021</v>
      </c>
      <c r="E1098" s="7">
        <v>1361702</v>
      </c>
      <c r="F1098" s="17">
        <v>200</v>
      </c>
      <c r="G1098" s="23">
        <f>Data_Set[[#This Row],[Poids OT (kg)]]/1000</f>
        <v>0.2</v>
      </c>
      <c r="H1098" s="6" t="s">
        <v>1</v>
      </c>
      <c r="I1098" s="7">
        <v>125</v>
      </c>
      <c r="J1098" s="6">
        <v>59243</v>
      </c>
      <c r="K1098" s="6" t="s">
        <v>33</v>
      </c>
      <c r="L1098" s="6">
        <v>91100</v>
      </c>
      <c r="M1098" s="6" t="s">
        <v>22</v>
      </c>
      <c r="N1098" s="7">
        <v>251.91900000000001</v>
      </c>
      <c r="O1098" s="6" t="s">
        <v>168</v>
      </c>
      <c r="P1098" s="6" t="s">
        <v>169</v>
      </c>
      <c r="Q1098" s="11">
        <v>2780759543789</v>
      </c>
      <c r="R1098" s="12">
        <v>356878709</v>
      </c>
      <c r="S1098" s="6" t="str">
        <f>LEFT(Q1098,1)</f>
        <v>2</v>
      </c>
      <c r="T1098" s="6" t="str">
        <f>IF(S1098="1","Homme",IF(S1098="0","Inconnu","Femme"))</f>
        <v>Femme</v>
      </c>
      <c r="U1098" s="6" t="str">
        <f>"19"&amp;MID(Q1098, SEARCH("", Q1098) + 1,2)</f>
        <v>1978</v>
      </c>
      <c r="V1098" s="6" t="str">
        <f>FLOOR(U1098,5) &amp; "-" &amp; FLOOR(U1098,5) + 5</f>
        <v>1975-1980</v>
      </c>
      <c r="W1098" s="24">
        <f>IFERROR(VLOOKUP(Data_Set[[#This Row],[Type Transport]],'[1]Taux émission CO2e'!$A$5:$B$16,2,0),0)</f>
        <v>0.3</v>
      </c>
      <c r="X1098" s="28">
        <f>IFERROR(VLOOKUP(Data_Set[[#This Row],[Type Transport]],'[1]Taux émission CO2e'!$A$5:$D$16,4,0),0)</f>
        <v>0.16</v>
      </c>
      <c r="Y1098" s="24">
        <f>IFERROR(VLOOKUP(Data_Set[[#This Row],[Type Transport]],'[1]Taux émission CO2e'!$A$20:$B$31,2,0),0)</f>
        <v>0.7</v>
      </c>
      <c r="Z1098" s="6">
        <f>IFERROR(VLOOKUP(Data_Set[[#This Row],[Type Transport]],'[1]Taux émission CO2e'!$A$20:$D$31,4,0),0)</f>
        <v>6.7400000000000002E-2</v>
      </c>
      <c r="AA1098" s="30">
        <f>Data_Set[[#This Row],[Repartition Segment 1]]*Data_Set[[#This Row],[Coefficient CO2 Segment 1]]*Data_Set[[#This Row],[Poids OT (T)]]*Data_Set[[#This Row],[Distance (KM)]]</f>
        <v>2.4184224000000003</v>
      </c>
      <c r="AB1098" s="30">
        <f>Data_Set[[#This Row],[Repartition Segment 2]]*Data_Set[[#This Row],[Coefficient CO2 Segment 2]]*Data_Set[[#This Row],[Poids OT (T)]]*Data_Set[[#This Row],[Distance (KM)]]</f>
        <v>2.3771076840000003</v>
      </c>
      <c r="AC1098" s="30">
        <f>Data_Set[[#This Row],[Bilan CO2 Segment 1 (Kg CO2)]]+Data_Set[[#This Row],[Bilan CO2 Segment 2 (Kg CO2)]]</f>
        <v>4.795530084000001</v>
      </c>
      <c r="AD1098" s="1"/>
    </row>
    <row r="1099" spans="1:30" ht="12.5" x14ac:dyDescent="0.25">
      <c r="A1099" s="7">
        <v>20210500070</v>
      </c>
      <c r="B1099" s="18">
        <v>44335</v>
      </c>
      <c r="C1099" s="18" t="str">
        <f>TEXT(B1099, "mmmm")</f>
        <v>mai</v>
      </c>
      <c r="D1099" s="18" t="str">
        <f>TEXT(B1099,"aaaa")</f>
        <v>2021</v>
      </c>
      <c r="E1099" s="7">
        <v>1365549</v>
      </c>
      <c r="F1099" s="17">
        <v>200</v>
      </c>
      <c r="G1099" s="23">
        <f>Data_Set[[#This Row],[Poids OT (kg)]]/1000</f>
        <v>0.2</v>
      </c>
      <c r="H1099" s="6" t="s">
        <v>1</v>
      </c>
      <c r="I1099" s="7">
        <v>125</v>
      </c>
      <c r="J1099" s="6">
        <v>59243</v>
      </c>
      <c r="K1099" s="6" t="s">
        <v>33</v>
      </c>
      <c r="L1099" s="6">
        <v>91100</v>
      </c>
      <c r="M1099" s="6" t="s">
        <v>22</v>
      </c>
      <c r="N1099" s="7">
        <v>251.91900000000001</v>
      </c>
      <c r="O1099" s="6" t="s">
        <v>168</v>
      </c>
      <c r="P1099" s="6" t="s">
        <v>169</v>
      </c>
      <c r="Q1099" s="11">
        <v>2780759543789</v>
      </c>
      <c r="R1099" s="12">
        <v>356878709</v>
      </c>
      <c r="S1099" s="6" t="str">
        <f>LEFT(Q1099,1)</f>
        <v>2</v>
      </c>
      <c r="T1099" s="6" t="str">
        <f>IF(S1099="1","Homme",IF(S1099="0","Inconnu","Femme"))</f>
        <v>Femme</v>
      </c>
      <c r="U1099" s="6" t="str">
        <f>"19"&amp;MID(Q1099, SEARCH("", Q1099) + 1,2)</f>
        <v>1978</v>
      </c>
      <c r="V1099" s="6" t="str">
        <f>FLOOR(U1099,5) &amp; "-" &amp; FLOOR(U1099,5) + 5</f>
        <v>1975-1980</v>
      </c>
      <c r="W1099" s="24">
        <f>IFERROR(VLOOKUP(Data_Set[[#This Row],[Type Transport]],'[1]Taux émission CO2e'!$A$5:$B$16,2,0),0)</f>
        <v>0.3</v>
      </c>
      <c r="X1099" s="28">
        <f>IFERROR(VLOOKUP(Data_Set[[#This Row],[Type Transport]],'[1]Taux émission CO2e'!$A$5:$D$16,4,0),0)</f>
        <v>0.16</v>
      </c>
      <c r="Y1099" s="24">
        <f>IFERROR(VLOOKUP(Data_Set[[#This Row],[Type Transport]],'[1]Taux émission CO2e'!$A$20:$B$31,2,0),0)</f>
        <v>0.7</v>
      </c>
      <c r="Z1099" s="6">
        <f>IFERROR(VLOOKUP(Data_Set[[#This Row],[Type Transport]],'[1]Taux émission CO2e'!$A$20:$D$31,4,0),0)</f>
        <v>6.7400000000000002E-2</v>
      </c>
      <c r="AA1099" s="30">
        <f>Data_Set[[#This Row],[Repartition Segment 1]]*Data_Set[[#This Row],[Coefficient CO2 Segment 1]]*Data_Set[[#This Row],[Poids OT (T)]]*Data_Set[[#This Row],[Distance (KM)]]</f>
        <v>2.4184224000000003</v>
      </c>
      <c r="AB1099" s="30">
        <f>Data_Set[[#This Row],[Repartition Segment 2]]*Data_Set[[#This Row],[Coefficient CO2 Segment 2]]*Data_Set[[#This Row],[Poids OT (T)]]*Data_Set[[#This Row],[Distance (KM)]]</f>
        <v>2.3771076840000003</v>
      </c>
      <c r="AC1099" s="30">
        <f>Data_Set[[#This Row],[Bilan CO2 Segment 1 (Kg CO2)]]+Data_Set[[#This Row],[Bilan CO2 Segment 2 (Kg CO2)]]</f>
        <v>4.795530084000001</v>
      </c>
      <c r="AD1099" s="1"/>
    </row>
    <row r="1100" spans="1:30" ht="12.5" x14ac:dyDescent="0.25">
      <c r="A1100" s="7">
        <v>20210500070</v>
      </c>
      <c r="B1100" s="18">
        <v>44343</v>
      </c>
      <c r="C1100" s="18" t="str">
        <f>TEXT(B1100, "mmmm")</f>
        <v>mai</v>
      </c>
      <c r="D1100" s="18" t="str">
        <f>TEXT(B1100,"aaaa")</f>
        <v>2021</v>
      </c>
      <c r="E1100" s="7">
        <v>1368435</v>
      </c>
      <c r="F1100" s="17">
        <v>200</v>
      </c>
      <c r="G1100" s="23">
        <f>Data_Set[[#This Row],[Poids OT (kg)]]/1000</f>
        <v>0.2</v>
      </c>
      <c r="H1100" s="6" t="s">
        <v>1</v>
      </c>
      <c r="I1100" s="7">
        <v>125</v>
      </c>
      <c r="J1100" s="6">
        <v>59243</v>
      </c>
      <c r="K1100" s="6" t="s">
        <v>33</v>
      </c>
      <c r="L1100" s="6">
        <v>91100</v>
      </c>
      <c r="M1100" s="6" t="s">
        <v>22</v>
      </c>
      <c r="N1100" s="7">
        <v>251.91900000000001</v>
      </c>
      <c r="O1100" s="6" t="s">
        <v>168</v>
      </c>
      <c r="P1100" s="6" t="s">
        <v>169</v>
      </c>
      <c r="Q1100" s="11">
        <v>2780759543789</v>
      </c>
      <c r="R1100" s="12">
        <v>356878709</v>
      </c>
      <c r="S1100" s="6" t="str">
        <f>LEFT(Q1100,1)</f>
        <v>2</v>
      </c>
      <c r="T1100" s="6" t="str">
        <f>IF(S1100="1","Homme",IF(S1100="0","Inconnu","Femme"))</f>
        <v>Femme</v>
      </c>
      <c r="U1100" s="6" t="str">
        <f>"19"&amp;MID(Q1100, SEARCH("", Q1100) + 1,2)</f>
        <v>1978</v>
      </c>
      <c r="V1100" s="6" t="str">
        <f>FLOOR(U1100,5) &amp; "-" &amp; FLOOR(U1100,5) + 5</f>
        <v>1975-1980</v>
      </c>
      <c r="W1100" s="24">
        <f>IFERROR(VLOOKUP(Data_Set[[#This Row],[Type Transport]],'[1]Taux émission CO2e'!$A$5:$B$16,2,0),0)</f>
        <v>0.3</v>
      </c>
      <c r="X1100" s="28">
        <f>IFERROR(VLOOKUP(Data_Set[[#This Row],[Type Transport]],'[1]Taux émission CO2e'!$A$5:$D$16,4,0),0)</f>
        <v>0.16</v>
      </c>
      <c r="Y1100" s="24">
        <f>IFERROR(VLOOKUP(Data_Set[[#This Row],[Type Transport]],'[1]Taux émission CO2e'!$A$20:$B$31,2,0),0)</f>
        <v>0.7</v>
      </c>
      <c r="Z1100" s="6">
        <f>IFERROR(VLOOKUP(Data_Set[[#This Row],[Type Transport]],'[1]Taux émission CO2e'!$A$20:$D$31,4,0),0)</f>
        <v>6.7400000000000002E-2</v>
      </c>
      <c r="AA1100" s="30">
        <f>Data_Set[[#This Row],[Repartition Segment 1]]*Data_Set[[#This Row],[Coefficient CO2 Segment 1]]*Data_Set[[#This Row],[Poids OT (T)]]*Data_Set[[#This Row],[Distance (KM)]]</f>
        <v>2.4184224000000003</v>
      </c>
      <c r="AB1100" s="30">
        <f>Data_Set[[#This Row],[Repartition Segment 2]]*Data_Set[[#This Row],[Coefficient CO2 Segment 2]]*Data_Set[[#This Row],[Poids OT (T)]]*Data_Set[[#This Row],[Distance (KM)]]</f>
        <v>2.3771076840000003</v>
      </c>
      <c r="AC1100" s="30">
        <f>Data_Set[[#This Row],[Bilan CO2 Segment 1 (Kg CO2)]]+Data_Set[[#This Row],[Bilan CO2 Segment 2 (Kg CO2)]]</f>
        <v>4.795530084000001</v>
      </c>
      <c r="AD1100" s="1"/>
    </row>
    <row r="1101" spans="1:30" ht="12.5" x14ac:dyDescent="0.25">
      <c r="A1101" s="7">
        <v>20210500107</v>
      </c>
      <c r="B1101" s="18">
        <v>44347</v>
      </c>
      <c r="C1101" s="18" t="str">
        <f>TEXT(B1101, "mmmm")</f>
        <v>mai</v>
      </c>
      <c r="D1101" s="18" t="str">
        <f>TEXT(B1101,"aaaa")</f>
        <v>2021</v>
      </c>
      <c r="E1101" s="7">
        <v>1369338</v>
      </c>
      <c r="F1101" s="17">
        <v>200</v>
      </c>
      <c r="G1101" s="23">
        <f>Data_Set[[#This Row],[Poids OT (kg)]]/1000</f>
        <v>0.2</v>
      </c>
      <c r="H1101" s="6" t="s">
        <v>0</v>
      </c>
      <c r="I1101" s="7">
        <v>125</v>
      </c>
      <c r="J1101" s="6">
        <v>59243</v>
      </c>
      <c r="K1101" s="6" t="s">
        <v>33</v>
      </c>
      <c r="L1101" s="6">
        <v>91100</v>
      </c>
      <c r="M1101" s="6" t="s">
        <v>22</v>
      </c>
      <c r="N1101" s="7">
        <v>251.91900000000001</v>
      </c>
      <c r="O1101" s="6" t="s">
        <v>168</v>
      </c>
      <c r="P1101" s="6" t="s">
        <v>169</v>
      </c>
      <c r="Q1101" s="11">
        <v>2780759543789</v>
      </c>
      <c r="R1101" s="12">
        <v>356878709</v>
      </c>
      <c r="S1101" s="6" t="str">
        <f>LEFT(Q1101,1)</f>
        <v>2</v>
      </c>
      <c r="T1101" s="6" t="str">
        <f>IF(S1101="1","Homme",IF(S1101="0","Inconnu","Femme"))</f>
        <v>Femme</v>
      </c>
      <c r="U1101" s="6" t="str">
        <f>"19"&amp;MID(Q1101, SEARCH("", Q1101) + 1,2)</f>
        <v>1978</v>
      </c>
      <c r="V1101" s="6" t="str">
        <f>FLOOR(U1101,5) &amp; "-" &amp; FLOOR(U1101,5) + 5</f>
        <v>1975-1980</v>
      </c>
      <c r="W1101" s="24">
        <f>IFERROR(VLOOKUP(Data_Set[[#This Row],[Type Transport]],'[1]Taux émission CO2e'!$A$5:$B$16,2,0),0)</f>
        <v>0.3</v>
      </c>
      <c r="X1101" s="28">
        <f>IFERROR(VLOOKUP(Data_Set[[#This Row],[Type Transport]],'[1]Taux émission CO2e'!$A$5:$D$16,4,0),0)</f>
        <v>0.16</v>
      </c>
      <c r="Y1101" s="24">
        <f>IFERROR(VLOOKUP(Data_Set[[#This Row],[Type Transport]],'[1]Taux émission CO2e'!$A$20:$B$31,2,0),0)</f>
        <v>0.7</v>
      </c>
      <c r="Z1101" s="6">
        <f>IFERROR(VLOOKUP(Data_Set[[#This Row],[Type Transport]],'[1]Taux émission CO2e'!$A$20:$D$31,4,0),0)</f>
        <v>6.7400000000000002E-2</v>
      </c>
      <c r="AA1101" s="30">
        <f>Data_Set[[#This Row],[Repartition Segment 1]]*Data_Set[[#This Row],[Coefficient CO2 Segment 1]]*Data_Set[[#This Row],[Poids OT (T)]]*Data_Set[[#This Row],[Distance (KM)]]</f>
        <v>2.4184224000000003</v>
      </c>
      <c r="AB1101" s="30">
        <f>Data_Set[[#This Row],[Repartition Segment 2]]*Data_Set[[#This Row],[Coefficient CO2 Segment 2]]*Data_Set[[#This Row],[Poids OT (T)]]*Data_Set[[#This Row],[Distance (KM)]]</f>
        <v>2.3771076840000003</v>
      </c>
      <c r="AC1101" s="30">
        <f>Data_Set[[#This Row],[Bilan CO2 Segment 1 (Kg CO2)]]+Data_Set[[#This Row],[Bilan CO2 Segment 2 (Kg CO2)]]</f>
        <v>4.795530084000001</v>
      </c>
      <c r="AD1101" s="1"/>
    </row>
    <row r="1102" spans="1:30" ht="12.5" x14ac:dyDescent="0.25">
      <c r="A1102" s="7">
        <v>20210600050</v>
      </c>
      <c r="B1102" s="18">
        <v>44350</v>
      </c>
      <c r="C1102" s="18" t="str">
        <f>TEXT(B1102, "mmmm")</f>
        <v>juin</v>
      </c>
      <c r="D1102" s="18" t="str">
        <f>TEXT(B1102,"aaaa")</f>
        <v>2021</v>
      </c>
      <c r="E1102" s="7">
        <v>1370830</v>
      </c>
      <c r="F1102" s="17">
        <v>300</v>
      </c>
      <c r="G1102" s="23">
        <f>Data_Set[[#This Row],[Poids OT (kg)]]/1000</f>
        <v>0.3</v>
      </c>
      <c r="H1102" s="6" t="s">
        <v>0</v>
      </c>
      <c r="I1102" s="7">
        <v>206</v>
      </c>
      <c r="J1102" s="6">
        <v>59243</v>
      </c>
      <c r="K1102" s="6" t="s">
        <v>33</v>
      </c>
      <c r="L1102" s="6">
        <v>91100</v>
      </c>
      <c r="M1102" s="6" t="s">
        <v>22</v>
      </c>
      <c r="N1102" s="7">
        <v>251.91900000000001</v>
      </c>
      <c r="O1102" s="6" t="s">
        <v>168</v>
      </c>
      <c r="P1102" s="6" t="s">
        <v>169</v>
      </c>
      <c r="Q1102" s="11">
        <v>2780759543789</v>
      </c>
      <c r="R1102" s="12">
        <v>356878709</v>
      </c>
      <c r="S1102" s="6" t="str">
        <f>LEFT(Q1102,1)</f>
        <v>2</v>
      </c>
      <c r="T1102" s="6" t="str">
        <f>IF(S1102="1","Homme",IF(S1102="0","Inconnu","Femme"))</f>
        <v>Femme</v>
      </c>
      <c r="U1102" s="6" t="str">
        <f>"19"&amp;MID(Q1102, SEARCH("", Q1102) + 1,2)</f>
        <v>1978</v>
      </c>
      <c r="V1102" s="6" t="str">
        <f>FLOOR(U1102,5) &amp; "-" &amp; FLOOR(U1102,5) + 5</f>
        <v>1975-1980</v>
      </c>
      <c r="W1102" s="24">
        <f>IFERROR(VLOOKUP(Data_Set[[#This Row],[Type Transport]],'[1]Taux émission CO2e'!$A$5:$B$16,2,0),0)</f>
        <v>0.3</v>
      </c>
      <c r="X1102" s="28">
        <f>IFERROR(VLOOKUP(Data_Set[[#This Row],[Type Transport]],'[1]Taux émission CO2e'!$A$5:$D$16,4,0),0)</f>
        <v>0.16</v>
      </c>
      <c r="Y1102" s="24">
        <f>IFERROR(VLOOKUP(Data_Set[[#This Row],[Type Transport]],'[1]Taux émission CO2e'!$A$20:$B$31,2,0),0)</f>
        <v>0.7</v>
      </c>
      <c r="Z1102" s="6">
        <f>IFERROR(VLOOKUP(Data_Set[[#This Row],[Type Transport]],'[1]Taux émission CO2e'!$A$20:$D$31,4,0),0)</f>
        <v>6.7400000000000002E-2</v>
      </c>
      <c r="AA1102" s="30">
        <f>Data_Set[[#This Row],[Repartition Segment 1]]*Data_Set[[#This Row],[Coefficient CO2 Segment 1]]*Data_Set[[#This Row],[Poids OT (T)]]*Data_Set[[#This Row],[Distance (KM)]]</f>
        <v>3.6276336000000002</v>
      </c>
      <c r="AB1102" s="30">
        <f>Data_Set[[#This Row],[Repartition Segment 2]]*Data_Set[[#This Row],[Coefficient CO2 Segment 2]]*Data_Set[[#This Row],[Poids OT (T)]]*Data_Set[[#This Row],[Distance (KM)]]</f>
        <v>3.565661526</v>
      </c>
      <c r="AC1102" s="30">
        <f>Data_Set[[#This Row],[Bilan CO2 Segment 1 (Kg CO2)]]+Data_Set[[#This Row],[Bilan CO2 Segment 2 (Kg CO2)]]</f>
        <v>7.1932951260000006</v>
      </c>
      <c r="AD1102" s="1"/>
    </row>
    <row r="1103" spans="1:30" ht="12.5" x14ac:dyDescent="0.25">
      <c r="A1103" s="7">
        <v>20210600050</v>
      </c>
      <c r="B1103" s="18">
        <v>44355</v>
      </c>
      <c r="C1103" s="18" t="str">
        <f>TEXT(B1103, "mmmm")</f>
        <v>juin</v>
      </c>
      <c r="D1103" s="18" t="str">
        <f>TEXT(B1103,"aaaa")</f>
        <v>2021</v>
      </c>
      <c r="E1103" s="7">
        <v>1371982</v>
      </c>
      <c r="F1103" s="17">
        <v>300</v>
      </c>
      <c r="G1103" s="23">
        <f>Data_Set[[#This Row],[Poids OT (kg)]]/1000</f>
        <v>0.3</v>
      </c>
      <c r="H1103" s="6" t="s">
        <v>1</v>
      </c>
      <c r="I1103" s="7">
        <v>125</v>
      </c>
      <c r="J1103" s="6">
        <v>59243</v>
      </c>
      <c r="K1103" s="6" t="s">
        <v>33</v>
      </c>
      <c r="L1103" s="6">
        <v>91100</v>
      </c>
      <c r="M1103" s="6" t="s">
        <v>22</v>
      </c>
      <c r="N1103" s="7">
        <v>251.91900000000001</v>
      </c>
      <c r="O1103" s="6" t="s">
        <v>168</v>
      </c>
      <c r="P1103" s="6" t="s">
        <v>169</v>
      </c>
      <c r="Q1103" s="11">
        <v>2780759543789</v>
      </c>
      <c r="R1103" s="12">
        <v>356878709</v>
      </c>
      <c r="S1103" s="6" t="str">
        <f>LEFT(Q1103,1)</f>
        <v>2</v>
      </c>
      <c r="T1103" s="6" t="str">
        <f>IF(S1103="1","Homme",IF(S1103="0","Inconnu","Femme"))</f>
        <v>Femme</v>
      </c>
      <c r="U1103" s="6" t="str">
        <f>"19"&amp;MID(Q1103, SEARCH("", Q1103) + 1,2)</f>
        <v>1978</v>
      </c>
      <c r="V1103" s="6" t="str">
        <f>FLOOR(U1103,5) &amp; "-" &amp; FLOOR(U1103,5) + 5</f>
        <v>1975-1980</v>
      </c>
      <c r="W1103" s="24">
        <f>IFERROR(VLOOKUP(Data_Set[[#This Row],[Type Transport]],'[1]Taux émission CO2e'!$A$5:$B$16,2,0),0)</f>
        <v>0.3</v>
      </c>
      <c r="X1103" s="28">
        <f>IFERROR(VLOOKUP(Data_Set[[#This Row],[Type Transport]],'[1]Taux émission CO2e'!$A$5:$D$16,4,0),0)</f>
        <v>0.16</v>
      </c>
      <c r="Y1103" s="24">
        <f>IFERROR(VLOOKUP(Data_Set[[#This Row],[Type Transport]],'[1]Taux émission CO2e'!$A$20:$B$31,2,0),0)</f>
        <v>0.7</v>
      </c>
      <c r="Z1103" s="6">
        <f>IFERROR(VLOOKUP(Data_Set[[#This Row],[Type Transport]],'[1]Taux émission CO2e'!$A$20:$D$31,4,0),0)</f>
        <v>6.7400000000000002E-2</v>
      </c>
      <c r="AA1103" s="30">
        <f>Data_Set[[#This Row],[Repartition Segment 1]]*Data_Set[[#This Row],[Coefficient CO2 Segment 1]]*Data_Set[[#This Row],[Poids OT (T)]]*Data_Set[[#This Row],[Distance (KM)]]</f>
        <v>3.6276336000000002</v>
      </c>
      <c r="AB1103" s="30">
        <f>Data_Set[[#This Row],[Repartition Segment 2]]*Data_Set[[#This Row],[Coefficient CO2 Segment 2]]*Data_Set[[#This Row],[Poids OT (T)]]*Data_Set[[#This Row],[Distance (KM)]]</f>
        <v>3.565661526</v>
      </c>
      <c r="AC1103" s="30">
        <f>Data_Set[[#This Row],[Bilan CO2 Segment 1 (Kg CO2)]]+Data_Set[[#This Row],[Bilan CO2 Segment 2 (Kg CO2)]]</f>
        <v>7.1932951260000006</v>
      </c>
      <c r="AD1103" s="1"/>
    </row>
    <row r="1104" spans="1:30" ht="12.5" x14ac:dyDescent="0.25">
      <c r="A1104" s="7">
        <v>20210600050</v>
      </c>
      <c r="B1104" s="18">
        <v>44361</v>
      </c>
      <c r="C1104" s="18" t="str">
        <f>TEXT(B1104, "mmmm")</f>
        <v>juin</v>
      </c>
      <c r="D1104" s="18" t="str">
        <f>TEXT(B1104,"aaaa")</f>
        <v>2021</v>
      </c>
      <c r="E1104" s="7">
        <v>1374639</v>
      </c>
      <c r="F1104" s="17">
        <v>300</v>
      </c>
      <c r="G1104" s="23">
        <f>Data_Set[[#This Row],[Poids OT (kg)]]/1000</f>
        <v>0.3</v>
      </c>
      <c r="H1104" s="6" t="s">
        <v>0</v>
      </c>
      <c r="I1104" s="7">
        <v>125</v>
      </c>
      <c r="J1104" s="6">
        <v>59243</v>
      </c>
      <c r="K1104" s="6" t="s">
        <v>33</v>
      </c>
      <c r="L1104" s="6">
        <v>91100</v>
      </c>
      <c r="M1104" s="6" t="s">
        <v>22</v>
      </c>
      <c r="N1104" s="7">
        <v>251.91900000000001</v>
      </c>
      <c r="O1104" s="6" t="s">
        <v>168</v>
      </c>
      <c r="P1104" s="6" t="s">
        <v>169</v>
      </c>
      <c r="Q1104" s="11">
        <v>2780759543789</v>
      </c>
      <c r="R1104" s="12">
        <v>356878709</v>
      </c>
      <c r="S1104" s="6" t="str">
        <f>LEFT(Q1104,1)</f>
        <v>2</v>
      </c>
      <c r="T1104" s="6" t="str">
        <f>IF(S1104="1","Homme",IF(S1104="0","Inconnu","Femme"))</f>
        <v>Femme</v>
      </c>
      <c r="U1104" s="6" t="str">
        <f>"19"&amp;MID(Q1104, SEARCH("", Q1104) + 1,2)</f>
        <v>1978</v>
      </c>
      <c r="V1104" s="6" t="str">
        <f>FLOOR(U1104,5) &amp; "-" &amp; FLOOR(U1104,5) + 5</f>
        <v>1975-1980</v>
      </c>
      <c r="W1104" s="24">
        <f>IFERROR(VLOOKUP(Data_Set[[#This Row],[Type Transport]],'[1]Taux émission CO2e'!$A$5:$B$16,2,0),0)</f>
        <v>0.3</v>
      </c>
      <c r="X1104" s="28">
        <f>IFERROR(VLOOKUP(Data_Set[[#This Row],[Type Transport]],'[1]Taux émission CO2e'!$A$5:$D$16,4,0),0)</f>
        <v>0.16</v>
      </c>
      <c r="Y1104" s="24">
        <f>IFERROR(VLOOKUP(Data_Set[[#This Row],[Type Transport]],'[1]Taux émission CO2e'!$A$20:$B$31,2,0),0)</f>
        <v>0.7</v>
      </c>
      <c r="Z1104" s="6">
        <f>IFERROR(VLOOKUP(Data_Set[[#This Row],[Type Transport]],'[1]Taux émission CO2e'!$A$20:$D$31,4,0),0)</f>
        <v>6.7400000000000002E-2</v>
      </c>
      <c r="AA1104" s="30">
        <f>Data_Set[[#This Row],[Repartition Segment 1]]*Data_Set[[#This Row],[Coefficient CO2 Segment 1]]*Data_Set[[#This Row],[Poids OT (T)]]*Data_Set[[#This Row],[Distance (KM)]]</f>
        <v>3.6276336000000002</v>
      </c>
      <c r="AB1104" s="30">
        <f>Data_Set[[#This Row],[Repartition Segment 2]]*Data_Set[[#This Row],[Coefficient CO2 Segment 2]]*Data_Set[[#This Row],[Poids OT (T)]]*Data_Set[[#This Row],[Distance (KM)]]</f>
        <v>3.565661526</v>
      </c>
      <c r="AC1104" s="30">
        <f>Data_Set[[#This Row],[Bilan CO2 Segment 1 (Kg CO2)]]+Data_Set[[#This Row],[Bilan CO2 Segment 2 (Kg CO2)]]</f>
        <v>7.1932951260000006</v>
      </c>
      <c r="AD1104" s="1"/>
    </row>
    <row r="1105" spans="1:30" ht="12.5" x14ac:dyDescent="0.25">
      <c r="A1105" s="7">
        <v>20210600050</v>
      </c>
      <c r="B1105" s="18">
        <v>44369</v>
      </c>
      <c r="C1105" s="18" t="str">
        <f>TEXT(B1105, "mmmm")</f>
        <v>juin</v>
      </c>
      <c r="D1105" s="18" t="str">
        <f>TEXT(B1105,"aaaa")</f>
        <v>2021</v>
      </c>
      <c r="E1105" s="7">
        <v>1377351</v>
      </c>
      <c r="F1105" s="17">
        <v>300</v>
      </c>
      <c r="G1105" s="23">
        <f>Data_Set[[#This Row],[Poids OT (kg)]]/1000</f>
        <v>0.3</v>
      </c>
      <c r="H1105" s="6" t="s">
        <v>1</v>
      </c>
      <c r="I1105" s="7">
        <v>125</v>
      </c>
      <c r="J1105" s="6">
        <v>59243</v>
      </c>
      <c r="K1105" s="6" t="s">
        <v>33</v>
      </c>
      <c r="L1105" s="6">
        <v>91100</v>
      </c>
      <c r="M1105" s="6" t="s">
        <v>22</v>
      </c>
      <c r="N1105" s="7">
        <v>251.91900000000001</v>
      </c>
      <c r="O1105" s="6" t="s">
        <v>168</v>
      </c>
      <c r="P1105" s="6" t="s">
        <v>169</v>
      </c>
      <c r="Q1105" s="11">
        <v>2780759543789</v>
      </c>
      <c r="R1105" s="12">
        <v>356878709</v>
      </c>
      <c r="S1105" s="6" t="str">
        <f>LEFT(Q1105,1)</f>
        <v>2</v>
      </c>
      <c r="T1105" s="6" t="str">
        <f>IF(S1105="1","Homme",IF(S1105="0","Inconnu","Femme"))</f>
        <v>Femme</v>
      </c>
      <c r="U1105" s="6" t="str">
        <f>"19"&amp;MID(Q1105, SEARCH("", Q1105) + 1,2)</f>
        <v>1978</v>
      </c>
      <c r="V1105" s="6" t="str">
        <f>FLOOR(U1105,5) &amp; "-" &amp; FLOOR(U1105,5) + 5</f>
        <v>1975-1980</v>
      </c>
      <c r="W1105" s="24">
        <f>IFERROR(VLOOKUP(Data_Set[[#This Row],[Type Transport]],'[1]Taux émission CO2e'!$A$5:$B$16,2,0),0)</f>
        <v>0.3</v>
      </c>
      <c r="X1105" s="28">
        <f>IFERROR(VLOOKUP(Data_Set[[#This Row],[Type Transport]],'[1]Taux émission CO2e'!$A$5:$D$16,4,0),0)</f>
        <v>0.16</v>
      </c>
      <c r="Y1105" s="24">
        <f>IFERROR(VLOOKUP(Data_Set[[#This Row],[Type Transport]],'[1]Taux émission CO2e'!$A$20:$B$31,2,0),0)</f>
        <v>0.7</v>
      </c>
      <c r="Z1105" s="6">
        <f>IFERROR(VLOOKUP(Data_Set[[#This Row],[Type Transport]],'[1]Taux émission CO2e'!$A$20:$D$31,4,0),0)</f>
        <v>6.7400000000000002E-2</v>
      </c>
      <c r="AA1105" s="30">
        <f>Data_Set[[#This Row],[Repartition Segment 1]]*Data_Set[[#This Row],[Coefficient CO2 Segment 1]]*Data_Set[[#This Row],[Poids OT (T)]]*Data_Set[[#This Row],[Distance (KM)]]</f>
        <v>3.6276336000000002</v>
      </c>
      <c r="AB1105" s="30">
        <f>Data_Set[[#This Row],[Repartition Segment 2]]*Data_Set[[#This Row],[Coefficient CO2 Segment 2]]*Data_Set[[#This Row],[Poids OT (T)]]*Data_Set[[#This Row],[Distance (KM)]]</f>
        <v>3.565661526</v>
      </c>
      <c r="AC1105" s="30">
        <f>Data_Set[[#This Row],[Bilan CO2 Segment 1 (Kg CO2)]]+Data_Set[[#This Row],[Bilan CO2 Segment 2 (Kg CO2)]]</f>
        <v>7.1932951260000006</v>
      </c>
      <c r="AD1105" s="1"/>
    </row>
    <row r="1106" spans="1:30" ht="12.5" x14ac:dyDescent="0.25">
      <c r="A1106" s="7">
        <v>20210600050</v>
      </c>
      <c r="B1106" s="18">
        <v>44376</v>
      </c>
      <c r="C1106" s="18" t="str">
        <f>TEXT(B1106, "mmmm")</f>
        <v>juin</v>
      </c>
      <c r="D1106" s="18" t="str">
        <f>TEXT(B1106,"aaaa")</f>
        <v>2021</v>
      </c>
      <c r="E1106" s="7">
        <v>1380064</v>
      </c>
      <c r="F1106" s="17">
        <v>300</v>
      </c>
      <c r="G1106" s="23">
        <f>Data_Set[[#This Row],[Poids OT (kg)]]/1000</f>
        <v>0.3</v>
      </c>
      <c r="H1106" s="6" t="s">
        <v>1</v>
      </c>
      <c r="I1106" s="7">
        <v>125</v>
      </c>
      <c r="J1106" s="6">
        <v>59243</v>
      </c>
      <c r="K1106" s="6" t="s">
        <v>33</v>
      </c>
      <c r="L1106" s="6">
        <v>91100</v>
      </c>
      <c r="M1106" s="6" t="s">
        <v>22</v>
      </c>
      <c r="N1106" s="7">
        <v>251.91900000000001</v>
      </c>
      <c r="O1106" s="6" t="s">
        <v>168</v>
      </c>
      <c r="P1106" s="6" t="s">
        <v>169</v>
      </c>
      <c r="Q1106" s="11">
        <v>2780759543789</v>
      </c>
      <c r="R1106" s="12">
        <v>356878709</v>
      </c>
      <c r="S1106" s="6" t="str">
        <f>LEFT(Q1106,1)</f>
        <v>2</v>
      </c>
      <c r="T1106" s="6" t="str">
        <f>IF(S1106="1","Homme",IF(S1106="0","Inconnu","Femme"))</f>
        <v>Femme</v>
      </c>
      <c r="U1106" s="6" t="str">
        <f>"19"&amp;MID(Q1106, SEARCH("", Q1106) + 1,2)</f>
        <v>1978</v>
      </c>
      <c r="V1106" s="6" t="str">
        <f>FLOOR(U1106,5) &amp; "-" &amp; FLOOR(U1106,5) + 5</f>
        <v>1975-1980</v>
      </c>
      <c r="W1106" s="24">
        <f>IFERROR(VLOOKUP(Data_Set[[#This Row],[Type Transport]],'[1]Taux émission CO2e'!$A$5:$B$16,2,0),0)</f>
        <v>0.3</v>
      </c>
      <c r="X1106" s="28">
        <f>IFERROR(VLOOKUP(Data_Set[[#This Row],[Type Transport]],'[1]Taux émission CO2e'!$A$5:$D$16,4,0),0)</f>
        <v>0.16</v>
      </c>
      <c r="Y1106" s="24">
        <f>IFERROR(VLOOKUP(Data_Set[[#This Row],[Type Transport]],'[1]Taux émission CO2e'!$A$20:$B$31,2,0),0)</f>
        <v>0.7</v>
      </c>
      <c r="Z1106" s="6">
        <f>IFERROR(VLOOKUP(Data_Set[[#This Row],[Type Transport]],'[1]Taux émission CO2e'!$A$20:$D$31,4,0),0)</f>
        <v>6.7400000000000002E-2</v>
      </c>
      <c r="AA1106" s="30">
        <f>Data_Set[[#This Row],[Repartition Segment 1]]*Data_Set[[#This Row],[Coefficient CO2 Segment 1]]*Data_Set[[#This Row],[Poids OT (T)]]*Data_Set[[#This Row],[Distance (KM)]]</f>
        <v>3.6276336000000002</v>
      </c>
      <c r="AB1106" s="30">
        <f>Data_Set[[#This Row],[Repartition Segment 2]]*Data_Set[[#This Row],[Coefficient CO2 Segment 2]]*Data_Set[[#This Row],[Poids OT (T)]]*Data_Set[[#This Row],[Distance (KM)]]</f>
        <v>3.565661526</v>
      </c>
      <c r="AC1106" s="30">
        <f>Data_Set[[#This Row],[Bilan CO2 Segment 1 (Kg CO2)]]+Data_Set[[#This Row],[Bilan CO2 Segment 2 (Kg CO2)]]</f>
        <v>7.1932951260000006</v>
      </c>
      <c r="AD1106" s="1"/>
    </row>
    <row r="1107" spans="1:30" ht="12.5" x14ac:dyDescent="0.25">
      <c r="A1107" s="7">
        <v>20210700031</v>
      </c>
      <c r="B1107" s="18">
        <v>44382</v>
      </c>
      <c r="C1107" s="18" t="str">
        <f>TEXT(B1107, "mmmm")</f>
        <v>juillet</v>
      </c>
      <c r="D1107" s="18" t="str">
        <f>TEXT(B1107,"aaaa")</f>
        <v>2021</v>
      </c>
      <c r="E1107" s="7">
        <v>1382905</v>
      </c>
      <c r="F1107" s="17">
        <v>300</v>
      </c>
      <c r="G1107" s="23">
        <f>Data_Set[[#This Row],[Poids OT (kg)]]/1000</f>
        <v>0.3</v>
      </c>
      <c r="H1107" s="6" t="s">
        <v>1</v>
      </c>
      <c r="I1107" s="7">
        <v>125</v>
      </c>
      <c r="J1107" s="6">
        <v>59243</v>
      </c>
      <c r="K1107" s="6" t="s">
        <v>33</v>
      </c>
      <c r="L1107" s="6">
        <v>91100</v>
      </c>
      <c r="M1107" s="6" t="s">
        <v>22</v>
      </c>
      <c r="N1107" s="7">
        <v>251.91900000000001</v>
      </c>
      <c r="O1107" s="6" t="s">
        <v>168</v>
      </c>
      <c r="P1107" s="6" t="s">
        <v>169</v>
      </c>
      <c r="Q1107" s="11">
        <v>2780759543789</v>
      </c>
      <c r="R1107" s="12">
        <v>356878709</v>
      </c>
      <c r="S1107" s="6" t="str">
        <f>LEFT(Q1107,1)</f>
        <v>2</v>
      </c>
      <c r="T1107" s="6" t="str">
        <f>IF(S1107="1","Homme",IF(S1107="0","Inconnu","Femme"))</f>
        <v>Femme</v>
      </c>
      <c r="U1107" s="6" t="str">
        <f>"19"&amp;MID(Q1107, SEARCH("", Q1107) + 1,2)</f>
        <v>1978</v>
      </c>
      <c r="V1107" s="6" t="str">
        <f>FLOOR(U1107,5) &amp; "-" &amp; FLOOR(U1107,5) + 5</f>
        <v>1975-1980</v>
      </c>
      <c r="W1107" s="24">
        <f>IFERROR(VLOOKUP(Data_Set[[#This Row],[Type Transport]],'[1]Taux émission CO2e'!$A$5:$B$16,2,0),0)</f>
        <v>0.3</v>
      </c>
      <c r="X1107" s="28">
        <f>IFERROR(VLOOKUP(Data_Set[[#This Row],[Type Transport]],'[1]Taux émission CO2e'!$A$5:$D$16,4,0),0)</f>
        <v>0.16</v>
      </c>
      <c r="Y1107" s="24">
        <f>IFERROR(VLOOKUP(Data_Set[[#This Row],[Type Transport]],'[1]Taux émission CO2e'!$A$20:$B$31,2,0),0)</f>
        <v>0.7</v>
      </c>
      <c r="Z1107" s="6">
        <f>IFERROR(VLOOKUP(Data_Set[[#This Row],[Type Transport]],'[1]Taux émission CO2e'!$A$20:$D$31,4,0),0)</f>
        <v>6.7400000000000002E-2</v>
      </c>
      <c r="AA1107" s="30">
        <f>Data_Set[[#This Row],[Repartition Segment 1]]*Data_Set[[#This Row],[Coefficient CO2 Segment 1]]*Data_Set[[#This Row],[Poids OT (T)]]*Data_Set[[#This Row],[Distance (KM)]]</f>
        <v>3.6276336000000002</v>
      </c>
      <c r="AB1107" s="30">
        <f>Data_Set[[#This Row],[Repartition Segment 2]]*Data_Set[[#This Row],[Coefficient CO2 Segment 2]]*Data_Set[[#This Row],[Poids OT (T)]]*Data_Set[[#This Row],[Distance (KM)]]</f>
        <v>3.565661526</v>
      </c>
      <c r="AC1107" s="30">
        <f>Data_Set[[#This Row],[Bilan CO2 Segment 1 (Kg CO2)]]+Data_Set[[#This Row],[Bilan CO2 Segment 2 (Kg CO2)]]</f>
        <v>7.1932951260000006</v>
      </c>
      <c r="AD1107" s="1"/>
    </row>
    <row r="1108" spans="1:30" ht="12.5" x14ac:dyDescent="0.25">
      <c r="A1108" s="7">
        <v>20210700031</v>
      </c>
      <c r="B1108" s="18">
        <v>44390</v>
      </c>
      <c r="C1108" s="18" t="str">
        <f>TEXT(B1108, "mmmm")</f>
        <v>juillet</v>
      </c>
      <c r="D1108" s="18" t="str">
        <f>TEXT(B1108,"aaaa")</f>
        <v>2021</v>
      </c>
      <c r="E1108" s="7">
        <v>1385583</v>
      </c>
      <c r="F1108" s="17">
        <v>200</v>
      </c>
      <c r="G1108" s="23">
        <f>Data_Set[[#This Row],[Poids OT (kg)]]/1000</f>
        <v>0.2</v>
      </c>
      <c r="H1108" s="6" t="s">
        <v>1</v>
      </c>
      <c r="I1108" s="7">
        <v>125</v>
      </c>
      <c r="J1108" s="6">
        <v>59243</v>
      </c>
      <c r="K1108" s="6" t="s">
        <v>33</v>
      </c>
      <c r="L1108" s="6">
        <v>91100</v>
      </c>
      <c r="M1108" s="6" t="s">
        <v>22</v>
      </c>
      <c r="N1108" s="7">
        <v>251.91900000000001</v>
      </c>
      <c r="O1108" s="6" t="s">
        <v>168</v>
      </c>
      <c r="P1108" s="6" t="s">
        <v>169</v>
      </c>
      <c r="Q1108" s="11">
        <v>2780759543789</v>
      </c>
      <c r="R1108" s="12">
        <v>356878709</v>
      </c>
      <c r="S1108" s="6" t="str">
        <f>LEFT(Q1108,1)</f>
        <v>2</v>
      </c>
      <c r="T1108" s="6" t="str">
        <f>IF(S1108="1","Homme",IF(S1108="0","Inconnu","Femme"))</f>
        <v>Femme</v>
      </c>
      <c r="U1108" s="6" t="str">
        <f>"19"&amp;MID(Q1108, SEARCH("", Q1108) + 1,2)</f>
        <v>1978</v>
      </c>
      <c r="V1108" s="6" t="str">
        <f>FLOOR(U1108,5) &amp; "-" &amp; FLOOR(U1108,5) + 5</f>
        <v>1975-1980</v>
      </c>
      <c r="W1108" s="24">
        <f>IFERROR(VLOOKUP(Data_Set[[#This Row],[Type Transport]],'[1]Taux émission CO2e'!$A$5:$B$16,2,0),0)</f>
        <v>0.3</v>
      </c>
      <c r="X1108" s="28">
        <f>IFERROR(VLOOKUP(Data_Set[[#This Row],[Type Transport]],'[1]Taux émission CO2e'!$A$5:$D$16,4,0),0)</f>
        <v>0.16</v>
      </c>
      <c r="Y1108" s="24">
        <f>IFERROR(VLOOKUP(Data_Set[[#This Row],[Type Transport]],'[1]Taux émission CO2e'!$A$20:$B$31,2,0),0)</f>
        <v>0.7</v>
      </c>
      <c r="Z1108" s="6">
        <f>IFERROR(VLOOKUP(Data_Set[[#This Row],[Type Transport]],'[1]Taux émission CO2e'!$A$20:$D$31,4,0),0)</f>
        <v>6.7400000000000002E-2</v>
      </c>
      <c r="AA1108" s="30">
        <f>Data_Set[[#This Row],[Repartition Segment 1]]*Data_Set[[#This Row],[Coefficient CO2 Segment 1]]*Data_Set[[#This Row],[Poids OT (T)]]*Data_Set[[#This Row],[Distance (KM)]]</f>
        <v>2.4184224000000003</v>
      </c>
      <c r="AB1108" s="30">
        <f>Data_Set[[#This Row],[Repartition Segment 2]]*Data_Set[[#This Row],[Coefficient CO2 Segment 2]]*Data_Set[[#This Row],[Poids OT (T)]]*Data_Set[[#This Row],[Distance (KM)]]</f>
        <v>2.3771076840000003</v>
      </c>
      <c r="AC1108" s="30">
        <f>Data_Set[[#This Row],[Bilan CO2 Segment 1 (Kg CO2)]]+Data_Set[[#This Row],[Bilan CO2 Segment 2 (Kg CO2)]]</f>
        <v>4.795530084000001</v>
      </c>
      <c r="AD1108" s="1"/>
    </row>
    <row r="1109" spans="1:30" ht="12.5" x14ac:dyDescent="0.25">
      <c r="A1109" s="7">
        <v>20210700031</v>
      </c>
      <c r="B1109" s="18">
        <v>44396</v>
      </c>
      <c r="C1109" s="18" t="str">
        <f>TEXT(B1109, "mmmm")</f>
        <v>juillet</v>
      </c>
      <c r="D1109" s="18" t="str">
        <f>TEXT(B1109,"aaaa")</f>
        <v>2021</v>
      </c>
      <c r="E1109" s="7">
        <v>1387626</v>
      </c>
      <c r="F1109" s="17">
        <v>300</v>
      </c>
      <c r="G1109" s="23">
        <f>Data_Set[[#This Row],[Poids OT (kg)]]/1000</f>
        <v>0.3</v>
      </c>
      <c r="H1109" s="6" t="s">
        <v>1</v>
      </c>
      <c r="I1109" s="7">
        <v>158</v>
      </c>
      <c r="J1109" s="6">
        <v>59243</v>
      </c>
      <c r="K1109" s="6" t="s">
        <v>33</v>
      </c>
      <c r="L1109" s="6">
        <v>91100</v>
      </c>
      <c r="M1109" s="6" t="s">
        <v>22</v>
      </c>
      <c r="N1109" s="7">
        <v>251.91900000000001</v>
      </c>
      <c r="O1109" s="6" t="s">
        <v>168</v>
      </c>
      <c r="P1109" s="6" t="s">
        <v>169</v>
      </c>
      <c r="Q1109" s="11">
        <v>2780759543789</v>
      </c>
      <c r="R1109" s="12">
        <v>356878709</v>
      </c>
      <c r="S1109" s="6" t="str">
        <f>LEFT(Q1109,1)</f>
        <v>2</v>
      </c>
      <c r="T1109" s="6" t="str">
        <f>IF(S1109="1","Homme",IF(S1109="0","Inconnu","Femme"))</f>
        <v>Femme</v>
      </c>
      <c r="U1109" s="6" t="str">
        <f>"19"&amp;MID(Q1109, SEARCH("", Q1109) + 1,2)</f>
        <v>1978</v>
      </c>
      <c r="V1109" s="6" t="str">
        <f>FLOOR(U1109,5) &amp; "-" &amp; FLOOR(U1109,5) + 5</f>
        <v>1975-1980</v>
      </c>
      <c r="W1109" s="24">
        <f>IFERROR(VLOOKUP(Data_Set[[#This Row],[Type Transport]],'[1]Taux émission CO2e'!$A$5:$B$16,2,0),0)</f>
        <v>0.3</v>
      </c>
      <c r="X1109" s="28">
        <f>IFERROR(VLOOKUP(Data_Set[[#This Row],[Type Transport]],'[1]Taux émission CO2e'!$A$5:$D$16,4,0),0)</f>
        <v>0.16</v>
      </c>
      <c r="Y1109" s="24">
        <f>IFERROR(VLOOKUP(Data_Set[[#This Row],[Type Transport]],'[1]Taux émission CO2e'!$A$20:$B$31,2,0),0)</f>
        <v>0.7</v>
      </c>
      <c r="Z1109" s="6">
        <f>IFERROR(VLOOKUP(Data_Set[[#This Row],[Type Transport]],'[1]Taux émission CO2e'!$A$20:$D$31,4,0),0)</f>
        <v>6.7400000000000002E-2</v>
      </c>
      <c r="AA1109" s="30">
        <f>Data_Set[[#This Row],[Repartition Segment 1]]*Data_Set[[#This Row],[Coefficient CO2 Segment 1]]*Data_Set[[#This Row],[Poids OT (T)]]*Data_Set[[#This Row],[Distance (KM)]]</f>
        <v>3.6276336000000002</v>
      </c>
      <c r="AB1109" s="30">
        <f>Data_Set[[#This Row],[Repartition Segment 2]]*Data_Set[[#This Row],[Coefficient CO2 Segment 2]]*Data_Set[[#This Row],[Poids OT (T)]]*Data_Set[[#This Row],[Distance (KM)]]</f>
        <v>3.565661526</v>
      </c>
      <c r="AC1109" s="30">
        <f>Data_Set[[#This Row],[Bilan CO2 Segment 1 (Kg CO2)]]+Data_Set[[#This Row],[Bilan CO2 Segment 2 (Kg CO2)]]</f>
        <v>7.1932951260000006</v>
      </c>
      <c r="AD1109" s="1"/>
    </row>
    <row r="1110" spans="1:30" ht="12.5" x14ac:dyDescent="0.25">
      <c r="A1110" s="7">
        <v>20210700031</v>
      </c>
      <c r="B1110" s="18">
        <v>44403</v>
      </c>
      <c r="C1110" s="18" t="str">
        <f>TEXT(B1110, "mmmm")</f>
        <v>juillet</v>
      </c>
      <c r="D1110" s="18" t="str">
        <f>TEXT(B1110,"aaaa")</f>
        <v>2021</v>
      </c>
      <c r="E1110" s="7">
        <v>1390118</v>
      </c>
      <c r="F1110" s="17">
        <v>300</v>
      </c>
      <c r="G1110" s="23">
        <f>Data_Set[[#This Row],[Poids OT (kg)]]/1000</f>
        <v>0.3</v>
      </c>
      <c r="H1110" s="6" t="s">
        <v>1</v>
      </c>
      <c r="I1110" s="7">
        <v>125</v>
      </c>
      <c r="J1110" s="6">
        <v>59243</v>
      </c>
      <c r="K1110" s="6" t="s">
        <v>33</v>
      </c>
      <c r="L1110" s="6">
        <v>91100</v>
      </c>
      <c r="M1110" s="6" t="s">
        <v>22</v>
      </c>
      <c r="N1110" s="7">
        <v>251.91900000000001</v>
      </c>
      <c r="O1110" s="6" t="s">
        <v>168</v>
      </c>
      <c r="P1110" s="6" t="s">
        <v>169</v>
      </c>
      <c r="Q1110" s="11">
        <v>2780759543789</v>
      </c>
      <c r="R1110" s="12">
        <v>356878709</v>
      </c>
      <c r="S1110" s="6" t="str">
        <f>LEFT(Q1110,1)</f>
        <v>2</v>
      </c>
      <c r="T1110" s="6" t="str">
        <f>IF(S1110="1","Homme",IF(S1110="0","Inconnu","Femme"))</f>
        <v>Femme</v>
      </c>
      <c r="U1110" s="6" t="str">
        <f>"19"&amp;MID(Q1110, SEARCH("", Q1110) + 1,2)</f>
        <v>1978</v>
      </c>
      <c r="V1110" s="6" t="str">
        <f>FLOOR(U1110,5) &amp; "-" &amp; FLOOR(U1110,5) + 5</f>
        <v>1975-1980</v>
      </c>
      <c r="W1110" s="24">
        <f>IFERROR(VLOOKUP(Data_Set[[#This Row],[Type Transport]],'[1]Taux émission CO2e'!$A$5:$B$16,2,0),0)</f>
        <v>0.3</v>
      </c>
      <c r="X1110" s="28">
        <f>IFERROR(VLOOKUP(Data_Set[[#This Row],[Type Transport]],'[1]Taux émission CO2e'!$A$5:$D$16,4,0),0)</f>
        <v>0.16</v>
      </c>
      <c r="Y1110" s="24">
        <f>IFERROR(VLOOKUP(Data_Set[[#This Row],[Type Transport]],'[1]Taux émission CO2e'!$A$20:$B$31,2,0),0)</f>
        <v>0.7</v>
      </c>
      <c r="Z1110" s="6">
        <f>IFERROR(VLOOKUP(Data_Set[[#This Row],[Type Transport]],'[1]Taux émission CO2e'!$A$20:$D$31,4,0),0)</f>
        <v>6.7400000000000002E-2</v>
      </c>
      <c r="AA1110" s="30">
        <f>Data_Set[[#This Row],[Repartition Segment 1]]*Data_Set[[#This Row],[Coefficient CO2 Segment 1]]*Data_Set[[#This Row],[Poids OT (T)]]*Data_Set[[#This Row],[Distance (KM)]]</f>
        <v>3.6276336000000002</v>
      </c>
      <c r="AB1110" s="30">
        <f>Data_Set[[#This Row],[Repartition Segment 2]]*Data_Set[[#This Row],[Coefficient CO2 Segment 2]]*Data_Set[[#This Row],[Poids OT (T)]]*Data_Set[[#This Row],[Distance (KM)]]</f>
        <v>3.565661526</v>
      </c>
      <c r="AC1110" s="30">
        <f>Data_Set[[#This Row],[Bilan CO2 Segment 1 (Kg CO2)]]+Data_Set[[#This Row],[Bilan CO2 Segment 2 (Kg CO2)]]</f>
        <v>7.1932951260000006</v>
      </c>
      <c r="AD1110" s="1"/>
    </row>
    <row r="1111" spans="1:30" ht="12.5" x14ac:dyDescent="0.25">
      <c r="A1111" s="7">
        <v>20210800045</v>
      </c>
      <c r="B1111" s="18">
        <v>44411</v>
      </c>
      <c r="C1111" s="18" t="str">
        <f>TEXT(B1111, "mmmm")</f>
        <v>août</v>
      </c>
      <c r="D1111" s="18" t="str">
        <f>TEXT(B1111,"aaaa")</f>
        <v>2021</v>
      </c>
      <c r="E1111" s="7">
        <v>1392477</v>
      </c>
      <c r="F1111" s="17">
        <v>300</v>
      </c>
      <c r="G1111" s="23">
        <f>Data_Set[[#This Row],[Poids OT (kg)]]/1000</f>
        <v>0.3</v>
      </c>
      <c r="H1111" s="6" t="s">
        <v>1</v>
      </c>
      <c r="I1111" s="7">
        <v>125</v>
      </c>
      <c r="J1111" s="6">
        <v>59243</v>
      </c>
      <c r="K1111" s="6" t="s">
        <v>33</v>
      </c>
      <c r="L1111" s="6">
        <v>91100</v>
      </c>
      <c r="M1111" s="6" t="s">
        <v>22</v>
      </c>
      <c r="N1111" s="7">
        <v>251.91900000000001</v>
      </c>
      <c r="O1111" s="6" t="s">
        <v>168</v>
      </c>
      <c r="P1111" s="6" t="s">
        <v>169</v>
      </c>
      <c r="Q1111" s="11">
        <v>2780759543789</v>
      </c>
      <c r="R1111" s="12">
        <v>356878709</v>
      </c>
      <c r="S1111" s="6" t="str">
        <f>LEFT(Q1111,1)</f>
        <v>2</v>
      </c>
      <c r="T1111" s="6" t="str">
        <f>IF(S1111="1","Homme",IF(S1111="0","Inconnu","Femme"))</f>
        <v>Femme</v>
      </c>
      <c r="U1111" s="6" t="str">
        <f>"19"&amp;MID(Q1111, SEARCH("", Q1111) + 1,2)</f>
        <v>1978</v>
      </c>
      <c r="V1111" s="6" t="str">
        <f>FLOOR(U1111,5) &amp; "-" &amp; FLOOR(U1111,5) + 5</f>
        <v>1975-1980</v>
      </c>
      <c r="W1111" s="24">
        <f>IFERROR(VLOOKUP(Data_Set[[#This Row],[Type Transport]],'[1]Taux émission CO2e'!$A$5:$B$16,2,0),0)</f>
        <v>0.3</v>
      </c>
      <c r="X1111" s="28">
        <f>IFERROR(VLOOKUP(Data_Set[[#This Row],[Type Transport]],'[1]Taux émission CO2e'!$A$5:$D$16,4,0),0)</f>
        <v>0.16</v>
      </c>
      <c r="Y1111" s="24">
        <f>IFERROR(VLOOKUP(Data_Set[[#This Row],[Type Transport]],'[1]Taux émission CO2e'!$A$20:$B$31,2,0),0)</f>
        <v>0.7</v>
      </c>
      <c r="Z1111" s="6">
        <f>IFERROR(VLOOKUP(Data_Set[[#This Row],[Type Transport]],'[1]Taux émission CO2e'!$A$20:$D$31,4,0),0)</f>
        <v>6.7400000000000002E-2</v>
      </c>
      <c r="AA1111" s="30">
        <f>Data_Set[[#This Row],[Repartition Segment 1]]*Data_Set[[#This Row],[Coefficient CO2 Segment 1]]*Data_Set[[#This Row],[Poids OT (T)]]*Data_Set[[#This Row],[Distance (KM)]]</f>
        <v>3.6276336000000002</v>
      </c>
      <c r="AB1111" s="30">
        <f>Data_Set[[#This Row],[Repartition Segment 2]]*Data_Set[[#This Row],[Coefficient CO2 Segment 2]]*Data_Set[[#This Row],[Poids OT (T)]]*Data_Set[[#This Row],[Distance (KM)]]</f>
        <v>3.565661526</v>
      </c>
      <c r="AC1111" s="30">
        <f>Data_Set[[#This Row],[Bilan CO2 Segment 1 (Kg CO2)]]+Data_Set[[#This Row],[Bilan CO2 Segment 2 (Kg CO2)]]</f>
        <v>7.1932951260000006</v>
      </c>
      <c r="AD1111" s="1"/>
    </row>
    <row r="1112" spans="1:30" ht="12.5" x14ac:dyDescent="0.25">
      <c r="A1112" s="7">
        <v>20210800045</v>
      </c>
      <c r="B1112" s="18">
        <v>44418</v>
      </c>
      <c r="C1112" s="18" t="str">
        <f>TEXT(B1112, "mmmm")</f>
        <v>août</v>
      </c>
      <c r="D1112" s="18" t="str">
        <f>TEXT(B1112,"aaaa")</f>
        <v>2021</v>
      </c>
      <c r="E1112" s="7">
        <v>1394517</v>
      </c>
      <c r="F1112" s="17">
        <v>300</v>
      </c>
      <c r="G1112" s="23">
        <f>Data_Set[[#This Row],[Poids OT (kg)]]/1000</f>
        <v>0.3</v>
      </c>
      <c r="H1112" s="6" t="s">
        <v>1</v>
      </c>
      <c r="I1112" s="7">
        <v>158</v>
      </c>
      <c r="J1112" s="6">
        <v>59243</v>
      </c>
      <c r="K1112" s="6" t="s">
        <v>33</v>
      </c>
      <c r="L1112" s="6">
        <v>91100</v>
      </c>
      <c r="M1112" s="6" t="s">
        <v>22</v>
      </c>
      <c r="N1112" s="7">
        <v>251.91900000000001</v>
      </c>
      <c r="O1112" s="6" t="s">
        <v>168</v>
      </c>
      <c r="P1112" s="6" t="s">
        <v>169</v>
      </c>
      <c r="Q1112" s="11">
        <v>2780759543789</v>
      </c>
      <c r="R1112" s="12">
        <v>356878709</v>
      </c>
      <c r="S1112" s="6" t="str">
        <f>LEFT(Q1112,1)</f>
        <v>2</v>
      </c>
      <c r="T1112" s="6" t="str">
        <f>IF(S1112="1","Homme",IF(S1112="0","Inconnu","Femme"))</f>
        <v>Femme</v>
      </c>
      <c r="U1112" s="6" t="str">
        <f>"19"&amp;MID(Q1112, SEARCH("", Q1112) + 1,2)</f>
        <v>1978</v>
      </c>
      <c r="V1112" s="6" t="str">
        <f>FLOOR(U1112,5) &amp; "-" &amp; FLOOR(U1112,5) + 5</f>
        <v>1975-1980</v>
      </c>
      <c r="W1112" s="24">
        <f>IFERROR(VLOOKUP(Data_Set[[#This Row],[Type Transport]],'[1]Taux émission CO2e'!$A$5:$B$16,2,0),0)</f>
        <v>0.3</v>
      </c>
      <c r="X1112" s="28">
        <f>IFERROR(VLOOKUP(Data_Set[[#This Row],[Type Transport]],'[1]Taux émission CO2e'!$A$5:$D$16,4,0),0)</f>
        <v>0.16</v>
      </c>
      <c r="Y1112" s="24">
        <f>IFERROR(VLOOKUP(Data_Set[[#This Row],[Type Transport]],'[1]Taux émission CO2e'!$A$20:$B$31,2,0),0)</f>
        <v>0.7</v>
      </c>
      <c r="Z1112" s="6">
        <f>IFERROR(VLOOKUP(Data_Set[[#This Row],[Type Transport]],'[1]Taux émission CO2e'!$A$20:$D$31,4,0),0)</f>
        <v>6.7400000000000002E-2</v>
      </c>
      <c r="AA1112" s="30">
        <f>Data_Set[[#This Row],[Repartition Segment 1]]*Data_Set[[#This Row],[Coefficient CO2 Segment 1]]*Data_Set[[#This Row],[Poids OT (T)]]*Data_Set[[#This Row],[Distance (KM)]]</f>
        <v>3.6276336000000002</v>
      </c>
      <c r="AB1112" s="30">
        <f>Data_Set[[#This Row],[Repartition Segment 2]]*Data_Set[[#This Row],[Coefficient CO2 Segment 2]]*Data_Set[[#This Row],[Poids OT (T)]]*Data_Set[[#This Row],[Distance (KM)]]</f>
        <v>3.565661526</v>
      </c>
      <c r="AC1112" s="30">
        <f>Data_Set[[#This Row],[Bilan CO2 Segment 1 (Kg CO2)]]+Data_Set[[#This Row],[Bilan CO2 Segment 2 (Kg CO2)]]</f>
        <v>7.1932951260000006</v>
      </c>
      <c r="AD1112" s="1"/>
    </row>
    <row r="1113" spans="1:30" ht="12.5" x14ac:dyDescent="0.25">
      <c r="A1113" s="7">
        <v>20210800045</v>
      </c>
      <c r="B1113" s="18">
        <v>44425</v>
      </c>
      <c r="C1113" s="18" t="str">
        <f>TEXT(B1113, "mmmm")</f>
        <v>août</v>
      </c>
      <c r="D1113" s="18" t="str">
        <f>TEXT(B1113,"aaaa")</f>
        <v>2021</v>
      </c>
      <c r="E1113" s="7">
        <v>1396137</v>
      </c>
      <c r="F1113" s="17">
        <v>300</v>
      </c>
      <c r="G1113" s="23">
        <f>Data_Set[[#This Row],[Poids OT (kg)]]/1000</f>
        <v>0.3</v>
      </c>
      <c r="H1113" s="6" t="s">
        <v>1</v>
      </c>
      <c r="I1113" s="7">
        <v>125</v>
      </c>
      <c r="J1113" s="6">
        <v>59243</v>
      </c>
      <c r="K1113" s="6" t="s">
        <v>33</v>
      </c>
      <c r="L1113" s="6">
        <v>91100</v>
      </c>
      <c r="M1113" s="6" t="s">
        <v>22</v>
      </c>
      <c r="N1113" s="7">
        <v>251.91900000000001</v>
      </c>
      <c r="O1113" s="6" t="s">
        <v>168</v>
      </c>
      <c r="P1113" s="6" t="s">
        <v>169</v>
      </c>
      <c r="Q1113" s="11">
        <v>2780759543789</v>
      </c>
      <c r="R1113" s="12">
        <v>356878709</v>
      </c>
      <c r="S1113" s="6" t="str">
        <f>LEFT(Q1113,1)</f>
        <v>2</v>
      </c>
      <c r="T1113" s="6" t="str">
        <f>IF(S1113="1","Homme",IF(S1113="0","Inconnu","Femme"))</f>
        <v>Femme</v>
      </c>
      <c r="U1113" s="6" t="str">
        <f>"19"&amp;MID(Q1113, SEARCH("", Q1113) + 1,2)</f>
        <v>1978</v>
      </c>
      <c r="V1113" s="6" t="str">
        <f>FLOOR(U1113,5) &amp; "-" &amp; FLOOR(U1113,5) + 5</f>
        <v>1975-1980</v>
      </c>
      <c r="W1113" s="24">
        <f>IFERROR(VLOOKUP(Data_Set[[#This Row],[Type Transport]],'[1]Taux émission CO2e'!$A$5:$B$16,2,0),0)</f>
        <v>0.3</v>
      </c>
      <c r="X1113" s="28">
        <f>IFERROR(VLOOKUP(Data_Set[[#This Row],[Type Transport]],'[1]Taux émission CO2e'!$A$5:$D$16,4,0),0)</f>
        <v>0.16</v>
      </c>
      <c r="Y1113" s="24">
        <f>IFERROR(VLOOKUP(Data_Set[[#This Row],[Type Transport]],'[1]Taux émission CO2e'!$A$20:$B$31,2,0),0)</f>
        <v>0.7</v>
      </c>
      <c r="Z1113" s="6">
        <f>IFERROR(VLOOKUP(Data_Set[[#This Row],[Type Transport]],'[1]Taux émission CO2e'!$A$20:$D$31,4,0),0)</f>
        <v>6.7400000000000002E-2</v>
      </c>
      <c r="AA1113" s="30">
        <f>Data_Set[[#This Row],[Repartition Segment 1]]*Data_Set[[#This Row],[Coefficient CO2 Segment 1]]*Data_Set[[#This Row],[Poids OT (T)]]*Data_Set[[#This Row],[Distance (KM)]]</f>
        <v>3.6276336000000002</v>
      </c>
      <c r="AB1113" s="30">
        <f>Data_Set[[#This Row],[Repartition Segment 2]]*Data_Set[[#This Row],[Coefficient CO2 Segment 2]]*Data_Set[[#This Row],[Poids OT (T)]]*Data_Set[[#This Row],[Distance (KM)]]</f>
        <v>3.565661526</v>
      </c>
      <c r="AC1113" s="30">
        <f>Data_Set[[#This Row],[Bilan CO2 Segment 1 (Kg CO2)]]+Data_Set[[#This Row],[Bilan CO2 Segment 2 (Kg CO2)]]</f>
        <v>7.1932951260000006</v>
      </c>
      <c r="AD1113" s="1"/>
    </row>
    <row r="1114" spans="1:30" ht="12.5" x14ac:dyDescent="0.25">
      <c r="A1114" s="7">
        <v>20210800045</v>
      </c>
      <c r="B1114" s="18">
        <v>44432</v>
      </c>
      <c r="C1114" s="18" t="str">
        <f>TEXT(B1114, "mmmm")</f>
        <v>août</v>
      </c>
      <c r="D1114" s="18" t="str">
        <f>TEXT(B1114,"aaaa")</f>
        <v>2021</v>
      </c>
      <c r="E1114" s="7">
        <v>1397734</v>
      </c>
      <c r="F1114" s="17">
        <v>300</v>
      </c>
      <c r="G1114" s="23">
        <f>Data_Set[[#This Row],[Poids OT (kg)]]/1000</f>
        <v>0.3</v>
      </c>
      <c r="H1114" s="6" t="s">
        <v>1</v>
      </c>
      <c r="I1114" s="7">
        <v>125</v>
      </c>
      <c r="J1114" s="6">
        <v>59243</v>
      </c>
      <c r="K1114" s="6" t="s">
        <v>33</v>
      </c>
      <c r="L1114" s="6">
        <v>91100</v>
      </c>
      <c r="M1114" s="6" t="s">
        <v>22</v>
      </c>
      <c r="N1114" s="7">
        <v>251.91900000000001</v>
      </c>
      <c r="O1114" s="6" t="s">
        <v>168</v>
      </c>
      <c r="P1114" s="6" t="s">
        <v>169</v>
      </c>
      <c r="Q1114" s="11">
        <v>2780759543789</v>
      </c>
      <c r="R1114" s="12">
        <v>356878709</v>
      </c>
      <c r="S1114" s="6" t="str">
        <f>LEFT(Q1114,1)</f>
        <v>2</v>
      </c>
      <c r="T1114" s="6" t="str">
        <f>IF(S1114="1","Homme",IF(S1114="0","Inconnu","Femme"))</f>
        <v>Femme</v>
      </c>
      <c r="U1114" s="6" t="str">
        <f>"19"&amp;MID(Q1114, SEARCH("", Q1114) + 1,2)</f>
        <v>1978</v>
      </c>
      <c r="V1114" s="6" t="str">
        <f>FLOOR(U1114,5) &amp; "-" &amp; FLOOR(U1114,5) + 5</f>
        <v>1975-1980</v>
      </c>
      <c r="W1114" s="24">
        <f>IFERROR(VLOOKUP(Data_Set[[#This Row],[Type Transport]],'[1]Taux émission CO2e'!$A$5:$B$16,2,0),0)</f>
        <v>0.3</v>
      </c>
      <c r="X1114" s="28">
        <f>IFERROR(VLOOKUP(Data_Set[[#This Row],[Type Transport]],'[1]Taux émission CO2e'!$A$5:$D$16,4,0),0)</f>
        <v>0.16</v>
      </c>
      <c r="Y1114" s="24">
        <f>IFERROR(VLOOKUP(Data_Set[[#This Row],[Type Transport]],'[1]Taux émission CO2e'!$A$20:$B$31,2,0),0)</f>
        <v>0.7</v>
      </c>
      <c r="Z1114" s="6">
        <f>IFERROR(VLOOKUP(Data_Set[[#This Row],[Type Transport]],'[1]Taux émission CO2e'!$A$20:$D$31,4,0),0)</f>
        <v>6.7400000000000002E-2</v>
      </c>
      <c r="AA1114" s="30">
        <f>Data_Set[[#This Row],[Repartition Segment 1]]*Data_Set[[#This Row],[Coefficient CO2 Segment 1]]*Data_Set[[#This Row],[Poids OT (T)]]*Data_Set[[#This Row],[Distance (KM)]]</f>
        <v>3.6276336000000002</v>
      </c>
      <c r="AB1114" s="30">
        <f>Data_Set[[#This Row],[Repartition Segment 2]]*Data_Set[[#This Row],[Coefficient CO2 Segment 2]]*Data_Set[[#This Row],[Poids OT (T)]]*Data_Set[[#This Row],[Distance (KM)]]</f>
        <v>3.565661526</v>
      </c>
      <c r="AC1114" s="30">
        <f>Data_Set[[#This Row],[Bilan CO2 Segment 1 (Kg CO2)]]+Data_Set[[#This Row],[Bilan CO2 Segment 2 (Kg CO2)]]</f>
        <v>7.1932951260000006</v>
      </c>
      <c r="AD1114" s="1"/>
    </row>
    <row r="1115" spans="1:30" ht="12.5" x14ac:dyDescent="0.25">
      <c r="A1115" s="7">
        <v>20210900038</v>
      </c>
      <c r="B1115" s="18">
        <v>44439</v>
      </c>
      <c r="C1115" s="18" t="str">
        <f>TEXT(B1115, "mmmm")</f>
        <v>août</v>
      </c>
      <c r="D1115" s="18" t="str">
        <f>TEXT(B1115,"aaaa")</f>
        <v>2021</v>
      </c>
      <c r="E1115" s="7">
        <v>1399772</v>
      </c>
      <c r="F1115" s="17">
        <v>300</v>
      </c>
      <c r="G1115" s="23">
        <f>Data_Set[[#This Row],[Poids OT (kg)]]/1000</f>
        <v>0.3</v>
      </c>
      <c r="H1115" s="6" t="s">
        <v>1</v>
      </c>
      <c r="I1115" s="7">
        <v>125</v>
      </c>
      <c r="J1115" s="6">
        <v>59243</v>
      </c>
      <c r="K1115" s="6" t="s">
        <v>33</v>
      </c>
      <c r="L1115" s="6">
        <v>91100</v>
      </c>
      <c r="M1115" s="6" t="s">
        <v>22</v>
      </c>
      <c r="N1115" s="7">
        <v>251.91900000000001</v>
      </c>
      <c r="O1115" s="6" t="s">
        <v>168</v>
      </c>
      <c r="P1115" s="6" t="s">
        <v>169</v>
      </c>
      <c r="Q1115" s="11">
        <v>2780759543789</v>
      </c>
      <c r="R1115" s="12">
        <v>356878709</v>
      </c>
      <c r="S1115" s="6" t="str">
        <f>LEFT(Q1115,1)</f>
        <v>2</v>
      </c>
      <c r="T1115" s="6" t="str">
        <f>IF(S1115="1","Homme",IF(S1115="0","Inconnu","Femme"))</f>
        <v>Femme</v>
      </c>
      <c r="U1115" s="6" t="str">
        <f>"19"&amp;MID(Q1115, SEARCH("", Q1115) + 1,2)</f>
        <v>1978</v>
      </c>
      <c r="V1115" s="6" t="str">
        <f>FLOOR(U1115,5) &amp; "-" &amp; FLOOR(U1115,5) + 5</f>
        <v>1975-1980</v>
      </c>
      <c r="W1115" s="24">
        <f>IFERROR(VLOOKUP(Data_Set[[#This Row],[Type Transport]],'[1]Taux émission CO2e'!$A$5:$B$16,2,0),0)</f>
        <v>0.3</v>
      </c>
      <c r="X1115" s="28">
        <f>IFERROR(VLOOKUP(Data_Set[[#This Row],[Type Transport]],'[1]Taux émission CO2e'!$A$5:$D$16,4,0),0)</f>
        <v>0.16</v>
      </c>
      <c r="Y1115" s="24">
        <f>IFERROR(VLOOKUP(Data_Set[[#This Row],[Type Transport]],'[1]Taux émission CO2e'!$A$20:$B$31,2,0),0)</f>
        <v>0.7</v>
      </c>
      <c r="Z1115" s="6">
        <f>IFERROR(VLOOKUP(Data_Set[[#This Row],[Type Transport]],'[1]Taux émission CO2e'!$A$20:$D$31,4,0),0)</f>
        <v>6.7400000000000002E-2</v>
      </c>
      <c r="AA1115" s="30">
        <f>Data_Set[[#This Row],[Repartition Segment 1]]*Data_Set[[#This Row],[Coefficient CO2 Segment 1]]*Data_Set[[#This Row],[Poids OT (T)]]*Data_Set[[#This Row],[Distance (KM)]]</f>
        <v>3.6276336000000002</v>
      </c>
      <c r="AB1115" s="30">
        <f>Data_Set[[#This Row],[Repartition Segment 2]]*Data_Set[[#This Row],[Coefficient CO2 Segment 2]]*Data_Set[[#This Row],[Poids OT (T)]]*Data_Set[[#This Row],[Distance (KM)]]</f>
        <v>3.565661526</v>
      </c>
      <c r="AC1115" s="30">
        <f>Data_Set[[#This Row],[Bilan CO2 Segment 1 (Kg CO2)]]+Data_Set[[#This Row],[Bilan CO2 Segment 2 (Kg CO2)]]</f>
        <v>7.1932951260000006</v>
      </c>
      <c r="AD1115" s="1"/>
    </row>
    <row r="1116" spans="1:30" ht="12.5" x14ac:dyDescent="0.25">
      <c r="A1116" s="7">
        <v>20210900038</v>
      </c>
      <c r="B1116" s="18">
        <v>44446</v>
      </c>
      <c r="C1116" s="18" t="str">
        <f>TEXT(B1116, "mmmm")</f>
        <v>septembre</v>
      </c>
      <c r="D1116" s="18" t="str">
        <f>TEXT(B1116,"aaaa")</f>
        <v>2021</v>
      </c>
      <c r="E1116" s="7">
        <v>1402057</v>
      </c>
      <c r="F1116" s="17">
        <v>300</v>
      </c>
      <c r="G1116" s="23">
        <f>Data_Set[[#This Row],[Poids OT (kg)]]/1000</f>
        <v>0.3</v>
      </c>
      <c r="H1116" s="6" t="s">
        <v>1</v>
      </c>
      <c r="I1116" s="7">
        <v>125</v>
      </c>
      <c r="J1116" s="6">
        <v>59243</v>
      </c>
      <c r="K1116" s="6" t="s">
        <v>33</v>
      </c>
      <c r="L1116" s="6">
        <v>91100</v>
      </c>
      <c r="M1116" s="6" t="s">
        <v>22</v>
      </c>
      <c r="N1116" s="7">
        <v>251.91900000000001</v>
      </c>
      <c r="O1116" s="6" t="s">
        <v>168</v>
      </c>
      <c r="P1116" s="6" t="s">
        <v>169</v>
      </c>
      <c r="Q1116" s="11">
        <v>2780759543789</v>
      </c>
      <c r="R1116" s="12">
        <v>356878709</v>
      </c>
      <c r="S1116" s="6" t="str">
        <f>LEFT(Q1116,1)</f>
        <v>2</v>
      </c>
      <c r="T1116" s="6" t="str">
        <f>IF(S1116="1","Homme",IF(S1116="0","Inconnu","Femme"))</f>
        <v>Femme</v>
      </c>
      <c r="U1116" s="6" t="str">
        <f>"19"&amp;MID(Q1116, SEARCH("", Q1116) + 1,2)</f>
        <v>1978</v>
      </c>
      <c r="V1116" s="6" t="str">
        <f>FLOOR(U1116,5) &amp; "-" &amp; FLOOR(U1116,5) + 5</f>
        <v>1975-1980</v>
      </c>
      <c r="W1116" s="24">
        <f>IFERROR(VLOOKUP(Data_Set[[#This Row],[Type Transport]],'[1]Taux émission CO2e'!$A$5:$B$16,2,0),0)</f>
        <v>0.3</v>
      </c>
      <c r="X1116" s="28">
        <f>IFERROR(VLOOKUP(Data_Set[[#This Row],[Type Transport]],'[1]Taux émission CO2e'!$A$5:$D$16,4,0),0)</f>
        <v>0.16</v>
      </c>
      <c r="Y1116" s="24">
        <f>IFERROR(VLOOKUP(Data_Set[[#This Row],[Type Transport]],'[1]Taux émission CO2e'!$A$20:$B$31,2,0),0)</f>
        <v>0.7</v>
      </c>
      <c r="Z1116" s="6">
        <f>IFERROR(VLOOKUP(Data_Set[[#This Row],[Type Transport]],'[1]Taux émission CO2e'!$A$20:$D$31,4,0),0)</f>
        <v>6.7400000000000002E-2</v>
      </c>
      <c r="AA1116" s="30">
        <f>Data_Set[[#This Row],[Repartition Segment 1]]*Data_Set[[#This Row],[Coefficient CO2 Segment 1]]*Data_Set[[#This Row],[Poids OT (T)]]*Data_Set[[#This Row],[Distance (KM)]]</f>
        <v>3.6276336000000002</v>
      </c>
      <c r="AB1116" s="30">
        <f>Data_Set[[#This Row],[Repartition Segment 2]]*Data_Set[[#This Row],[Coefficient CO2 Segment 2]]*Data_Set[[#This Row],[Poids OT (T)]]*Data_Set[[#This Row],[Distance (KM)]]</f>
        <v>3.565661526</v>
      </c>
      <c r="AC1116" s="30">
        <f>Data_Set[[#This Row],[Bilan CO2 Segment 1 (Kg CO2)]]+Data_Set[[#This Row],[Bilan CO2 Segment 2 (Kg CO2)]]</f>
        <v>7.1932951260000006</v>
      </c>
      <c r="AD1116" s="1"/>
    </row>
    <row r="1117" spans="1:30" ht="12.5" x14ac:dyDescent="0.25">
      <c r="A1117" s="7">
        <v>20210900038</v>
      </c>
      <c r="B1117" s="18">
        <v>44453</v>
      </c>
      <c r="C1117" s="18" t="str">
        <f>TEXT(B1117, "mmmm")</f>
        <v>septembre</v>
      </c>
      <c r="D1117" s="18" t="str">
        <f>TEXT(B1117,"aaaa")</f>
        <v>2021</v>
      </c>
      <c r="E1117" s="7">
        <v>1404765</v>
      </c>
      <c r="F1117" s="17">
        <v>300</v>
      </c>
      <c r="G1117" s="23">
        <f>Data_Set[[#This Row],[Poids OT (kg)]]/1000</f>
        <v>0.3</v>
      </c>
      <c r="H1117" s="6" t="s">
        <v>1</v>
      </c>
      <c r="I1117" s="7">
        <v>125</v>
      </c>
      <c r="J1117" s="6">
        <v>59243</v>
      </c>
      <c r="K1117" s="6" t="s">
        <v>33</v>
      </c>
      <c r="L1117" s="6">
        <v>91100</v>
      </c>
      <c r="M1117" s="6" t="s">
        <v>22</v>
      </c>
      <c r="N1117" s="7">
        <v>251.91900000000001</v>
      </c>
      <c r="O1117" s="6" t="s">
        <v>168</v>
      </c>
      <c r="P1117" s="6" t="s">
        <v>169</v>
      </c>
      <c r="Q1117" s="11">
        <v>2780759543789</v>
      </c>
      <c r="R1117" s="12">
        <v>356878709</v>
      </c>
      <c r="S1117" s="6" t="str">
        <f>LEFT(Q1117,1)</f>
        <v>2</v>
      </c>
      <c r="T1117" s="6" t="str">
        <f>IF(S1117="1","Homme",IF(S1117="0","Inconnu","Femme"))</f>
        <v>Femme</v>
      </c>
      <c r="U1117" s="6" t="str">
        <f>"19"&amp;MID(Q1117, SEARCH("", Q1117) + 1,2)</f>
        <v>1978</v>
      </c>
      <c r="V1117" s="6" t="str">
        <f>FLOOR(U1117,5) &amp; "-" &amp; FLOOR(U1117,5) + 5</f>
        <v>1975-1980</v>
      </c>
      <c r="W1117" s="24">
        <f>IFERROR(VLOOKUP(Data_Set[[#This Row],[Type Transport]],'[1]Taux émission CO2e'!$A$5:$B$16,2,0),0)</f>
        <v>0.3</v>
      </c>
      <c r="X1117" s="28">
        <f>IFERROR(VLOOKUP(Data_Set[[#This Row],[Type Transport]],'[1]Taux émission CO2e'!$A$5:$D$16,4,0),0)</f>
        <v>0.16</v>
      </c>
      <c r="Y1117" s="24">
        <f>IFERROR(VLOOKUP(Data_Set[[#This Row],[Type Transport]],'[1]Taux émission CO2e'!$A$20:$B$31,2,0),0)</f>
        <v>0.7</v>
      </c>
      <c r="Z1117" s="6">
        <f>IFERROR(VLOOKUP(Data_Set[[#This Row],[Type Transport]],'[1]Taux émission CO2e'!$A$20:$D$31,4,0),0)</f>
        <v>6.7400000000000002E-2</v>
      </c>
      <c r="AA1117" s="30">
        <f>Data_Set[[#This Row],[Repartition Segment 1]]*Data_Set[[#This Row],[Coefficient CO2 Segment 1]]*Data_Set[[#This Row],[Poids OT (T)]]*Data_Set[[#This Row],[Distance (KM)]]</f>
        <v>3.6276336000000002</v>
      </c>
      <c r="AB1117" s="30">
        <f>Data_Set[[#This Row],[Repartition Segment 2]]*Data_Set[[#This Row],[Coefficient CO2 Segment 2]]*Data_Set[[#This Row],[Poids OT (T)]]*Data_Set[[#This Row],[Distance (KM)]]</f>
        <v>3.565661526</v>
      </c>
      <c r="AC1117" s="30">
        <f>Data_Set[[#This Row],[Bilan CO2 Segment 1 (Kg CO2)]]+Data_Set[[#This Row],[Bilan CO2 Segment 2 (Kg CO2)]]</f>
        <v>7.1932951260000006</v>
      </c>
      <c r="AD1117" s="1"/>
    </row>
    <row r="1118" spans="1:30" ht="12.5" x14ac:dyDescent="0.25">
      <c r="A1118" s="7">
        <v>20210900038</v>
      </c>
      <c r="B1118" s="18">
        <v>44467</v>
      </c>
      <c r="C1118" s="18" t="str">
        <f>TEXT(B1118, "mmmm")</f>
        <v>septembre</v>
      </c>
      <c r="D1118" s="18" t="str">
        <f>TEXT(B1118,"aaaa")</f>
        <v>2021</v>
      </c>
      <c r="E1118" s="7">
        <v>1410398</v>
      </c>
      <c r="F1118" s="17">
        <v>300</v>
      </c>
      <c r="G1118" s="23">
        <f>Data_Set[[#This Row],[Poids OT (kg)]]/1000</f>
        <v>0.3</v>
      </c>
      <c r="H1118" s="6" t="s">
        <v>1</v>
      </c>
      <c r="I1118" s="7">
        <v>158</v>
      </c>
      <c r="J1118" s="6">
        <v>59243</v>
      </c>
      <c r="K1118" s="6" t="s">
        <v>33</v>
      </c>
      <c r="L1118" s="6">
        <v>91100</v>
      </c>
      <c r="M1118" s="6" t="s">
        <v>22</v>
      </c>
      <c r="N1118" s="7">
        <v>251.91900000000001</v>
      </c>
      <c r="O1118" s="6" t="s">
        <v>168</v>
      </c>
      <c r="P1118" s="6" t="s">
        <v>169</v>
      </c>
      <c r="Q1118" s="11">
        <v>2780759543789</v>
      </c>
      <c r="R1118" s="12">
        <v>356878709</v>
      </c>
      <c r="S1118" s="6" t="str">
        <f>LEFT(Q1118,1)</f>
        <v>2</v>
      </c>
      <c r="T1118" s="6" t="str">
        <f>IF(S1118="1","Homme",IF(S1118="0","Inconnu","Femme"))</f>
        <v>Femme</v>
      </c>
      <c r="U1118" s="6" t="str">
        <f>"19"&amp;MID(Q1118, SEARCH("", Q1118) + 1,2)</f>
        <v>1978</v>
      </c>
      <c r="V1118" s="6" t="str">
        <f>FLOOR(U1118,5) &amp; "-" &amp; FLOOR(U1118,5) + 5</f>
        <v>1975-1980</v>
      </c>
      <c r="W1118" s="24">
        <f>IFERROR(VLOOKUP(Data_Set[[#This Row],[Type Transport]],'[1]Taux émission CO2e'!$A$5:$B$16,2,0),0)</f>
        <v>0.3</v>
      </c>
      <c r="X1118" s="28">
        <f>IFERROR(VLOOKUP(Data_Set[[#This Row],[Type Transport]],'[1]Taux émission CO2e'!$A$5:$D$16,4,0),0)</f>
        <v>0.16</v>
      </c>
      <c r="Y1118" s="24">
        <f>IFERROR(VLOOKUP(Data_Set[[#This Row],[Type Transport]],'[1]Taux émission CO2e'!$A$20:$B$31,2,0),0)</f>
        <v>0.7</v>
      </c>
      <c r="Z1118" s="6">
        <f>IFERROR(VLOOKUP(Data_Set[[#This Row],[Type Transport]],'[1]Taux émission CO2e'!$A$20:$D$31,4,0),0)</f>
        <v>6.7400000000000002E-2</v>
      </c>
      <c r="AA1118" s="30">
        <f>Data_Set[[#This Row],[Repartition Segment 1]]*Data_Set[[#This Row],[Coefficient CO2 Segment 1]]*Data_Set[[#This Row],[Poids OT (T)]]*Data_Set[[#This Row],[Distance (KM)]]</f>
        <v>3.6276336000000002</v>
      </c>
      <c r="AB1118" s="30">
        <f>Data_Set[[#This Row],[Repartition Segment 2]]*Data_Set[[#This Row],[Coefficient CO2 Segment 2]]*Data_Set[[#This Row],[Poids OT (T)]]*Data_Set[[#This Row],[Distance (KM)]]</f>
        <v>3.565661526</v>
      </c>
      <c r="AC1118" s="30">
        <f>Data_Set[[#This Row],[Bilan CO2 Segment 1 (Kg CO2)]]+Data_Set[[#This Row],[Bilan CO2 Segment 2 (Kg CO2)]]</f>
        <v>7.1932951260000006</v>
      </c>
      <c r="AD1118" s="1"/>
    </row>
    <row r="1119" spans="1:30" ht="12.5" x14ac:dyDescent="0.25">
      <c r="A1119" s="7">
        <v>20211000042</v>
      </c>
      <c r="B1119" s="18">
        <v>44488</v>
      </c>
      <c r="C1119" s="18" t="str">
        <f>TEXT(B1119, "mmmm")</f>
        <v>octobre</v>
      </c>
      <c r="D1119" s="18" t="str">
        <f>TEXT(B1119,"aaaa")</f>
        <v>2021</v>
      </c>
      <c r="E1119" s="7">
        <v>1419847</v>
      </c>
      <c r="F1119" s="17">
        <v>300</v>
      </c>
      <c r="G1119" s="23">
        <f>Data_Set[[#This Row],[Poids OT (kg)]]/1000</f>
        <v>0.3</v>
      </c>
      <c r="H1119" s="6" t="s">
        <v>1</v>
      </c>
      <c r="I1119" s="7">
        <v>125</v>
      </c>
      <c r="J1119" s="6">
        <v>59243</v>
      </c>
      <c r="K1119" s="6" t="s">
        <v>33</v>
      </c>
      <c r="L1119" s="6">
        <v>91100</v>
      </c>
      <c r="M1119" s="6" t="s">
        <v>22</v>
      </c>
      <c r="N1119" s="7">
        <v>251.91900000000001</v>
      </c>
      <c r="O1119" s="6" t="s">
        <v>168</v>
      </c>
      <c r="P1119" s="6" t="s">
        <v>169</v>
      </c>
      <c r="Q1119" s="11">
        <v>2780759543789</v>
      </c>
      <c r="R1119" s="12">
        <v>356878709</v>
      </c>
      <c r="S1119" s="6" t="str">
        <f>LEFT(Q1119,1)</f>
        <v>2</v>
      </c>
      <c r="T1119" s="6" t="str">
        <f>IF(S1119="1","Homme",IF(S1119="0","Inconnu","Femme"))</f>
        <v>Femme</v>
      </c>
      <c r="U1119" s="6" t="str">
        <f>"19"&amp;MID(Q1119, SEARCH("", Q1119) + 1,2)</f>
        <v>1978</v>
      </c>
      <c r="V1119" s="6" t="str">
        <f>FLOOR(U1119,5) &amp; "-" &amp; FLOOR(U1119,5) + 5</f>
        <v>1975-1980</v>
      </c>
      <c r="W1119" s="24">
        <f>IFERROR(VLOOKUP(Data_Set[[#This Row],[Type Transport]],'[1]Taux émission CO2e'!$A$5:$B$16,2,0),0)</f>
        <v>0.3</v>
      </c>
      <c r="X1119" s="28">
        <f>IFERROR(VLOOKUP(Data_Set[[#This Row],[Type Transport]],'[1]Taux émission CO2e'!$A$5:$D$16,4,0),0)</f>
        <v>0.16</v>
      </c>
      <c r="Y1119" s="24">
        <f>IFERROR(VLOOKUP(Data_Set[[#This Row],[Type Transport]],'[1]Taux émission CO2e'!$A$20:$B$31,2,0),0)</f>
        <v>0.7</v>
      </c>
      <c r="Z1119" s="6">
        <f>IFERROR(VLOOKUP(Data_Set[[#This Row],[Type Transport]],'[1]Taux émission CO2e'!$A$20:$D$31,4,0),0)</f>
        <v>6.7400000000000002E-2</v>
      </c>
      <c r="AA1119" s="30">
        <f>Data_Set[[#This Row],[Repartition Segment 1]]*Data_Set[[#This Row],[Coefficient CO2 Segment 1]]*Data_Set[[#This Row],[Poids OT (T)]]*Data_Set[[#This Row],[Distance (KM)]]</f>
        <v>3.6276336000000002</v>
      </c>
      <c r="AB1119" s="30">
        <f>Data_Set[[#This Row],[Repartition Segment 2]]*Data_Set[[#This Row],[Coefficient CO2 Segment 2]]*Data_Set[[#This Row],[Poids OT (T)]]*Data_Set[[#This Row],[Distance (KM)]]</f>
        <v>3.565661526</v>
      </c>
      <c r="AC1119" s="30">
        <f>Data_Set[[#This Row],[Bilan CO2 Segment 1 (Kg CO2)]]+Data_Set[[#This Row],[Bilan CO2 Segment 2 (Kg CO2)]]</f>
        <v>7.1932951260000006</v>
      </c>
      <c r="AD1119" s="1"/>
    </row>
    <row r="1120" spans="1:30" ht="12.5" x14ac:dyDescent="0.25">
      <c r="A1120" s="7">
        <v>20211100039</v>
      </c>
      <c r="B1120" s="18">
        <v>44517</v>
      </c>
      <c r="C1120" s="18" t="str">
        <f>TEXT(B1120, "mmmm")</f>
        <v>novembre</v>
      </c>
      <c r="D1120" s="18" t="str">
        <f>TEXT(B1120,"aaaa")</f>
        <v>2021</v>
      </c>
      <c r="E1120" s="7">
        <v>1431747</v>
      </c>
      <c r="F1120" s="17">
        <v>300</v>
      </c>
      <c r="G1120" s="23">
        <f>Data_Set[[#This Row],[Poids OT (kg)]]/1000</f>
        <v>0.3</v>
      </c>
      <c r="H1120" s="6" t="s">
        <v>1</v>
      </c>
      <c r="I1120" s="7">
        <v>125</v>
      </c>
      <c r="J1120" s="6">
        <v>59243</v>
      </c>
      <c r="K1120" s="6" t="s">
        <v>33</v>
      </c>
      <c r="L1120" s="6">
        <v>91100</v>
      </c>
      <c r="M1120" s="6" t="s">
        <v>22</v>
      </c>
      <c r="N1120" s="7">
        <v>251.91900000000001</v>
      </c>
      <c r="O1120" s="6" t="s">
        <v>168</v>
      </c>
      <c r="P1120" s="6" t="s">
        <v>169</v>
      </c>
      <c r="Q1120" s="11">
        <v>2780759543789</v>
      </c>
      <c r="R1120" s="12">
        <v>356878709</v>
      </c>
      <c r="S1120" s="6" t="str">
        <f>LEFT(Q1120,1)</f>
        <v>2</v>
      </c>
      <c r="T1120" s="6" t="str">
        <f>IF(S1120="1","Homme",IF(S1120="0","Inconnu","Femme"))</f>
        <v>Femme</v>
      </c>
      <c r="U1120" s="6" t="str">
        <f>"19"&amp;MID(Q1120, SEARCH("", Q1120) + 1,2)</f>
        <v>1978</v>
      </c>
      <c r="V1120" s="6" t="str">
        <f>FLOOR(U1120,5) &amp; "-" &amp; FLOOR(U1120,5) + 5</f>
        <v>1975-1980</v>
      </c>
      <c r="W1120" s="24">
        <f>IFERROR(VLOOKUP(Data_Set[[#This Row],[Type Transport]],'[1]Taux émission CO2e'!$A$5:$B$16,2,0),0)</f>
        <v>0.3</v>
      </c>
      <c r="X1120" s="28">
        <f>IFERROR(VLOOKUP(Data_Set[[#This Row],[Type Transport]],'[1]Taux émission CO2e'!$A$5:$D$16,4,0),0)</f>
        <v>0.16</v>
      </c>
      <c r="Y1120" s="24">
        <f>IFERROR(VLOOKUP(Data_Set[[#This Row],[Type Transport]],'[1]Taux émission CO2e'!$A$20:$B$31,2,0),0)</f>
        <v>0.7</v>
      </c>
      <c r="Z1120" s="6">
        <f>IFERROR(VLOOKUP(Data_Set[[#This Row],[Type Transport]],'[1]Taux émission CO2e'!$A$20:$D$31,4,0),0)</f>
        <v>6.7400000000000002E-2</v>
      </c>
      <c r="AA1120" s="30">
        <f>Data_Set[[#This Row],[Repartition Segment 1]]*Data_Set[[#This Row],[Coefficient CO2 Segment 1]]*Data_Set[[#This Row],[Poids OT (T)]]*Data_Set[[#This Row],[Distance (KM)]]</f>
        <v>3.6276336000000002</v>
      </c>
      <c r="AB1120" s="30">
        <f>Data_Set[[#This Row],[Repartition Segment 2]]*Data_Set[[#This Row],[Coefficient CO2 Segment 2]]*Data_Set[[#This Row],[Poids OT (T)]]*Data_Set[[#This Row],[Distance (KM)]]</f>
        <v>3.565661526</v>
      </c>
      <c r="AC1120" s="30">
        <f>Data_Set[[#This Row],[Bilan CO2 Segment 1 (Kg CO2)]]+Data_Set[[#This Row],[Bilan CO2 Segment 2 (Kg CO2)]]</f>
        <v>7.1932951260000006</v>
      </c>
      <c r="AD1120" s="1"/>
    </row>
    <row r="1121" spans="1:30" ht="12.5" x14ac:dyDescent="0.25">
      <c r="A1121" s="7">
        <v>20211100039</v>
      </c>
      <c r="B1121" s="18">
        <v>44529</v>
      </c>
      <c r="C1121" s="18" t="str">
        <f>TEXT(B1121, "mmmm")</f>
        <v>novembre</v>
      </c>
      <c r="D1121" s="18" t="str">
        <f>TEXT(B1121,"aaaa")</f>
        <v>2021</v>
      </c>
      <c r="E1121" s="7">
        <v>1436239</v>
      </c>
      <c r="F1121" s="17">
        <v>300</v>
      </c>
      <c r="G1121" s="23">
        <f>Data_Set[[#This Row],[Poids OT (kg)]]/1000</f>
        <v>0.3</v>
      </c>
      <c r="H1121" s="6" t="s">
        <v>1</v>
      </c>
      <c r="I1121" s="7">
        <v>206</v>
      </c>
      <c r="J1121" s="6">
        <v>59243</v>
      </c>
      <c r="K1121" s="6" t="s">
        <v>33</v>
      </c>
      <c r="L1121" s="6">
        <v>91100</v>
      </c>
      <c r="M1121" s="6" t="s">
        <v>22</v>
      </c>
      <c r="N1121" s="7">
        <v>251.91900000000001</v>
      </c>
      <c r="O1121" s="6" t="s">
        <v>168</v>
      </c>
      <c r="P1121" s="6" t="s">
        <v>169</v>
      </c>
      <c r="Q1121" s="11">
        <v>2780759543789</v>
      </c>
      <c r="R1121" s="12">
        <v>356878709</v>
      </c>
      <c r="S1121" s="6" t="str">
        <f>LEFT(Q1121,1)</f>
        <v>2</v>
      </c>
      <c r="T1121" s="6" t="str">
        <f>IF(S1121="1","Homme",IF(S1121="0","Inconnu","Femme"))</f>
        <v>Femme</v>
      </c>
      <c r="U1121" s="6" t="str">
        <f>"19"&amp;MID(Q1121, SEARCH("", Q1121) + 1,2)</f>
        <v>1978</v>
      </c>
      <c r="V1121" s="6" t="str">
        <f>FLOOR(U1121,5) &amp; "-" &amp; FLOOR(U1121,5) + 5</f>
        <v>1975-1980</v>
      </c>
      <c r="W1121" s="24">
        <f>IFERROR(VLOOKUP(Data_Set[[#This Row],[Type Transport]],'[1]Taux émission CO2e'!$A$5:$B$16,2,0),0)</f>
        <v>0.3</v>
      </c>
      <c r="X1121" s="28">
        <f>IFERROR(VLOOKUP(Data_Set[[#This Row],[Type Transport]],'[1]Taux émission CO2e'!$A$5:$D$16,4,0),0)</f>
        <v>0.16</v>
      </c>
      <c r="Y1121" s="24">
        <f>IFERROR(VLOOKUP(Data_Set[[#This Row],[Type Transport]],'[1]Taux émission CO2e'!$A$20:$B$31,2,0),0)</f>
        <v>0.7</v>
      </c>
      <c r="Z1121" s="6">
        <f>IFERROR(VLOOKUP(Data_Set[[#This Row],[Type Transport]],'[1]Taux émission CO2e'!$A$20:$D$31,4,0),0)</f>
        <v>6.7400000000000002E-2</v>
      </c>
      <c r="AA1121" s="30">
        <f>Data_Set[[#This Row],[Repartition Segment 1]]*Data_Set[[#This Row],[Coefficient CO2 Segment 1]]*Data_Set[[#This Row],[Poids OT (T)]]*Data_Set[[#This Row],[Distance (KM)]]</f>
        <v>3.6276336000000002</v>
      </c>
      <c r="AB1121" s="30">
        <f>Data_Set[[#This Row],[Repartition Segment 2]]*Data_Set[[#This Row],[Coefficient CO2 Segment 2]]*Data_Set[[#This Row],[Poids OT (T)]]*Data_Set[[#This Row],[Distance (KM)]]</f>
        <v>3.565661526</v>
      </c>
      <c r="AC1121" s="30">
        <f>Data_Set[[#This Row],[Bilan CO2 Segment 1 (Kg CO2)]]+Data_Set[[#This Row],[Bilan CO2 Segment 2 (Kg CO2)]]</f>
        <v>7.1932951260000006</v>
      </c>
      <c r="AD1121" s="1"/>
    </row>
    <row r="1122" spans="1:30" ht="12.5" x14ac:dyDescent="0.25">
      <c r="A1122" s="7">
        <v>202203000165</v>
      </c>
      <c r="B1122" s="18">
        <v>44627</v>
      </c>
      <c r="C1122" s="18" t="str">
        <f>TEXT(B1122, "mmmm")</f>
        <v>mars</v>
      </c>
      <c r="D1122" s="18" t="str">
        <f>TEXT(B1122,"aaaa")</f>
        <v>2022</v>
      </c>
      <c r="E1122" s="7">
        <v>1475940</v>
      </c>
      <c r="F1122" s="17">
        <v>150</v>
      </c>
      <c r="G1122" s="23">
        <f>Data_Set[[#This Row],[Poids OT (kg)]]/1000</f>
        <v>0.15</v>
      </c>
      <c r="H1122" s="6" t="s">
        <v>0</v>
      </c>
      <c r="I1122" s="7">
        <v>158</v>
      </c>
      <c r="J1122" s="6">
        <v>59243</v>
      </c>
      <c r="K1122" s="6" t="s">
        <v>33</v>
      </c>
      <c r="L1122" s="6">
        <v>91100</v>
      </c>
      <c r="M1122" s="6" t="s">
        <v>22</v>
      </c>
      <c r="N1122" s="7">
        <v>251.91900000000001</v>
      </c>
      <c r="O1122" s="6" t="s">
        <v>168</v>
      </c>
      <c r="P1122" s="6" t="s">
        <v>169</v>
      </c>
      <c r="Q1122" s="11">
        <v>2780759543789</v>
      </c>
      <c r="R1122" s="12">
        <v>356878709</v>
      </c>
      <c r="S1122" s="6" t="str">
        <f>LEFT(Q1122,1)</f>
        <v>2</v>
      </c>
      <c r="T1122" s="6" t="str">
        <f>IF(S1122="1","Homme",IF(S1122="0","Inconnu","Femme"))</f>
        <v>Femme</v>
      </c>
      <c r="U1122" s="6" t="str">
        <f>"19"&amp;MID(Q1122, SEARCH("", Q1122) + 1,2)</f>
        <v>1978</v>
      </c>
      <c r="V1122" s="6" t="str">
        <f>FLOOR(U1122,5) &amp; "-" &amp; FLOOR(U1122,5) + 5</f>
        <v>1975-1980</v>
      </c>
      <c r="W1122" s="24">
        <f>IFERROR(VLOOKUP(Data_Set[[#This Row],[Type Transport]],'[1]Taux émission CO2e'!$A$5:$B$16,2,0),0)</f>
        <v>0.3</v>
      </c>
      <c r="X1122" s="28">
        <f>IFERROR(VLOOKUP(Data_Set[[#This Row],[Type Transport]],'[1]Taux émission CO2e'!$A$5:$D$16,4,0),0)</f>
        <v>0.16</v>
      </c>
      <c r="Y1122" s="24">
        <f>IFERROR(VLOOKUP(Data_Set[[#This Row],[Type Transport]],'[1]Taux émission CO2e'!$A$20:$B$31,2,0),0)</f>
        <v>0.7</v>
      </c>
      <c r="Z1122" s="6">
        <f>IFERROR(VLOOKUP(Data_Set[[#This Row],[Type Transport]],'[1]Taux émission CO2e'!$A$20:$D$31,4,0),0)</f>
        <v>6.7400000000000002E-2</v>
      </c>
      <c r="AA1122" s="30">
        <f>Data_Set[[#This Row],[Repartition Segment 1]]*Data_Set[[#This Row],[Coefficient CO2 Segment 1]]*Data_Set[[#This Row],[Poids OT (T)]]*Data_Set[[#This Row],[Distance (KM)]]</f>
        <v>1.8138168000000001</v>
      </c>
      <c r="AB1122" s="30">
        <f>Data_Set[[#This Row],[Repartition Segment 2]]*Data_Set[[#This Row],[Coefficient CO2 Segment 2]]*Data_Set[[#This Row],[Poids OT (T)]]*Data_Set[[#This Row],[Distance (KM)]]</f>
        <v>1.782830763</v>
      </c>
      <c r="AC1122" s="30">
        <f>Data_Set[[#This Row],[Bilan CO2 Segment 1 (Kg CO2)]]+Data_Set[[#This Row],[Bilan CO2 Segment 2 (Kg CO2)]]</f>
        <v>3.5966475630000003</v>
      </c>
      <c r="AD1122" s="1"/>
    </row>
    <row r="1123" spans="1:30" ht="12.5" x14ac:dyDescent="0.25">
      <c r="A1123" s="7">
        <v>2022050075</v>
      </c>
      <c r="B1123" s="18">
        <v>44700</v>
      </c>
      <c r="C1123" s="18" t="str">
        <f>TEXT(B1123, "mmmm")</f>
        <v>mai</v>
      </c>
      <c r="D1123" s="18" t="str">
        <f>TEXT(B1123,"aaaa")</f>
        <v>2022</v>
      </c>
      <c r="E1123" s="7">
        <v>1507515</v>
      </c>
      <c r="F1123" s="17">
        <v>150</v>
      </c>
      <c r="G1123" s="23">
        <f>Data_Set[[#This Row],[Poids OT (kg)]]/1000</f>
        <v>0.15</v>
      </c>
      <c r="H1123" s="6" t="s">
        <v>0</v>
      </c>
      <c r="I1123" s="7">
        <v>158</v>
      </c>
      <c r="J1123" s="6">
        <v>59243</v>
      </c>
      <c r="K1123" s="6" t="s">
        <v>33</v>
      </c>
      <c r="L1123" s="6">
        <v>91100</v>
      </c>
      <c r="M1123" s="6" t="s">
        <v>22</v>
      </c>
      <c r="N1123" s="7">
        <v>251.91900000000001</v>
      </c>
      <c r="O1123" s="6" t="s">
        <v>168</v>
      </c>
      <c r="P1123" s="6" t="s">
        <v>169</v>
      </c>
      <c r="Q1123" s="11">
        <v>2780759543789</v>
      </c>
      <c r="R1123" s="12">
        <v>356878709</v>
      </c>
      <c r="S1123" s="6" t="str">
        <f>LEFT(Q1123,1)</f>
        <v>2</v>
      </c>
      <c r="T1123" s="6" t="str">
        <f>IF(S1123="1","Homme",IF(S1123="0","Inconnu","Femme"))</f>
        <v>Femme</v>
      </c>
      <c r="U1123" s="6" t="str">
        <f>"19"&amp;MID(Q1123, SEARCH("", Q1123) + 1,2)</f>
        <v>1978</v>
      </c>
      <c r="V1123" s="6" t="str">
        <f>FLOOR(U1123,5) &amp; "-" &amp; FLOOR(U1123,5) + 5</f>
        <v>1975-1980</v>
      </c>
      <c r="W1123" s="24">
        <f>IFERROR(VLOOKUP(Data_Set[[#This Row],[Type Transport]],'[1]Taux émission CO2e'!$A$5:$B$16,2,0),0)</f>
        <v>0.3</v>
      </c>
      <c r="X1123" s="28">
        <f>IFERROR(VLOOKUP(Data_Set[[#This Row],[Type Transport]],'[1]Taux émission CO2e'!$A$5:$D$16,4,0),0)</f>
        <v>0.16</v>
      </c>
      <c r="Y1123" s="24">
        <f>IFERROR(VLOOKUP(Data_Set[[#This Row],[Type Transport]],'[1]Taux émission CO2e'!$A$20:$B$31,2,0),0)</f>
        <v>0.7</v>
      </c>
      <c r="Z1123" s="6">
        <f>IFERROR(VLOOKUP(Data_Set[[#This Row],[Type Transport]],'[1]Taux émission CO2e'!$A$20:$D$31,4,0),0)</f>
        <v>6.7400000000000002E-2</v>
      </c>
      <c r="AA1123" s="30">
        <f>Data_Set[[#This Row],[Repartition Segment 1]]*Data_Set[[#This Row],[Coefficient CO2 Segment 1]]*Data_Set[[#This Row],[Poids OT (T)]]*Data_Set[[#This Row],[Distance (KM)]]</f>
        <v>1.8138168000000001</v>
      </c>
      <c r="AB1123" s="30">
        <f>Data_Set[[#This Row],[Repartition Segment 2]]*Data_Set[[#This Row],[Coefficient CO2 Segment 2]]*Data_Set[[#This Row],[Poids OT (T)]]*Data_Set[[#This Row],[Distance (KM)]]</f>
        <v>1.782830763</v>
      </c>
      <c r="AC1123" s="30">
        <f>Data_Set[[#This Row],[Bilan CO2 Segment 1 (Kg CO2)]]+Data_Set[[#This Row],[Bilan CO2 Segment 2 (Kg CO2)]]</f>
        <v>3.5966475630000003</v>
      </c>
      <c r="AD1123" s="1"/>
    </row>
    <row r="1124" spans="1:30" ht="12.5" x14ac:dyDescent="0.25">
      <c r="A1124" s="7">
        <v>20220600077</v>
      </c>
      <c r="B1124" s="18">
        <v>44713</v>
      </c>
      <c r="C1124" s="18" t="str">
        <f>TEXT(B1124, "mmmm")</f>
        <v>juin</v>
      </c>
      <c r="D1124" s="18" t="str">
        <f>TEXT(B1124,"aaaa")</f>
        <v>2022</v>
      </c>
      <c r="E1124" s="7">
        <v>1513083</v>
      </c>
      <c r="F1124" s="17">
        <v>150</v>
      </c>
      <c r="G1124" s="23">
        <f>Data_Set[[#This Row],[Poids OT (kg)]]/1000</f>
        <v>0.15</v>
      </c>
      <c r="H1124" s="6" t="s">
        <v>0</v>
      </c>
      <c r="I1124" s="7">
        <v>158</v>
      </c>
      <c r="J1124" s="6">
        <v>59243</v>
      </c>
      <c r="K1124" s="6" t="s">
        <v>33</v>
      </c>
      <c r="L1124" s="6">
        <v>91100</v>
      </c>
      <c r="M1124" s="6" t="s">
        <v>22</v>
      </c>
      <c r="N1124" s="7">
        <v>251.91900000000001</v>
      </c>
      <c r="O1124" s="6" t="s">
        <v>168</v>
      </c>
      <c r="P1124" s="6" t="s">
        <v>169</v>
      </c>
      <c r="Q1124" s="11">
        <v>2780759543789</v>
      </c>
      <c r="R1124" s="12">
        <v>356878709</v>
      </c>
      <c r="S1124" s="6" t="str">
        <f>LEFT(Q1124,1)</f>
        <v>2</v>
      </c>
      <c r="T1124" s="6" t="str">
        <f>IF(S1124="1","Homme",IF(S1124="0","Inconnu","Femme"))</f>
        <v>Femme</v>
      </c>
      <c r="U1124" s="6" t="str">
        <f>"19"&amp;MID(Q1124, SEARCH("", Q1124) + 1,2)</f>
        <v>1978</v>
      </c>
      <c r="V1124" s="6" t="str">
        <f>FLOOR(U1124,5) &amp; "-" &amp; FLOOR(U1124,5) + 5</f>
        <v>1975-1980</v>
      </c>
      <c r="W1124" s="24">
        <f>IFERROR(VLOOKUP(Data_Set[[#This Row],[Type Transport]],'[1]Taux émission CO2e'!$A$5:$B$16,2,0),0)</f>
        <v>0.3</v>
      </c>
      <c r="X1124" s="28">
        <f>IFERROR(VLOOKUP(Data_Set[[#This Row],[Type Transport]],'[1]Taux émission CO2e'!$A$5:$D$16,4,0),0)</f>
        <v>0.16</v>
      </c>
      <c r="Y1124" s="24">
        <f>IFERROR(VLOOKUP(Data_Set[[#This Row],[Type Transport]],'[1]Taux émission CO2e'!$A$20:$B$31,2,0),0)</f>
        <v>0.7</v>
      </c>
      <c r="Z1124" s="6">
        <f>IFERROR(VLOOKUP(Data_Set[[#This Row],[Type Transport]],'[1]Taux émission CO2e'!$A$20:$D$31,4,0),0)</f>
        <v>6.7400000000000002E-2</v>
      </c>
      <c r="AA1124" s="30">
        <f>Data_Set[[#This Row],[Repartition Segment 1]]*Data_Set[[#This Row],[Coefficient CO2 Segment 1]]*Data_Set[[#This Row],[Poids OT (T)]]*Data_Set[[#This Row],[Distance (KM)]]</f>
        <v>1.8138168000000001</v>
      </c>
      <c r="AB1124" s="30">
        <f>Data_Set[[#This Row],[Repartition Segment 2]]*Data_Set[[#This Row],[Coefficient CO2 Segment 2]]*Data_Set[[#This Row],[Poids OT (T)]]*Data_Set[[#This Row],[Distance (KM)]]</f>
        <v>1.782830763</v>
      </c>
      <c r="AC1124" s="30">
        <f>Data_Set[[#This Row],[Bilan CO2 Segment 1 (Kg CO2)]]+Data_Set[[#This Row],[Bilan CO2 Segment 2 (Kg CO2)]]</f>
        <v>3.5966475630000003</v>
      </c>
      <c r="AD1124" s="1"/>
    </row>
    <row r="1125" spans="1:30" ht="12.5" x14ac:dyDescent="0.25">
      <c r="A1125" s="7">
        <v>20220600077</v>
      </c>
      <c r="B1125" s="18">
        <v>44728</v>
      </c>
      <c r="C1125" s="18" t="str">
        <f>TEXT(B1125, "mmmm")</f>
        <v>juin</v>
      </c>
      <c r="D1125" s="18" t="str">
        <f>TEXT(B1125,"aaaa")</f>
        <v>2022</v>
      </c>
      <c r="E1125" s="7">
        <v>1518067</v>
      </c>
      <c r="F1125" s="17">
        <v>150</v>
      </c>
      <c r="G1125" s="23">
        <f>Data_Set[[#This Row],[Poids OT (kg)]]/1000</f>
        <v>0.15</v>
      </c>
      <c r="H1125" s="6" t="s">
        <v>0</v>
      </c>
      <c r="I1125" s="7">
        <v>158</v>
      </c>
      <c r="J1125" s="6">
        <v>59243</v>
      </c>
      <c r="K1125" s="6" t="s">
        <v>33</v>
      </c>
      <c r="L1125" s="6">
        <v>91100</v>
      </c>
      <c r="M1125" s="6" t="s">
        <v>22</v>
      </c>
      <c r="N1125" s="7">
        <v>251.91900000000001</v>
      </c>
      <c r="O1125" s="6" t="s">
        <v>168</v>
      </c>
      <c r="P1125" s="6" t="s">
        <v>169</v>
      </c>
      <c r="Q1125" s="11">
        <v>2780759543789</v>
      </c>
      <c r="R1125" s="12">
        <v>356878709</v>
      </c>
      <c r="S1125" s="6" t="str">
        <f>LEFT(Q1125,1)</f>
        <v>2</v>
      </c>
      <c r="T1125" s="6" t="str">
        <f>IF(S1125="1","Homme",IF(S1125="0","Inconnu","Femme"))</f>
        <v>Femme</v>
      </c>
      <c r="U1125" s="6" t="str">
        <f>"19"&amp;MID(Q1125, SEARCH("", Q1125) + 1,2)</f>
        <v>1978</v>
      </c>
      <c r="V1125" s="6" t="str">
        <f>FLOOR(U1125,5) &amp; "-" &amp; FLOOR(U1125,5) + 5</f>
        <v>1975-1980</v>
      </c>
      <c r="W1125" s="24">
        <f>IFERROR(VLOOKUP(Data_Set[[#This Row],[Type Transport]],'[1]Taux émission CO2e'!$A$5:$B$16,2,0),0)</f>
        <v>0.3</v>
      </c>
      <c r="X1125" s="28">
        <f>IFERROR(VLOOKUP(Data_Set[[#This Row],[Type Transport]],'[1]Taux émission CO2e'!$A$5:$D$16,4,0),0)</f>
        <v>0.16</v>
      </c>
      <c r="Y1125" s="24">
        <f>IFERROR(VLOOKUP(Data_Set[[#This Row],[Type Transport]],'[1]Taux émission CO2e'!$A$20:$B$31,2,0),0)</f>
        <v>0.7</v>
      </c>
      <c r="Z1125" s="6">
        <f>IFERROR(VLOOKUP(Data_Set[[#This Row],[Type Transport]],'[1]Taux émission CO2e'!$A$20:$D$31,4,0),0)</f>
        <v>6.7400000000000002E-2</v>
      </c>
      <c r="AA1125" s="30">
        <f>Data_Set[[#This Row],[Repartition Segment 1]]*Data_Set[[#This Row],[Coefficient CO2 Segment 1]]*Data_Set[[#This Row],[Poids OT (T)]]*Data_Set[[#This Row],[Distance (KM)]]</f>
        <v>1.8138168000000001</v>
      </c>
      <c r="AB1125" s="30">
        <f>Data_Set[[#This Row],[Repartition Segment 2]]*Data_Set[[#This Row],[Coefficient CO2 Segment 2]]*Data_Set[[#This Row],[Poids OT (T)]]*Data_Set[[#This Row],[Distance (KM)]]</f>
        <v>1.782830763</v>
      </c>
      <c r="AC1125" s="30">
        <f>Data_Set[[#This Row],[Bilan CO2 Segment 1 (Kg CO2)]]+Data_Set[[#This Row],[Bilan CO2 Segment 2 (Kg CO2)]]</f>
        <v>3.5966475630000003</v>
      </c>
      <c r="AD1125" s="1"/>
    </row>
    <row r="1126" spans="1:30" ht="12.5" x14ac:dyDescent="0.25">
      <c r="A1126" s="7">
        <v>20220600077</v>
      </c>
      <c r="B1126" s="18">
        <v>44741</v>
      </c>
      <c r="C1126" s="18" t="str">
        <f>TEXT(B1126, "mmmm")</f>
        <v>juin</v>
      </c>
      <c r="D1126" s="18" t="str">
        <f>TEXT(B1126,"aaaa")</f>
        <v>2022</v>
      </c>
      <c r="E1126" s="7">
        <v>1525639</v>
      </c>
      <c r="F1126" s="17">
        <v>150</v>
      </c>
      <c r="G1126" s="23">
        <f>Data_Set[[#This Row],[Poids OT (kg)]]/1000</f>
        <v>0.15</v>
      </c>
      <c r="H1126" s="6" t="s">
        <v>0</v>
      </c>
      <c r="I1126" s="7">
        <v>158</v>
      </c>
      <c r="J1126" s="6">
        <v>59243</v>
      </c>
      <c r="K1126" s="6" t="s">
        <v>33</v>
      </c>
      <c r="L1126" s="6">
        <v>91100</v>
      </c>
      <c r="M1126" s="6" t="s">
        <v>22</v>
      </c>
      <c r="N1126" s="7">
        <v>251.91900000000001</v>
      </c>
      <c r="O1126" s="6" t="s">
        <v>168</v>
      </c>
      <c r="P1126" s="6" t="s">
        <v>169</v>
      </c>
      <c r="Q1126" s="11">
        <v>2780759543789</v>
      </c>
      <c r="R1126" s="12">
        <v>356878709</v>
      </c>
      <c r="S1126" s="6" t="str">
        <f>LEFT(Q1126,1)</f>
        <v>2</v>
      </c>
      <c r="T1126" s="6" t="str">
        <f>IF(S1126="1","Homme",IF(S1126="0","Inconnu","Femme"))</f>
        <v>Femme</v>
      </c>
      <c r="U1126" s="6" t="str">
        <f>"19"&amp;MID(Q1126, SEARCH("", Q1126) + 1,2)</f>
        <v>1978</v>
      </c>
      <c r="V1126" s="6" t="str">
        <f>FLOOR(U1126,5) &amp; "-" &amp; FLOOR(U1126,5) + 5</f>
        <v>1975-1980</v>
      </c>
      <c r="W1126" s="24">
        <f>IFERROR(VLOOKUP(Data_Set[[#This Row],[Type Transport]],'[1]Taux émission CO2e'!$A$5:$B$16,2,0),0)</f>
        <v>0.3</v>
      </c>
      <c r="X1126" s="28">
        <f>IFERROR(VLOOKUP(Data_Set[[#This Row],[Type Transport]],'[1]Taux émission CO2e'!$A$5:$D$16,4,0),0)</f>
        <v>0.16</v>
      </c>
      <c r="Y1126" s="24">
        <f>IFERROR(VLOOKUP(Data_Set[[#This Row],[Type Transport]],'[1]Taux émission CO2e'!$A$20:$B$31,2,0),0)</f>
        <v>0.7</v>
      </c>
      <c r="Z1126" s="6">
        <f>IFERROR(VLOOKUP(Data_Set[[#This Row],[Type Transport]],'[1]Taux émission CO2e'!$A$20:$D$31,4,0),0)</f>
        <v>6.7400000000000002E-2</v>
      </c>
      <c r="AA1126" s="30">
        <f>Data_Set[[#This Row],[Repartition Segment 1]]*Data_Set[[#This Row],[Coefficient CO2 Segment 1]]*Data_Set[[#This Row],[Poids OT (T)]]*Data_Set[[#This Row],[Distance (KM)]]</f>
        <v>1.8138168000000001</v>
      </c>
      <c r="AB1126" s="30">
        <f>Data_Set[[#This Row],[Repartition Segment 2]]*Data_Set[[#This Row],[Coefficient CO2 Segment 2]]*Data_Set[[#This Row],[Poids OT (T)]]*Data_Set[[#This Row],[Distance (KM)]]</f>
        <v>1.782830763</v>
      </c>
      <c r="AC1126" s="30">
        <f>Data_Set[[#This Row],[Bilan CO2 Segment 1 (Kg CO2)]]+Data_Set[[#This Row],[Bilan CO2 Segment 2 (Kg CO2)]]</f>
        <v>3.5966475630000003</v>
      </c>
      <c r="AD1126" s="1"/>
    </row>
    <row r="1127" spans="1:30" ht="12.5" x14ac:dyDescent="0.25">
      <c r="A1127" s="7">
        <v>20220800118</v>
      </c>
      <c r="B1127" s="18">
        <v>44784</v>
      </c>
      <c r="C1127" s="18" t="str">
        <f>TEXT(B1127, "mmmm")</f>
        <v>août</v>
      </c>
      <c r="D1127" s="18" t="str">
        <f>TEXT(B1127,"aaaa")</f>
        <v>2022</v>
      </c>
      <c r="E1127" s="7">
        <v>1541145</v>
      </c>
      <c r="F1127" s="17">
        <v>300</v>
      </c>
      <c r="G1127" s="23">
        <f>Data_Set[[#This Row],[Poids OT (kg)]]/1000</f>
        <v>0.3</v>
      </c>
      <c r="H1127" s="6" t="s">
        <v>1</v>
      </c>
      <c r="I1127" s="7">
        <v>185</v>
      </c>
      <c r="J1127" s="6">
        <v>59243</v>
      </c>
      <c r="K1127" s="6" t="s">
        <v>33</v>
      </c>
      <c r="L1127" s="6">
        <v>91100</v>
      </c>
      <c r="M1127" s="6" t="s">
        <v>22</v>
      </c>
      <c r="N1127" s="7">
        <v>251.91900000000001</v>
      </c>
      <c r="O1127" s="6" t="s">
        <v>168</v>
      </c>
      <c r="P1127" s="6" t="s">
        <v>169</v>
      </c>
      <c r="Q1127" s="11">
        <v>2780759543789</v>
      </c>
      <c r="R1127" s="12">
        <v>356878709</v>
      </c>
      <c r="S1127" s="6" t="str">
        <f>LEFT(Q1127,1)</f>
        <v>2</v>
      </c>
      <c r="T1127" s="6" t="str">
        <f>IF(S1127="1","Homme",IF(S1127="0","Inconnu","Femme"))</f>
        <v>Femme</v>
      </c>
      <c r="U1127" s="6" t="str">
        <f>"19"&amp;MID(Q1127, SEARCH("", Q1127) + 1,2)</f>
        <v>1978</v>
      </c>
      <c r="V1127" s="6" t="str">
        <f>FLOOR(U1127,5) &amp; "-" &amp; FLOOR(U1127,5) + 5</f>
        <v>1975-1980</v>
      </c>
      <c r="W1127" s="24">
        <f>IFERROR(VLOOKUP(Data_Set[[#This Row],[Type Transport]],'[1]Taux émission CO2e'!$A$5:$B$16,2,0),0)</f>
        <v>0.3</v>
      </c>
      <c r="X1127" s="28">
        <f>IFERROR(VLOOKUP(Data_Set[[#This Row],[Type Transport]],'[1]Taux émission CO2e'!$A$5:$D$16,4,0),0)</f>
        <v>0.16</v>
      </c>
      <c r="Y1127" s="24">
        <f>IFERROR(VLOOKUP(Data_Set[[#This Row],[Type Transport]],'[1]Taux émission CO2e'!$A$20:$B$31,2,0),0)</f>
        <v>0.7</v>
      </c>
      <c r="Z1127" s="6">
        <f>IFERROR(VLOOKUP(Data_Set[[#This Row],[Type Transport]],'[1]Taux émission CO2e'!$A$20:$D$31,4,0),0)</f>
        <v>6.7400000000000002E-2</v>
      </c>
      <c r="AA1127" s="30">
        <f>Data_Set[[#This Row],[Repartition Segment 1]]*Data_Set[[#This Row],[Coefficient CO2 Segment 1]]*Data_Set[[#This Row],[Poids OT (T)]]*Data_Set[[#This Row],[Distance (KM)]]</f>
        <v>3.6276336000000002</v>
      </c>
      <c r="AB1127" s="30">
        <f>Data_Set[[#This Row],[Repartition Segment 2]]*Data_Set[[#This Row],[Coefficient CO2 Segment 2]]*Data_Set[[#This Row],[Poids OT (T)]]*Data_Set[[#This Row],[Distance (KM)]]</f>
        <v>3.565661526</v>
      </c>
      <c r="AC1127" s="30">
        <f>Data_Set[[#This Row],[Bilan CO2 Segment 1 (Kg CO2)]]+Data_Set[[#This Row],[Bilan CO2 Segment 2 (Kg CO2)]]</f>
        <v>7.1932951260000006</v>
      </c>
      <c r="AD1127" s="1"/>
    </row>
    <row r="1128" spans="1:30" ht="12.5" x14ac:dyDescent="0.25">
      <c r="A1128" s="7">
        <v>2022090069</v>
      </c>
      <c r="B1128" s="18">
        <v>44823</v>
      </c>
      <c r="C1128" s="18" t="str">
        <f>TEXT(B1128, "mmmm")</f>
        <v>septembre</v>
      </c>
      <c r="D1128" s="18" t="str">
        <f>TEXT(B1128,"aaaa")</f>
        <v>2022</v>
      </c>
      <c r="E1128" s="7">
        <v>1553715</v>
      </c>
      <c r="F1128" s="17">
        <v>650</v>
      </c>
      <c r="G1128" s="23">
        <f>Data_Set[[#This Row],[Poids OT (kg)]]/1000</f>
        <v>0.65</v>
      </c>
      <c r="H1128" s="6" t="s">
        <v>1</v>
      </c>
      <c r="I1128" s="7">
        <v>185</v>
      </c>
      <c r="J1128" s="6">
        <v>59243</v>
      </c>
      <c r="K1128" s="6" t="s">
        <v>33</v>
      </c>
      <c r="L1128" s="6">
        <v>91100</v>
      </c>
      <c r="M1128" s="6" t="s">
        <v>22</v>
      </c>
      <c r="N1128" s="7">
        <v>251.91900000000001</v>
      </c>
      <c r="O1128" s="6" t="s">
        <v>168</v>
      </c>
      <c r="P1128" s="6" t="s">
        <v>169</v>
      </c>
      <c r="Q1128" s="11">
        <v>2780759543789</v>
      </c>
      <c r="R1128" s="12">
        <v>356878709</v>
      </c>
      <c r="S1128" s="6" t="str">
        <f>LEFT(Q1128,1)</f>
        <v>2</v>
      </c>
      <c r="T1128" s="6" t="str">
        <f>IF(S1128="1","Homme",IF(S1128="0","Inconnu","Femme"))</f>
        <v>Femme</v>
      </c>
      <c r="U1128" s="6" t="str">
        <f>"19"&amp;MID(Q1128, SEARCH("", Q1128) + 1,2)</f>
        <v>1978</v>
      </c>
      <c r="V1128" s="6" t="str">
        <f>FLOOR(U1128,5) &amp; "-" &amp; FLOOR(U1128,5) + 5</f>
        <v>1975-1980</v>
      </c>
      <c r="W1128" s="24">
        <f>IFERROR(VLOOKUP(Data_Set[[#This Row],[Type Transport]],'[1]Taux émission CO2e'!$A$5:$B$16,2,0),0)</f>
        <v>0.3</v>
      </c>
      <c r="X1128" s="28">
        <f>IFERROR(VLOOKUP(Data_Set[[#This Row],[Type Transport]],'[1]Taux émission CO2e'!$A$5:$D$16,4,0),0)</f>
        <v>0.16</v>
      </c>
      <c r="Y1128" s="24">
        <f>IFERROR(VLOOKUP(Data_Set[[#This Row],[Type Transport]],'[1]Taux émission CO2e'!$A$20:$B$31,2,0),0)</f>
        <v>0.7</v>
      </c>
      <c r="Z1128" s="6">
        <f>IFERROR(VLOOKUP(Data_Set[[#This Row],[Type Transport]],'[1]Taux émission CO2e'!$A$20:$D$31,4,0),0)</f>
        <v>6.7400000000000002E-2</v>
      </c>
      <c r="AA1128" s="30">
        <f>Data_Set[[#This Row],[Repartition Segment 1]]*Data_Set[[#This Row],[Coefficient CO2 Segment 1]]*Data_Set[[#This Row],[Poids OT (T)]]*Data_Set[[#This Row],[Distance (KM)]]</f>
        <v>7.8598728000000007</v>
      </c>
      <c r="AB1128" s="30">
        <f>Data_Set[[#This Row],[Repartition Segment 2]]*Data_Set[[#This Row],[Coefficient CO2 Segment 2]]*Data_Set[[#This Row],[Poids OT (T)]]*Data_Set[[#This Row],[Distance (KM)]]</f>
        <v>7.7255999730000005</v>
      </c>
      <c r="AC1128" s="30">
        <f>Data_Set[[#This Row],[Bilan CO2 Segment 1 (Kg CO2)]]+Data_Set[[#This Row],[Bilan CO2 Segment 2 (Kg CO2)]]</f>
        <v>15.585472773000001</v>
      </c>
      <c r="AD1128" s="1"/>
    </row>
    <row r="1129" spans="1:30" ht="12.5" x14ac:dyDescent="0.25">
      <c r="A1129" s="7">
        <v>2022070063</v>
      </c>
      <c r="B1129" s="18">
        <v>44767</v>
      </c>
      <c r="C1129" s="18" t="str">
        <f>TEXT(B1129, "mmmm")</f>
        <v>juillet</v>
      </c>
      <c r="D1129" s="18" t="str">
        <f>TEXT(B1129,"aaaa")</f>
        <v>2022</v>
      </c>
      <c r="E1129" s="7">
        <v>1533912</v>
      </c>
      <c r="F1129" s="17">
        <v>150</v>
      </c>
      <c r="G1129" s="23">
        <f>Data_Set[[#This Row],[Poids OT (kg)]]/1000</f>
        <v>0.15</v>
      </c>
      <c r="H1129" s="6" t="s">
        <v>1</v>
      </c>
      <c r="I1129" s="7">
        <v>185</v>
      </c>
      <c r="J1129" s="6">
        <v>59243</v>
      </c>
      <c r="K1129" s="6" t="s">
        <v>33</v>
      </c>
      <c r="L1129" s="6">
        <v>91090</v>
      </c>
      <c r="M1129" s="6" t="s">
        <v>29</v>
      </c>
      <c r="N1129" s="7">
        <v>251.42599999999999</v>
      </c>
      <c r="O1129" s="6" t="s">
        <v>168</v>
      </c>
      <c r="P1129" s="6" t="s">
        <v>169</v>
      </c>
      <c r="Q1129" s="11">
        <v>2780759543789</v>
      </c>
      <c r="R1129" s="12">
        <v>356878709</v>
      </c>
      <c r="S1129" s="6" t="str">
        <f>LEFT(Q1129,1)</f>
        <v>2</v>
      </c>
      <c r="T1129" s="6" t="str">
        <f>IF(S1129="1","Homme",IF(S1129="0","Inconnu","Femme"))</f>
        <v>Femme</v>
      </c>
      <c r="U1129" s="6" t="str">
        <f>"19"&amp;MID(Q1129, SEARCH("", Q1129) + 1,2)</f>
        <v>1978</v>
      </c>
      <c r="V1129" s="6" t="str">
        <f>FLOOR(U1129,5) &amp; "-" &amp; FLOOR(U1129,5) + 5</f>
        <v>1975-1980</v>
      </c>
      <c r="W1129" s="24">
        <f>IFERROR(VLOOKUP(Data_Set[[#This Row],[Type Transport]],'[1]Taux émission CO2e'!$A$5:$B$16,2,0),0)</f>
        <v>0.3</v>
      </c>
      <c r="X1129" s="28">
        <f>IFERROR(VLOOKUP(Data_Set[[#This Row],[Type Transport]],'[1]Taux émission CO2e'!$A$5:$D$16,4,0),0)</f>
        <v>0.16</v>
      </c>
      <c r="Y1129" s="24">
        <f>IFERROR(VLOOKUP(Data_Set[[#This Row],[Type Transport]],'[1]Taux émission CO2e'!$A$20:$B$31,2,0),0)</f>
        <v>0.7</v>
      </c>
      <c r="Z1129" s="6">
        <f>IFERROR(VLOOKUP(Data_Set[[#This Row],[Type Transport]],'[1]Taux émission CO2e'!$A$20:$D$31,4,0),0)</f>
        <v>6.7400000000000002E-2</v>
      </c>
      <c r="AA1129" s="30">
        <f>Data_Set[[#This Row],[Repartition Segment 1]]*Data_Set[[#This Row],[Coefficient CO2 Segment 1]]*Data_Set[[#This Row],[Poids OT (T)]]*Data_Set[[#This Row],[Distance (KM)]]</f>
        <v>1.8102672</v>
      </c>
      <c r="AB1129" s="30">
        <f>Data_Set[[#This Row],[Repartition Segment 2]]*Data_Set[[#This Row],[Coefficient CO2 Segment 2]]*Data_Set[[#This Row],[Poids OT (T)]]*Data_Set[[#This Row],[Distance (KM)]]</f>
        <v>1.7793418019999998</v>
      </c>
      <c r="AC1129" s="30">
        <f>Data_Set[[#This Row],[Bilan CO2 Segment 1 (Kg CO2)]]+Data_Set[[#This Row],[Bilan CO2 Segment 2 (Kg CO2)]]</f>
        <v>3.5896090019999995</v>
      </c>
      <c r="AD1129" s="1"/>
    </row>
    <row r="1130" spans="1:30" ht="12.5" x14ac:dyDescent="0.25">
      <c r="A1130" s="7">
        <v>20210100041</v>
      </c>
      <c r="B1130" s="18">
        <v>44214</v>
      </c>
      <c r="C1130" s="18" t="str">
        <f>TEXT(B1130, "mmmm")</f>
        <v>janvier</v>
      </c>
      <c r="D1130" s="18" t="str">
        <f>TEXT(B1130,"aaaa")</f>
        <v>2021</v>
      </c>
      <c r="E1130" s="7">
        <v>1311973</v>
      </c>
      <c r="F1130" s="17">
        <v>300</v>
      </c>
      <c r="G1130" s="23">
        <f>Data_Set[[#This Row],[Poids OT (kg)]]/1000</f>
        <v>0.3</v>
      </c>
      <c r="H1130" s="6" t="s">
        <v>0</v>
      </c>
      <c r="I1130" s="7">
        <v>140</v>
      </c>
      <c r="J1130" s="6">
        <v>94440</v>
      </c>
      <c r="K1130" s="6" t="s">
        <v>25</v>
      </c>
      <c r="L1130" s="6">
        <v>59100</v>
      </c>
      <c r="M1130" s="6" t="s">
        <v>28</v>
      </c>
      <c r="N1130" s="7">
        <v>250.898</v>
      </c>
      <c r="O1130" s="6" t="s">
        <v>152</v>
      </c>
      <c r="P1130" s="6" t="s">
        <v>153</v>
      </c>
      <c r="Q1130" s="11">
        <v>1760894987321</v>
      </c>
      <c r="R1130" s="12">
        <v>698096755</v>
      </c>
      <c r="S1130" s="6" t="str">
        <f>LEFT(Q1130,1)</f>
        <v>1</v>
      </c>
      <c r="T1130" s="6" t="str">
        <f>IF(S1130="1","Homme",IF(S1130="0","Inconnu","Femme"))</f>
        <v>Homme</v>
      </c>
      <c r="U1130" s="6" t="str">
        <f>"19"&amp;MID(Q1130, SEARCH("", Q1130) + 1,2)</f>
        <v>1976</v>
      </c>
      <c r="V1130" s="6" t="str">
        <f>FLOOR(U1130,5) &amp; "-" &amp; FLOOR(U1130,5) + 5</f>
        <v>1975-1980</v>
      </c>
      <c r="W1130" s="24">
        <f>IFERROR(VLOOKUP(Data_Set[[#This Row],[Type Transport]],'[1]Taux émission CO2e'!$A$5:$B$16,2,0),0)</f>
        <v>0.3</v>
      </c>
      <c r="X1130" s="28">
        <f>IFERROR(VLOOKUP(Data_Set[[#This Row],[Type Transport]],'[1]Taux émission CO2e'!$A$5:$D$16,4,0),0)</f>
        <v>0.16</v>
      </c>
      <c r="Y1130" s="24">
        <f>IFERROR(VLOOKUP(Data_Set[[#This Row],[Type Transport]],'[1]Taux émission CO2e'!$A$20:$B$31,2,0),0)</f>
        <v>0.7</v>
      </c>
      <c r="Z1130" s="6">
        <f>IFERROR(VLOOKUP(Data_Set[[#This Row],[Type Transport]],'[1]Taux émission CO2e'!$A$20:$D$31,4,0),0)</f>
        <v>6.7400000000000002E-2</v>
      </c>
      <c r="AA1130" s="30">
        <f>Data_Set[[#This Row],[Repartition Segment 1]]*Data_Set[[#This Row],[Coefficient CO2 Segment 1]]*Data_Set[[#This Row],[Poids OT (T)]]*Data_Set[[#This Row],[Distance (KM)]]</f>
        <v>3.6129311999999998</v>
      </c>
      <c r="AB1130" s="30">
        <f>Data_Set[[#This Row],[Repartition Segment 2]]*Data_Set[[#This Row],[Coefficient CO2 Segment 2]]*Data_Set[[#This Row],[Poids OT (T)]]*Data_Set[[#This Row],[Distance (KM)]]</f>
        <v>3.5512102919999999</v>
      </c>
      <c r="AC1130" s="30">
        <f>Data_Set[[#This Row],[Bilan CO2 Segment 1 (Kg CO2)]]+Data_Set[[#This Row],[Bilan CO2 Segment 2 (Kg CO2)]]</f>
        <v>7.1641414919999997</v>
      </c>
      <c r="AD1130" s="1"/>
    </row>
    <row r="1131" spans="1:30" ht="12.5" x14ac:dyDescent="0.25">
      <c r="A1131" s="7">
        <v>20210200044</v>
      </c>
      <c r="B1131" s="18">
        <v>44250</v>
      </c>
      <c r="C1131" s="18" t="str">
        <f>TEXT(B1131, "mmmm")</f>
        <v>février</v>
      </c>
      <c r="D1131" s="18" t="str">
        <f>TEXT(B1131,"aaaa")</f>
        <v>2021</v>
      </c>
      <c r="E1131" s="7">
        <v>1326081</v>
      </c>
      <c r="F1131" s="17">
        <v>440</v>
      </c>
      <c r="G1131" s="23">
        <f>Data_Set[[#This Row],[Poids OT (kg)]]/1000</f>
        <v>0.44</v>
      </c>
      <c r="H1131" s="6" t="s">
        <v>0</v>
      </c>
      <c r="I1131" s="7">
        <v>140</v>
      </c>
      <c r="J1131" s="6">
        <v>94440</v>
      </c>
      <c r="K1131" s="6" t="s">
        <v>25</v>
      </c>
      <c r="L1131" s="6">
        <v>59100</v>
      </c>
      <c r="M1131" s="6" t="s">
        <v>28</v>
      </c>
      <c r="N1131" s="7">
        <v>250.898</v>
      </c>
      <c r="O1131" s="6" t="s">
        <v>152</v>
      </c>
      <c r="P1131" s="6" t="s">
        <v>153</v>
      </c>
      <c r="Q1131" s="11">
        <v>1760894987321</v>
      </c>
      <c r="R1131" s="12">
        <v>698096755</v>
      </c>
      <c r="S1131" s="6" t="str">
        <f>LEFT(Q1131,1)</f>
        <v>1</v>
      </c>
      <c r="T1131" s="6" t="str">
        <f>IF(S1131="1","Homme",IF(S1131="0","Inconnu","Femme"))</f>
        <v>Homme</v>
      </c>
      <c r="U1131" s="6" t="str">
        <f>"19"&amp;MID(Q1131, SEARCH("", Q1131) + 1,2)</f>
        <v>1976</v>
      </c>
      <c r="V1131" s="6" t="str">
        <f>FLOOR(U1131,5) &amp; "-" &amp; FLOOR(U1131,5) + 5</f>
        <v>1975-1980</v>
      </c>
      <c r="W1131" s="24">
        <f>IFERROR(VLOOKUP(Data_Set[[#This Row],[Type Transport]],'[1]Taux émission CO2e'!$A$5:$B$16,2,0),0)</f>
        <v>0.3</v>
      </c>
      <c r="X1131" s="28">
        <f>IFERROR(VLOOKUP(Data_Set[[#This Row],[Type Transport]],'[1]Taux émission CO2e'!$A$5:$D$16,4,0),0)</f>
        <v>0.16</v>
      </c>
      <c r="Y1131" s="24">
        <f>IFERROR(VLOOKUP(Data_Set[[#This Row],[Type Transport]],'[1]Taux émission CO2e'!$A$20:$B$31,2,0),0)</f>
        <v>0.7</v>
      </c>
      <c r="Z1131" s="6">
        <f>IFERROR(VLOOKUP(Data_Set[[#This Row],[Type Transport]],'[1]Taux émission CO2e'!$A$20:$D$31,4,0),0)</f>
        <v>6.7400000000000002E-2</v>
      </c>
      <c r="AA1131" s="30">
        <f>Data_Set[[#This Row],[Repartition Segment 1]]*Data_Set[[#This Row],[Coefficient CO2 Segment 1]]*Data_Set[[#This Row],[Poids OT (T)]]*Data_Set[[#This Row],[Distance (KM)]]</f>
        <v>5.2989657599999997</v>
      </c>
      <c r="AB1131" s="30">
        <f>Data_Set[[#This Row],[Repartition Segment 2]]*Data_Set[[#This Row],[Coefficient CO2 Segment 2]]*Data_Set[[#This Row],[Poids OT (T)]]*Data_Set[[#This Row],[Distance (KM)]]</f>
        <v>5.2084417615999996</v>
      </c>
      <c r="AC1131" s="30">
        <f>Data_Set[[#This Row],[Bilan CO2 Segment 1 (Kg CO2)]]+Data_Set[[#This Row],[Bilan CO2 Segment 2 (Kg CO2)]]</f>
        <v>10.507407521599999</v>
      </c>
      <c r="AD1131" s="1"/>
    </row>
    <row r="1132" spans="1:30" ht="12.5" x14ac:dyDescent="0.25">
      <c r="A1132" s="7">
        <v>20210400029</v>
      </c>
      <c r="B1132" s="18">
        <v>44292</v>
      </c>
      <c r="C1132" s="18" t="str">
        <f>TEXT(B1132, "mmmm")</f>
        <v>avril</v>
      </c>
      <c r="D1132" s="18" t="str">
        <f>TEXT(B1132,"aaaa")</f>
        <v>2021</v>
      </c>
      <c r="E1132" s="7">
        <v>1344380</v>
      </c>
      <c r="F1132" s="17">
        <v>200</v>
      </c>
      <c r="G1132" s="23">
        <f>Data_Set[[#This Row],[Poids OT (kg)]]/1000</f>
        <v>0.2</v>
      </c>
      <c r="H1132" s="6" t="s">
        <v>0</v>
      </c>
      <c r="I1132" s="7">
        <v>95</v>
      </c>
      <c r="J1132" s="6">
        <v>94440</v>
      </c>
      <c r="K1132" s="6" t="s">
        <v>25</v>
      </c>
      <c r="L1132" s="6">
        <v>59100</v>
      </c>
      <c r="M1132" s="6" t="s">
        <v>28</v>
      </c>
      <c r="N1132" s="7">
        <v>250.898</v>
      </c>
      <c r="O1132" s="6" t="s">
        <v>152</v>
      </c>
      <c r="P1132" s="6" t="s">
        <v>153</v>
      </c>
      <c r="Q1132" s="11">
        <v>1760894987321</v>
      </c>
      <c r="R1132" s="12">
        <v>698096755</v>
      </c>
      <c r="S1132" s="6" t="str">
        <f>LEFT(Q1132,1)</f>
        <v>1</v>
      </c>
      <c r="T1132" s="6" t="str">
        <f>IF(S1132="1","Homme",IF(S1132="0","Inconnu","Femme"))</f>
        <v>Homme</v>
      </c>
      <c r="U1132" s="6" t="str">
        <f>"19"&amp;MID(Q1132, SEARCH("", Q1132) + 1,2)</f>
        <v>1976</v>
      </c>
      <c r="V1132" s="6" t="str">
        <f>FLOOR(U1132,5) &amp; "-" &amp; FLOOR(U1132,5) + 5</f>
        <v>1975-1980</v>
      </c>
      <c r="W1132" s="24">
        <f>IFERROR(VLOOKUP(Data_Set[[#This Row],[Type Transport]],'[1]Taux émission CO2e'!$A$5:$B$16,2,0),0)</f>
        <v>0.3</v>
      </c>
      <c r="X1132" s="28">
        <f>IFERROR(VLOOKUP(Data_Set[[#This Row],[Type Transport]],'[1]Taux émission CO2e'!$A$5:$D$16,4,0),0)</f>
        <v>0.16</v>
      </c>
      <c r="Y1132" s="24">
        <f>IFERROR(VLOOKUP(Data_Set[[#This Row],[Type Transport]],'[1]Taux émission CO2e'!$A$20:$B$31,2,0),0)</f>
        <v>0.7</v>
      </c>
      <c r="Z1132" s="6">
        <f>IFERROR(VLOOKUP(Data_Set[[#This Row],[Type Transport]],'[1]Taux émission CO2e'!$A$20:$D$31,4,0),0)</f>
        <v>6.7400000000000002E-2</v>
      </c>
      <c r="AA1132" s="30">
        <f>Data_Set[[#This Row],[Repartition Segment 1]]*Data_Set[[#This Row],[Coefficient CO2 Segment 1]]*Data_Set[[#This Row],[Poids OT (T)]]*Data_Set[[#This Row],[Distance (KM)]]</f>
        <v>2.4086208</v>
      </c>
      <c r="AB1132" s="30">
        <f>Data_Set[[#This Row],[Repartition Segment 2]]*Data_Set[[#This Row],[Coefficient CO2 Segment 2]]*Data_Set[[#This Row],[Poids OT (T)]]*Data_Set[[#This Row],[Distance (KM)]]</f>
        <v>2.3674735280000001</v>
      </c>
      <c r="AC1132" s="30">
        <f>Data_Set[[#This Row],[Bilan CO2 Segment 1 (Kg CO2)]]+Data_Set[[#This Row],[Bilan CO2 Segment 2 (Kg CO2)]]</f>
        <v>4.7760943280000001</v>
      </c>
      <c r="AD1132" s="1"/>
    </row>
    <row r="1133" spans="1:30" ht="12.5" x14ac:dyDescent="0.25">
      <c r="A1133" s="7">
        <v>20210500070</v>
      </c>
      <c r="B1133" s="18">
        <v>44341</v>
      </c>
      <c r="C1133" s="18" t="str">
        <f>TEXT(B1133, "mmmm")</f>
        <v>mai</v>
      </c>
      <c r="D1133" s="18" t="str">
        <f>TEXT(B1133,"aaaa")</f>
        <v>2021</v>
      </c>
      <c r="E1133" s="7">
        <v>1367285</v>
      </c>
      <c r="F1133" s="17">
        <v>200</v>
      </c>
      <c r="G1133" s="23">
        <f>Data_Set[[#This Row],[Poids OT (kg)]]/1000</f>
        <v>0.2</v>
      </c>
      <c r="H1133" s="6" t="s">
        <v>0</v>
      </c>
      <c r="I1133" s="7">
        <v>132</v>
      </c>
      <c r="J1133" s="6">
        <v>94440</v>
      </c>
      <c r="K1133" s="6" t="s">
        <v>25</v>
      </c>
      <c r="L1133" s="6">
        <v>59100</v>
      </c>
      <c r="M1133" s="6" t="s">
        <v>28</v>
      </c>
      <c r="N1133" s="7">
        <v>250.898</v>
      </c>
      <c r="O1133" s="6" t="s">
        <v>152</v>
      </c>
      <c r="P1133" s="6" t="s">
        <v>153</v>
      </c>
      <c r="Q1133" s="11">
        <v>1760894987321</v>
      </c>
      <c r="R1133" s="12">
        <v>698096755</v>
      </c>
      <c r="S1133" s="6" t="str">
        <f>LEFT(Q1133,1)</f>
        <v>1</v>
      </c>
      <c r="T1133" s="6" t="str">
        <f>IF(S1133="1","Homme",IF(S1133="0","Inconnu","Femme"))</f>
        <v>Homme</v>
      </c>
      <c r="U1133" s="6" t="str">
        <f>"19"&amp;MID(Q1133, SEARCH("", Q1133) + 1,2)</f>
        <v>1976</v>
      </c>
      <c r="V1133" s="6" t="str">
        <f>FLOOR(U1133,5) &amp; "-" &amp; FLOOR(U1133,5) + 5</f>
        <v>1975-1980</v>
      </c>
      <c r="W1133" s="24">
        <f>IFERROR(VLOOKUP(Data_Set[[#This Row],[Type Transport]],'[1]Taux émission CO2e'!$A$5:$B$16,2,0),0)</f>
        <v>0.3</v>
      </c>
      <c r="X1133" s="28">
        <f>IFERROR(VLOOKUP(Data_Set[[#This Row],[Type Transport]],'[1]Taux émission CO2e'!$A$5:$D$16,4,0),0)</f>
        <v>0.16</v>
      </c>
      <c r="Y1133" s="24">
        <f>IFERROR(VLOOKUP(Data_Set[[#This Row],[Type Transport]],'[1]Taux émission CO2e'!$A$20:$B$31,2,0),0)</f>
        <v>0.7</v>
      </c>
      <c r="Z1133" s="6">
        <f>IFERROR(VLOOKUP(Data_Set[[#This Row],[Type Transport]],'[1]Taux émission CO2e'!$A$20:$D$31,4,0),0)</f>
        <v>6.7400000000000002E-2</v>
      </c>
      <c r="AA1133" s="30">
        <f>Data_Set[[#This Row],[Repartition Segment 1]]*Data_Set[[#This Row],[Coefficient CO2 Segment 1]]*Data_Set[[#This Row],[Poids OT (T)]]*Data_Set[[#This Row],[Distance (KM)]]</f>
        <v>2.4086208</v>
      </c>
      <c r="AB1133" s="30">
        <f>Data_Set[[#This Row],[Repartition Segment 2]]*Data_Set[[#This Row],[Coefficient CO2 Segment 2]]*Data_Set[[#This Row],[Poids OT (T)]]*Data_Set[[#This Row],[Distance (KM)]]</f>
        <v>2.3674735280000001</v>
      </c>
      <c r="AC1133" s="30">
        <f>Data_Set[[#This Row],[Bilan CO2 Segment 1 (Kg CO2)]]+Data_Set[[#This Row],[Bilan CO2 Segment 2 (Kg CO2)]]</f>
        <v>4.7760943280000001</v>
      </c>
      <c r="AD1133" s="1"/>
    </row>
    <row r="1134" spans="1:30" ht="12.5" x14ac:dyDescent="0.25">
      <c r="A1134" s="7">
        <v>20211200035</v>
      </c>
      <c r="B1134" s="18">
        <v>44533</v>
      </c>
      <c r="C1134" s="18" t="str">
        <f>TEXT(B1134, "mmmm")</f>
        <v>décembre</v>
      </c>
      <c r="D1134" s="18" t="str">
        <f>TEXT(B1134,"aaaa")</f>
        <v>2021</v>
      </c>
      <c r="E1134" s="7">
        <v>1440527</v>
      </c>
      <c r="F1134" s="17">
        <v>220</v>
      </c>
      <c r="G1134" s="23">
        <f>Data_Set[[#This Row],[Poids OT (kg)]]/1000</f>
        <v>0.22</v>
      </c>
      <c r="H1134" s="6" t="s">
        <v>0</v>
      </c>
      <c r="I1134" s="7">
        <v>95</v>
      </c>
      <c r="J1134" s="6">
        <v>94440</v>
      </c>
      <c r="K1134" s="6" t="s">
        <v>25</v>
      </c>
      <c r="L1134" s="6">
        <v>59100</v>
      </c>
      <c r="M1134" s="6" t="s">
        <v>28</v>
      </c>
      <c r="N1134" s="7">
        <v>250.898</v>
      </c>
      <c r="O1134" s="6" t="s">
        <v>152</v>
      </c>
      <c r="P1134" s="6" t="s">
        <v>153</v>
      </c>
      <c r="Q1134" s="11">
        <v>1760894987321</v>
      </c>
      <c r="R1134" s="12">
        <v>698096755</v>
      </c>
      <c r="S1134" s="6" t="str">
        <f>LEFT(Q1134,1)</f>
        <v>1</v>
      </c>
      <c r="T1134" s="6" t="str">
        <f>IF(S1134="1","Homme",IF(S1134="0","Inconnu","Femme"))</f>
        <v>Homme</v>
      </c>
      <c r="U1134" s="6" t="str">
        <f>"19"&amp;MID(Q1134, SEARCH("", Q1134) + 1,2)</f>
        <v>1976</v>
      </c>
      <c r="V1134" s="6" t="str">
        <f>FLOOR(U1134,5) &amp; "-" &amp; FLOOR(U1134,5) + 5</f>
        <v>1975-1980</v>
      </c>
      <c r="W1134" s="24">
        <f>IFERROR(VLOOKUP(Data_Set[[#This Row],[Type Transport]],'[1]Taux émission CO2e'!$A$5:$B$16,2,0),0)</f>
        <v>0.3</v>
      </c>
      <c r="X1134" s="28">
        <f>IFERROR(VLOOKUP(Data_Set[[#This Row],[Type Transport]],'[1]Taux émission CO2e'!$A$5:$D$16,4,0),0)</f>
        <v>0.16</v>
      </c>
      <c r="Y1134" s="24">
        <f>IFERROR(VLOOKUP(Data_Set[[#This Row],[Type Transport]],'[1]Taux émission CO2e'!$A$20:$B$31,2,0),0)</f>
        <v>0.7</v>
      </c>
      <c r="Z1134" s="6">
        <f>IFERROR(VLOOKUP(Data_Set[[#This Row],[Type Transport]],'[1]Taux émission CO2e'!$A$20:$D$31,4,0),0)</f>
        <v>6.7400000000000002E-2</v>
      </c>
      <c r="AA1134" s="30">
        <f>Data_Set[[#This Row],[Repartition Segment 1]]*Data_Set[[#This Row],[Coefficient CO2 Segment 1]]*Data_Set[[#This Row],[Poids OT (T)]]*Data_Set[[#This Row],[Distance (KM)]]</f>
        <v>2.6494828799999999</v>
      </c>
      <c r="AB1134" s="30">
        <f>Data_Set[[#This Row],[Repartition Segment 2]]*Data_Set[[#This Row],[Coefficient CO2 Segment 2]]*Data_Set[[#This Row],[Poids OT (T)]]*Data_Set[[#This Row],[Distance (KM)]]</f>
        <v>2.6042208807999998</v>
      </c>
      <c r="AC1134" s="30">
        <f>Data_Set[[#This Row],[Bilan CO2 Segment 1 (Kg CO2)]]+Data_Set[[#This Row],[Bilan CO2 Segment 2 (Kg CO2)]]</f>
        <v>5.2537037607999997</v>
      </c>
      <c r="AD1134" s="1"/>
    </row>
    <row r="1135" spans="1:30" ht="12.5" x14ac:dyDescent="0.25">
      <c r="A1135" s="7">
        <v>20220200006</v>
      </c>
      <c r="B1135" s="18">
        <v>44596</v>
      </c>
      <c r="C1135" s="18" t="str">
        <f>TEXT(B1135, "mmmm")</f>
        <v>février</v>
      </c>
      <c r="D1135" s="18" t="str">
        <f>TEXT(B1135,"aaaa")</f>
        <v>2022</v>
      </c>
      <c r="E1135" s="7">
        <v>1462708</v>
      </c>
      <c r="F1135" s="17">
        <v>220</v>
      </c>
      <c r="G1135" s="23">
        <f>Data_Set[[#This Row],[Poids OT (kg)]]/1000</f>
        <v>0.22</v>
      </c>
      <c r="H1135" s="6" t="s">
        <v>0</v>
      </c>
      <c r="I1135" s="7">
        <v>100</v>
      </c>
      <c r="J1135" s="6">
        <v>94440</v>
      </c>
      <c r="K1135" s="6" t="s">
        <v>25</v>
      </c>
      <c r="L1135" s="6">
        <v>59100</v>
      </c>
      <c r="M1135" s="6" t="s">
        <v>28</v>
      </c>
      <c r="N1135" s="7">
        <v>250.898</v>
      </c>
      <c r="O1135" s="6" t="s">
        <v>152</v>
      </c>
      <c r="P1135" s="6" t="s">
        <v>153</v>
      </c>
      <c r="Q1135" s="11">
        <v>1760894987321</v>
      </c>
      <c r="R1135" s="12">
        <v>698096755</v>
      </c>
      <c r="S1135" s="6" t="str">
        <f>LEFT(Q1135,1)</f>
        <v>1</v>
      </c>
      <c r="T1135" s="6" t="str">
        <f>IF(S1135="1","Homme",IF(S1135="0","Inconnu","Femme"))</f>
        <v>Homme</v>
      </c>
      <c r="U1135" s="6" t="str">
        <f>"19"&amp;MID(Q1135, SEARCH("", Q1135) + 1,2)</f>
        <v>1976</v>
      </c>
      <c r="V1135" s="6" t="str">
        <f>FLOOR(U1135,5) &amp; "-" &amp; FLOOR(U1135,5) + 5</f>
        <v>1975-1980</v>
      </c>
      <c r="W1135" s="24">
        <f>IFERROR(VLOOKUP(Data_Set[[#This Row],[Type Transport]],'[1]Taux émission CO2e'!$A$5:$B$16,2,0),0)</f>
        <v>0.3</v>
      </c>
      <c r="X1135" s="28">
        <f>IFERROR(VLOOKUP(Data_Set[[#This Row],[Type Transport]],'[1]Taux émission CO2e'!$A$5:$D$16,4,0),0)</f>
        <v>0.16</v>
      </c>
      <c r="Y1135" s="24">
        <f>IFERROR(VLOOKUP(Data_Set[[#This Row],[Type Transport]],'[1]Taux émission CO2e'!$A$20:$B$31,2,0),0)</f>
        <v>0.7</v>
      </c>
      <c r="Z1135" s="6">
        <f>IFERROR(VLOOKUP(Data_Set[[#This Row],[Type Transport]],'[1]Taux émission CO2e'!$A$20:$D$31,4,0),0)</f>
        <v>6.7400000000000002E-2</v>
      </c>
      <c r="AA1135" s="30">
        <f>Data_Set[[#This Row],[Repartition Segment 1]]*Data_Set[[#This Row],[Coefficient CO2 Segment 1]]*Data_Set[[#This Row],[Poids OT (T)]]*Data_Set[[#This Row],[Distance (KM)]]</f>
        <v>2.6494828799999999</v>
      </c>
      <c r="AB1135" s="30">
        <f>Data_Set[[#This Row],[Repartition Segment 2]]*Data_Set[[#This Row],[Coefficient CO2 Segment 2]]*Data_Set[[#This Row],[Poids OT (T)]]*Data_Set[[#This Row],[Distance (KM)]]</f>
        <v>2.6042208807999998</v>
      </c>
      <c r="AC1135" s="30">
        <f>Data_Set[[#This Row],[Bilan CO2 Segment 1 (Kg CO2)]]+Data_Set[[#This Row],[Bilan CO2 Segment 2 (Kg CO2)]]</f>
        <v>5.2537037607999997</v>
      </c>
      <c r="AD1135" s="1"/>
    </row>
    <row r="1136" spans="1:30" ht="12.5" x14ac:dyDescent="0.25">
      <c r="A1136" s="7">
        <v>20210200044</v>
      </c>
      <c r="B1136" s="18">
        <v>44235</v>
      </c>
      <c r="C1136" s="18" t="str">
        <f>TEXT(B1136, "mmmm")</f>
        <v>février</v>
      </c>
      <c r="D1136" s="18" t="str">
        <f>TEXT(B1136,"aaaa")</f>
        <v>2021</v>
      </c>
      <c r="E1136" s="7">
        <v>1320298</v>
      </c>
      <c r="F1136" s="17">
        <v>420</v>
      </c>
      <c r="G1136" s="23">
        <f>Data_Set[[#This Row],[Poids OT (kg)]]/1000</f>
        <v>0.42</v>
      </c>
      <c r="H1136" s="6" t="s">
        <v>0</v>
      </c>
      <c r="I1136" s="7">
        <v>92</v>
      </c>
      <c r="J1136" s="6">
        <v>91100</v>
      </c>
      <c r="K1136" s="6" t="s">
        <v>22</v>
      </c>
      <c r="L1136" s="6">
        <v>59243</v>
      </c>
      <c r="M1136" s="6" t="s">
        <v>33</v>
      </c>
      <c r="N1136" s="7">
        <v>250.57900000000001</v>
      </c>
      <c r="O1136" s="6" t="s">
        <v>145</v>
      </c>
      <c r="P1136" s="6" t="s">
        <v>146</v>
      </c>
      <c r="Q1136" s="11">
        <v>1690891543678</v>
      </c>
      <c r="R1136" s="12">
        <v>154098765</v>
      </c>
      <c r="S1136" s="6" t="str">
        <f>LEFT(Q1136,1)</f>
        <v>1</v>
      </c>
      <c r="T1136" s="6" t="str">
        <f>IF(S1136="1","Homme",IF(S1136="0","Inconnu","Femme"))</f>
        <v>Homme</v>
      </c>
      <c r="U1136" s="6" t="str">
        <f>"19"&amp;MID(Q1136, SEARCH("", Q1136) + 1,2)</f>
        <v>1969</v>
      </c>
      <c r="V1136" s="6" t="str">
        <f>FLOOR(U1136,5) &amp; "-" &amp; FLOOR(U1136,5) + 5</f>
        <v>1965-1970</v>
      </c>
      <c r="W1136" s="24">
        <f>IFERROR(VLOOKUP(Data_Set[[#This Row],[Type Transport]],'[1]Taux émission CO2e'!$A$5:$B$16,2,0),0)</f>
        <v>0.3</v>
      </c>
      <c r="X1136" s="28">
        <f>IFERROR(VLOOKUP(Data_Set[[#This Row],[Type Transport]],'[1]Taux émission CO2e'!$A$5:$D$16,4,0),0)</f>
        <v>0.16</v>
      </c>
      <c r="Y1136" s="24">
        <f>IFERROR(VLOOKUP(Data_Set[[#This Row],[Type Transport]],'[1]Taux émission CO2e'!$A$20:$B$31,2,0),0)</f>
        <v>0.7</v>
      </c>
      <c r="Z1136" s="6">
        <f>IFERROR(VLOOKUP(Data_Set[[#This Row],[Type Transport]],'[1]Taux émission CO2e'!$A$20:$D$31,4,0),0)</f>
        <v>6.7400000000000002E-2</v>
      </c>
      <c r="AA1136" s="30">
        <f>Data_Set[[#This Row],[Repartition Segment 1]]*Data_Set[[#This Row],[Coefficient CO2 Segment 1]]*Data_Set[[#This Row],[Poids OT (T)]]*Data_Set[[#This Row],[Distance (KM)]]</f>
        <v>5.0516726400000005</v>
      </c>
      <c r="AB1136" s="30">
        <f>Data_Set[[#This Row],[Repartition Segment 2]]*Data_Set[[#This Row],[Coefficient CO2 Segment 2]]*Data_Set[[#This Row],[Poids OT (T)]]*Data_Set[[#This Row],[Distance (KM)]]</f>
        <v>4.9653732324000002</v>
      </c>
      <c r="AC1136" s="30">
        <f>Data_Set[[#This Row],[Bilan CO2 Segment 1 (Kg CO2)]]+Data_Set[[#This Row],[Bilan CO2 Segment 2 (Kg CO2)]]</f>
        <v>10.017045872400001</v>
      </c>
      <c r="AD1136" s="1"/>
    </row>
    <row r="1137" spans="1:30" ht="12.5" x14ac:dyDescent="0.25">
      <c r="A1137" s="7">
        <v>20210200044</v>
      </c>
      <c r="B1137" s="18">
        <v>44249</v>
      </c>
      <c r="C1137" s="18" t="str">
        <f>TEXT(B1137, "mmmm")</f>
        <v>février</v>
      </c>
      <c r="D1137" s="18" t="str">
        <f>TEXT(B1137,"aaaa")</f>
        <v>2021</v>
      </c>
      <c r="E1137" s="7">
        <v>1326889</v>
      </c>
      <c r="F1137" s="17">
        <v>180</v>
      </c>
      <c r="G1137" s="23">
        <f>Data_Set[[#This Row],[Poids OT (kg)]]/1000</f>
        <v>0.18</v>
      </c>
      <c r="H1137" s="6" t="s">
        <v>0</v>
      </c>
      <c r="I1137" s="7">
        <v>92</v>
      </c>
      <c r="J1137" s="6">
        <v>91100</v>
      </c>
      <c r="K1137" s="6" t="s">
        <v>22</v>
      </c>
      <c r="L1137" s="6">
        <v>59243</v>
      </c>
      <c r="M1137" s="6" t="s">
        <v>33</v>
      </c>
      <c r="N1137" s="7">
        <v>250.57900000000001</v>
      </c>
      <c r="O1137" s="6" t="s">
        <v>145</v>
      </c>
      <c r="P1137" s="6" t="s">
        <v>146</v>
      </c>
      <c r="Q1137" s="11">
        <v>1690891543678</v>
      </c>
      <c r="R1137" s="12">
        <v>154098765</v>
      </c>
      <c r="S1137" s="6" t="str">
        <f>LEFT(Q1137,1)</f>
        <v>1</v>
      </c>
      <c r="T1137" s="6" t="str">
        <f>IF(S1137="1","Homme",IF(S1137="0","Inconnu","Femme"))</f>
        <v>Homme</v>
      </c>
      <c r="U1137" s="6" t="str">
        <f>"19"&amp;MID(Q1137, SEARCH("", Q1137) + 1,2)</f>
        <v>1969</v>
      </c>
      <c r="V1137" s="6" t="str">
        <f>FLOOR(U1137,5) &amp; "-" &amp; FLOOR(U1137,5) + 5</f>
        <v>1965-1970</v>
      </c>
      <c r="W1137" s="24">
        <f>IFERROR(VLOOKUP(Data_Set[[#This Row],[Type Transport]],'[1]Taux émission CO2e'!$A$5:$B$16,2,0),0)</f>
        <v>0.3</v>
      </c>
      <c r="X1137" s="28">
        <f>IFERROR(VLOOKUP(Data_Set[[#This Row],[Type Transport]],'[1]Taux émission CO2e'!$A$5:$D$16,4,0),0)</f>
        <v>0.16</v>
      </c>
      <c r="Y1137" s="24">
        <f>IFERROR(VLOOKUP(Data_Set[[#This Row],[Type Transport]],'[1]Taux émission CO2e'!$A$20:$B$31,2,0),0)</f>
        <v>0.7</v>
      </c>
      <c r="Z1137" s="6">
        <f>IFERROR(VLOOKUP(Data_Set[[#This Row],[Type Transport]],'[1]Taux émission CO2e'!$A$20:$D$31,4,0),0)</f>
        <v>6.7400000000000002E-2</v>
      </c>
      <c r="AA1137" s="30">
        <f>Data_Set[[#This Row],[Repartition Segment 1]]*Data_Set[[#This Row],[Coefficient CO2 Segment 1]]*Data_Set[[#This Row],[Poids OT (T)]]*Data_Set[[#This Row],[Distance (KM)]]</f>
        <v>2.16500256</v>
      </c>
      <c r="AB1137" s="30">
        <f>Data_Set[[#This Row],[Repartition Segment 2]]*Data_Set[[#This Row],[Coefficient CO2 Segment 2]]*Data_Set[[#This Row],[Poids OT (T)]]*Data_Set[[#This Row],[Distance (KM)]]</f>
        <v>2.1280170995999996</v>
      </c>
      <c r="AC1137" s="30">
        <f>Data_Set[[#This Row],[Bilan CO2 Segment 1 (Kg CO2)]]+Data_Set[[#This Row],[Bilan CO2 Segment 2 (Kg CO2)]]</f>
        <v>4.2930196595999996</v>
      </c>
      <c r="AD1137" s="1"/>
    </row>
    <row r="1138" spans="1:30" ht="12.5" x14ac:dyDescent="0.25">
      <c r="A1138" s="7">
        <v>20210300043</v>
      </c>
      <c r="B1138" s="18">
        <v>44265</v>
      </c>
      <c r="C1138" s="18" t="str">
        <f>TEXT(B1138, "mmmm")</f>
        <v>mars</v>
      </c>
      <c r="D1138" s="18" t="str">
        <f>TEXT(B1138,"aaaa")</f>
        <v>2021</v>
      </c>
      <c r="E1138" s="7">
        <v>1335981</v>
      </c>
      <c r="F1138" s="17">
        <v>160</v>
      </c>
      <c r="G1138" s="23">
        <f>Data_Set[[#This Row],[Poids OT (kg)]]/1000</f>
        <v>0.16</v>
      </c>
      <c r="H1138" s="6" t="s">
        <v>0</v>
      </c>
      <c r="I1138" s="7">
        <v>92</v>
      </c>
      <c r="J1138" s="6">
        <v>91100</v>
      </c>
      <c r="K1138" s="6" t="s">
        <v>22</v>
      </c>
      <c r="L1138" s="6">
        <v>59243</v>
      </c>
      <c r="M1138" s="6" t="s">
        <v>33</v>
      </c>
      <c r="N1138" s="7">
        <v>250.57900000000001</v>
      </c>
      <c r="O1138" s="6" t="s">
        <v>145</v>
      </c>
      <c r="P1138" s="6" t="s">
        <v>146</v>
      </c>
      <c r="Q1138" s="11">
        <v>1690891543678</v>
      </c>
      <c r="R1138" s="12">
        <v>154098765</v>
      </c>
      <c r="S1138" s="6" t="str">
        <f>LEFT(Q1138,1)</f>
        <v>1</v>
      </c>
      <c r="T1138" s="6" t="str">
        <f>IF(S1138="1","Homme",IF(S1138="0","Inconnu","Femme"))</f>
        <v>Homme</v>
      </c>
      <c r="U1138" s="6" t="str">
        <f>"19"&amp;MID(Q1138, SEARCH("", Q1138) + 1,2)</f>
        <v>1969</v>
      </c>
      <c r="V1138" s="6" t="str">
        <f>FLOOR(U1138,5) &amp; "-" &amp; FLOOR(U1138,5) + 5</f>
        <v>1965-1970</v>
      </c>
      <c r="W1138" s="24">
        <f>IFERROR(VLOOKUP(Data_Set[[#This Row],[Type Transport]],'[1]Taux émission CO2e'!$A$5:$B$16,2,0),0)</f>
        <v>0.3</v>
      </c>
      <c r="X1138" s="28">
        <f>IFERROR(VLOOKUP(Data_Set[[#This Row],[Type Transport]],'[1]Taux émission CO2e'!$A$5:$D$16,4,0),0)</f>
        <v>0.16</v>
      </c>
      <c r="Y1138" s="24">
        <f>IFERROR(VLOOKUP(Data_Set[[#This Row],[Type Transport]],'[1]Taux émission CO2e'!$A$20:$B$31,2,0),0)</f>
        <v>0.7</v>
      </c>
      <c r="Z1138" s="6">
        <f>IFERROR(VLOOKUP(Data_Set[[#This Row],[Type Transport]],'[1]Taux émission CO2e'!$A$20:$D$31,4,0),0)</f>
        <v>6.7400000000000002E-2</v>
      </c>
      <c r="AA1138" s="30">
        <f>Data_Set[[#This Row],[Repartition Segment 1]]*Data_Set[[#This Row],[Coefficient CO2 Segment 1]]*Data_Set[[#This Row],[Poids OT (T)]]*Data_Set[[#This Row],[Distance (KM)]]</f>
        <v>1.9244467200000002</v>
      </c>
      <c r="AB1138" s="30">
        <f>Data_Set[[#This Row],[Repartition Segment 2]]*Data_Set[[#This Row],[Coefficient CO2 Segment 2]]*Data_Set[[#This Row],[Poids OT (T)]]*Data_Set[[#This Row],[Distance (KM)]]</f>
        <v>1.8915707552000003</v>
      </c>
      <c r="AC1138" s="30">
        <f>Data_Set[[#This Row],[Bilan CO2 Segment 1 (Kg CO2)]]+Data_Set[[#This Row],[Bilan CO2 Segment 2 (Kg CO2)]]</f>
        <v>3.8160174752000007</v>
      </c>
      <c r="AD1138" s="1"/>
    </row>
    <row r="1139" spans="1:30" ht="12.5" x14ac:dyDescent="0.25">
      <c r="A1139" s="7">
        <v>20210300043</v>
      </c>
      <c r="B1139" s="18">
        <v>44271</v>
      </c>
      <c r="C1139" s="18" t="str">
        <f>TEXT(B1139, "mmmm")</f>
        <v>mars</v>
      </c>
      <c r="D1139" s="18" t="str">
        <f>TEXT(B1139,"aaaa")</f>
        <v>2021</v>
      </c>
      <c r="E1139" s="7">
        <v>1337756</v>
      </c>
      <c r="F1139" s="17">
        <v>120</v>
      </c>
      <c r="G1139" s="23">
        <f>Data_Set[[#This Row],[Poids OT (kg)]]/1000</f>
        <v>0.12</v>
      </c>
      <c r="H1139" s="6" t="s">
        <v>0</v>
      </c>
      <c r="I1139" s="7">
        <v>92</v>
      </c>
      <c r="J1139" s="6">
        <v>91100</v>
      </c>
      <c r="K1139" s="6" t="s">
        <v>22</v>
      </c>
      <c r="L1139" s="6">
        <v>59243</v>
      </c>
      <c r="M1139" s="6" t="s">
        <v>33</v>
      </c>
      <c r="N1139" s="7">
        <v>250.57900000000001</v>
      </c>
      <c r="O1139" s="6" t="s">
        <v>145</v>
      </c>
      <c r="P1139" s="6" t="s">
        <v>146</v>
      </c>
      <c r="Q1139" s="11">
        <v>1690891543678</v>
      </c>
      <c r="R1139" s="12">
        <v>154098765</v>
      </c>
      <c r="S1139" s="6" t="str">
        <f>LEFT(Q1139,1)</f>
        <v>1</v>
      </c>
      <c r="T1139" s="6" t="str">
        <f>IF(S1139="1","Homme",IF(S1139="0","Inconnu","Femme"))</f>
        <v>Homme</v>
      </c>
      <c r="U1139" s="6" t="str">
        <f>"19"&amp;MID(Q1139, SEARCH("", Q1139) + 1,2)</f>
        <v>1969</v>
      </c>
      <c r="V1139" s="6" t="str">
        <f>FLOOR(U1139,5) &amp; "-" &amp; FLOOR(U1139,5) + 5</f>
        <v>1965-1970</v>
      </c>
      <c r="W1139" s="24">
        <f>IFERROR(VLOOKUP(Data_Set[[#This Row],[Type Transport]],'[1]Taux émission CO2e'!$A$5:$B$16,2,0),0)</f>
        <v>0.3</v>
      </c>
      <c r="X1139" s="28">
        <f>IFERROR(VLOOKUP(Data_Set[[#This Row],[Type Transport]],'[1]Taux émission CO2e'!$A$5:$D$16,4,0),0)</f>
        <v>0.16</v>
      </c>
      <c r="Y1139" s="24">
        <f>IFERROR(VLOOKUP(Data_Set[[#This Row],[Type Transport]],'[1]Taux émission CO2e'!$A$20:$B$31,2,0),0)</f>
        <v>0.7</v>
      </c>
      <c r="Z1139" s="6">
        <f>IFERROR(VLOOKUP(Data_Set[[#This Row],[Type Transport]],'[1]Taux émission CO2e'!$A$20:$D$31,4,0),0)</f>
        <v>6.7400000000000002E-2</v>
      </c>
      <c r="AA1139" s="30">
        <f>Data_Set[[#This Row],[Repartition Segment 1]]*Data_Set[[#This Row],[Coefficient CO2 Segment 1]]*Data_Set[[#This Row],[Poids OT (T)]]*Data_Set[[#This Row],[Distance (KM)]]</f>
        <v>1.44333504</v>
      </c>
      <c r="AB1139" s="30">
        <f>Data_Set[[#This Row],[Repartition Segment 2]]*Data_Set[[#This Row],[Coefficient CO2 Segment 2]]*Data_Set[[#This Row],[Poids OT (T)]]*Data_Set[[#This Row],[Distance (KM)]]</f>
        <v>1.4186780664</v>
      </c>
      <c r="AC1139" s="30">
        <f>Data_Set[[#This Row],[Bilan CO2 Segment 1 (Kg CO2)]]+Data_Set[[#This Row],[Bilan CO2 Segment 2 (Kg CO2)]]</f>
        <v>2.8620131064000001</v>
      </c>
      <c r="AD1139" s="1"/>
    </row>
    <row r="1140" spans="1:30" ht="12.5" x14ac:dyDescent="0.25">
      <c r="A1140" s="7">
        <v>20210500070</v>
      </c>
      <c r="B1140" s="18">
        <v>44333</v>
      </c>
      <c r="C1140" s="18" t="str">
        <f>TEXT(B1140, "mmmm")</f>
        <v>mai</v>
      </c>
      <c r="D1140" s="18" t="str">
        <f>TEXT(B1140,"aaaa")</f>
        <v>2021</v>
      </c>
      <c r="E1140" s="7">
        <v>1364897</v>
      </c>
      <c r="F1140" s="17">
        <v>70</v>
      </c>
      <c r="G1140" s="23">
        <f>Data_Set[[#This Row],[Poids OT (kg)]]/1000</f>
        <v>7.0000000000000007E-2</v>
      </c>
      <c r="H1140" s="6" t="s">
        <v>0</v>
      </c>
      <c r="I1140" s="7">
        <v>92</v>
      </c>
      <c r="J1140" s="6">
        <v>91100</v>
      </c>
      <c r="K1140" s="6" t="s">
        <v>22</v>
      </c>
      <c r="L1140" s="6">
        <v>59243</v>
      </c>
      <c r="M1140" s="6" t="s">
        <v>33</v>
      </c>
      <c r="N1140" s="7">
        <v>250.57900000000001</v>
      </c>
      <c r="O1140" s="6" t="s">
        <v>145</v>
      </c>
      <c r="P1140" s="6" t="s">
        <v>146</v>
      </c>
      <c r="Q1140" s="11">
        <v>1690891543678</v>
      </c>
      <c r="R1140" s="12">
        <v>154098765</v>
      </c>
      <c r="S1140" s="6" t="str">
        <f>LEFT(Q1140,1)</f>
        <v>1</v>
      </c>
      <c r="T1140" s="6" t="str">
        <f>IF(S1140="1","Homme",IF(S1140="0","Inconnu","Femme"))</f>
        <v>Homme</v>
      </c>
      <c r="U1140" s="6" t="str">
        <f>"19"&amp;MID(Q1140, SEARCH("", Q1140) + 1,2)</f>
        <v>1969</v>
      </c>
      <c r="V1140" s="6" t="str">
        <f>FLOOR(U1140,5) &amp; "-" &amp; FLOOR(U1140,5) + 5</f>
        <v>1965-1970</v>
      </c>
      <c r="W1140" s="24">
        <f>IFERROR(VLOOKUP(Data_Set[[#This Row],[Type Transport]],'[1]Taux émission CO2e'!$A$5:$B$16,2,0),0)</f>
        <v>0.3</v>
      </c>
      <c r="X1140" s="28">
        <f>IFERROR(VLOOKUP(Data_Set[[#This Row],[Type Transport]],'[1]Taux émission CO2e'!$A$5:$D$16,4,0),0)</f>
        <v>0.16</v>
      </c>
      <c r="Y1140" s="24">
        <f>IFERROR(VLOOKUP(Data_Set[[#This Row],[Type Transport]],'[1]Taux émission CO2e'!$A$20:$B$31,2,0),0)</f>
        <v>0.7</v>
      </c>
      <c r="Z1140" s="6">
        <f>IFERROR(VLOOKUP(Data_Set[[#This Row],[Type Transport]],'[1]Taux émission CO2e'!$A$20:$D$31,4,0),0)</f>
        <v>6.7400000000000002E-2</v>
      </c>
      <c r="AA1140" s="30">
        <f>Data_Set[[#This Row],[Repartition Segment 1]]*Data_Set[[#This Row],[Coefficient CO2 Segment 1]]*Data_Set[[#This Row],[Poids OT (T)]]*Data_Set[[#This Row],[Distance (KM)]]</f>
        <v>0.84194544000000016</v>
      </c>
      <c r="AB1140" s="30">
        <f>Data_Set[[#This Row],[Repartition Segment 2]]*Data_Set[[#This Row],[Coefficient CO2 Segment 2]]*Data_Set[[#This Row],[Poids OT (T)]]*Data_Set[[#This Row],[Distance (KM)]]</f>
        <v>0.82756220540000003</v>
      </c>
      <c r="AC1140" s="30">
        <f>Data_Set[[#This Row],[Bilan CO2 Segment 1 (Kg CO2)]]+Data_Set[[#This Row],[Bilan CO2 Segment 2 (Kg CO2)]]</f>
        <v>1.6695076454000002</v>
      </c>
      <c r="AD1140" s="1"/>
    </row>
    <row r="1141" spans="1:30" ht="12.5" x14ac:dyDescent="0.25">
      <c r="A1141" s="7">
        <v>20210700031</v>
      </c>
      <c r="B1141" s="18">
        <v>44403</v>
      </c>
      <c r="C1141" s="18" t="str">
        <f>TEXT(B1141, "mmmm")</f>
        <v>juillet</v>
      </c>
      <c r="D1141" s="18" t="str">
        <f>TEXT(B1141,"aaaa")</f>
        <v>2021</v>
      </c>
      <c r="E1141" s="7">
        <v>1390467</v>
      </c>
      <c r="F1141" s="17">
        <v>300</v>
      </c>
      <c r="G1141" s="23">
        <f>Data_Set[[#This Row],[Poids OT (kg)]]/1000</f>
        <v>0.3</v>
      </c>
      <c r="H1141" s="6" t="s">
        <v>0</v>
      </c>
      <c r="I1141" s="7">
        <v>140</v>
      </c>
      <c r="J1141" s="6">
        <v>91100</v>
      </c>
      <c r="K1141" s="6" t="s">
        <v>22</v>
      </c>
      <c r="L1141" s="6">
        <v>59243</v>
      </c>
      <c r="M1141" s="6" t="s">
        <v>33</v>
      </c>
      <c r="N1141" s="7">
        <v>250.57900000000001</v>
      </c>
      <c r="O1141" s="6" t="s">
        <v>145</v>
      </c>
      <c r="P1141" s="6" t="s">
        <v>146</v>
      </c>
      <c r="Q1141" s="11">
        <v>1690891543678</v>
      </c>
      <c r="R1141" s="12">
        <v>154098765</v>
      </c>
      <c r="S1141" s="6" t="str">
        <f>LEFT(Q1141,1)</f>
        <v>1</v>
      </c>
      <c r="T1141" s="6" t="str">
        <f>IF(S1141="1","Homme",IF(S1141="0","Inconnu","Femme"))</f>
        <v>Homme</v>
      </c>
      <c r="U1141" s="6" t="str">
        <f>"19"&amp;MID(Q1141, SEARCH("", Q1141) + 1,2)</f>
        <v>1969</v>
      </c>
      <c r="V1141" s="6" t="str">
        <f>FLOOR(U1141,5) &amp; "-" &amp; FLOOR(U1141,5) + 5</f>
        <v>1965-1970</v>
      </c>
      <c r="W1141" s="24">
        <f>IFERROR(VLOOKUP(Data_Set[[#This Row],[Type Transport]],'[1]Taux émission CO2e'!$A$5:$B$16,2,0),0)</f>
        <v>0.3</v>
      </c>
      <c r="X1141" s="28">
        <f>IFERROR(VLOOKUP(Data_Set[[#This Row],[Type Transport]],'[1]Taux émission CO2e'!$A$5:$D$16,4,0),0)</f>
        <v>0.16</v>
      </c>
      <c r="Y1141" s="24">
        <f>IFERROR(VLOOKUP(Data_Set[[#This Row],[Type Transport]],'[1]Taux émission CO2e'!$A$20:$B$31,2,0),0)</f>
        <v>0.7</v>
      </c>
      <c r="Z1141" s="6">
        <f>IFERROR(VLOOKUP(Data_Set[[#This Row],[Type Transport]],'[1]Taux émission CO2e'!$A$20:$D$31,4,0),0)</f>
        <v>6.7400000000000002E-2</v>
      </c>
      <c r="AA1141" s="30">
        <f>Data_Set[[#This Row],[Repartition Segment 1]]*Data_Set[[#This Row],[Coefficient CO2 Segment 1]]*Data_Set[[#This Row],[Poids OT (T)]]*Data_Set[[#This Row],[Distance (KM)]]</f>
        <v>3.6083376</v>
      </c>
      <c r="AB1141" s="30">
        <f>Data_Set[[#This Row],[Repartition Segment 2]]*Data_Set[[#This Row],[Coefficient CO2 Segment 2]]*Data_Set[[#This Row],[Poids OT (T)]]*Data_Set[[#This Row],[Distance (KM)]]</f>
        <v>3.5466951660000001</v>
      </c>
      <c r="AC1141" s="30">
        <f>Data_Set[[#This Row],[Bilan CO2 Segment 1 (Kg CO2)]]+Data_Set[[#This Row],[Bilan CO2 Segment 2 (Kg CO2)]]</f>
        <v>7.1550327659999997</v>
      </c>
      <c r="AD1141" s="1"/>
    </row>
    <row r="1142" spans="1:30" ht="12.5" x14ac:dyDescent="0.25">
      <c r="A1142" s="7">
        <v>20210800045</v>
      </c>
      <c r="B1142" s="18">
        <v>44420</v>
      </c>
      <c r="C1142" s="18" t="str">
        <f>TEXT(B1142, "mmmm")</f>
        <v>août</v>
      </c>
      <c r="D1142" s="18" t="str">
        <f>TEXT(B1142,"aaaa")</f>
        <v>2021</v>
      </c>
      <c r="E1142" s="7">
        <v>1395861</v>
      </c>
      <c r="F1142" s="17">
        <v>290</v>
      </c>
      <c r="G1142" s="23">
        <f>Data_Set[[#This Row],[Poids OT (kg)]]/1000</f>
        <v>0.28999999999999998</v>
      </c>
      <c r="H1142" s="6" t="s">
        <v>0</v>
      </c>
      <c r="I1142" s="7">
        <v>92</v>
      </c>
      <c r="J1142" s="6">
        <v>91100</v>
      </c>
      <c r="K1142" s="6" t="s">
        <v>22</v>
      </c>
      <c r="L1142" s="6">
        <v>59243</v>
      </c>
      <c r="M1142" s="6" t="s">
        <v>33</v>
      </c>
      <c r="N1142" s="7">
        <v>250.57900000000001</v>
      </c>
      <c r="O1142" s="6" t="s">
        <v>145</v>
      </c>
      <c r="P1142" s="6" t="s">
        <v>146</v>
      </c>
      <c r="Q1142" s="11">
        <v>1690891543678</v>
      </c>
      <c r="R1142" s="12">
        <v>154098765</v>
      </c>
      <c r="S1142" s="6" t="str">
        <f>LEFT(Q1142,1)</f>
        <v>1</v>
      </c>
      <c r="T1142" s="6" t="str">
        <f>IF(S1142="1","Homme",IF(S1142="0","Inconnu","Femme"))</f>
        <v>Homme</v>
      </c>
      <c r="U1142" s="6" t="str">
        <f>"19"&amp;MID(Q1142, SEARCH("", Q1142) + 1,2)</f>
        <v>1969</v>
      </c>
      <c r="V1142" s="6" t="str">
        <f>FLOOR(U1142,5) &amp; "-" &amp; FLOOR(U1142,5) + 5</f>
        <v>1965-1970</v>
      </c>
      <c r="W1142" s="24">
        <f>IFERROR(VLOOKUP(Data_Set[[#This Row],[Type Transport]],'[1]Taux émission CO2e'!$A$5:$B$16,2,0),0)</f>
        <v>0.3</v>
      </c>
      <c r="X1142" s="28">
        <f>IFERROR(VLOOKUP(Data_Set[[#This Row],[Type Transport]],'[1]Taux émission CO2e'!$A$5:$D$16,4,0),0)</f>
        <v>0.16</v>
      </c>
      <c r="Y1142" s="24">
        <f>IFERROR(VLOOKUP(Data_Set[[#This Row],[Type Transport]],'[1]Taux émission CO2e'!$A$20:$B$31,2,0),0)</f>
        <v>0.7</v>
      </c>
      <c r="Z1142" s="6">
        <f>IFERROR(VLOOKUP(Data_Set[[#This Row],[Type Transport]],'[1]Taux émission CO2e'!$A$20:$D$31,4,0),0)</f>
        <v>6.7400000000000002E-2</v>
      </c>
      <c r="AA1142" s="30">
        <f>Data_Set[[#This Row],[Repartition Segment 1]]*Data_Set[[#This Row],[Coefficient CO2 Segment 1]]*Data_Set[[#This Row],[Poids OT (T)]]*Data_Set[[#This Row],[Distance (KM)]]</f>
        <v>3.4880596800000001</v>
      </c>
      <c r="AB1142" s="30">
        <f>Data_Set[[#This Row],[Repartition Segment 2]]*Data_Set[[#This Row],[Coefficient CO2 Segment 2]]*Data_Set[[#This Row],[Poids OT (T)]]*Data_Set[[#This Row],[Distance (KM)]]</f>
        <v>3.4284719937999997</v>
      </c>
      <c r="AC1142" s="30">
        <f>Data_Set[[#This Row],[Bilan CO2 Segment 1 (Kg CO2)]]+Data_Set[[#This Row],[Bilan CO2 Segment 2 (Kg CO2)]]</f>
        <v>6.9165316737999998</v>
      </c>
      <c r="AD1142" s="1"/>
    </row>
    <row r="1143" spans="1:30" ht="12.5" x14ac:dyDescent="0.25">
      <c r="A1143" s="7">
        <v>20210900038</v>
      </c>
      <c r="B1143" s="18">
        <v>44438</v>
      </c>
      <c r="C1143" s="18" t="str">
        <f>TEXT(B1143, "mmmm")</f>
        <v>août</v>
      </c>
      <c r="D1143" s="18" t="str">
        <f>TEXT(B1143,"aaaa")</f>
        <v>2021</v>
      </c>
      <c r="E1143" s="7">
        <v>1400050</v>
      </c>
      <c r="F1143" s="17">
        <v>305</v>
      </c>
      <c r="G1143" s="23">
        <f>Data_Set[[#This Row],[Poids OT (kg)]]/1000</f>
        <v>0.30499999999999999</v>
      </c>
      <c r="H1143" s="6" t="s">
        <v>0</v>
      </c>
      <c r="I1143" s="7">
        <v>92</v>
      </c>
      <c r="J1143" s="6">
        <v>91100</v>
      </c>
      <c r="K1143" s="6" t="s">
        <v>22</v>
      </c>
      <c r="L1143" s="6">
        <v>59243</v>
      </c>
      <c r="M1143" s="6" t="s">
        <v>33</v>
      </c>
      <c r="N1143" s="7">
        <v>250.57900000000001</v>
      </c>
      <c r="O1143" s="6" t="s">
        <v>145</v>
      </c>
      <c r="P1143" s="6" t="s">
        <v>146</v>
      </c>
      <c r="Q1143" s="11">
        <v>1690891543678</v>
      </c>
      <c r="R1143" s="12">
        <v>154098765</v>
      </c>
      <c r="S1143" s="6" t="str">
        <f>LEFT(Q1143,1)</f>
        <v>1</v>
      </c>
      <c r="T1143" s="6" t="str">
        <f>IF(S1143="1","Homme",IF(S1143="0","Inconnu","Femme"))</f>
        <v>Homme</v>
      </c>
      <c r="U1143" s="6" t="str">
        <f>"19"&amp;MID(Q1143, SEARCH("", Q1143) + 1,2)</f>
        <v>1969</v>
      </c>
      <c r="V1143" s="6" t="str">
        <f>FLOOR(U1143,5) &amp; "-" &amp; FLOOR(U1143,5) + 5</f>
        <v>1965-1970</v>
      </c>
      <c r="W1143" s="24">
        <f>IFERROR(VLOOKUP(Data_Set[[#This Row],[Type Transport]],'[1]Taux émission CO2e'!$A$5:$B$16,2,0),0)</f>
        <v>0.3</v>
      </c>
      <c r="X1143" s="28">
        <f>IFERROR(VLOOKUP(Data_Set[[#This Row],[Type Transport]],'[1]Taux émission CO2e'!$A$5:$D$16,4,0),0)</f>
        <v>0.16</v>
      </c>
      <c r="Y1143" s="24">
        <f>IFERROR(VLOOKUP(Data_Set[[#This Row],[Type Transport]],'[1]Taux émission CO2e'!$A$20:$B$31,2,0),0)</f>
        <v>0.7</v>
      </c>
      <c r="Z1143" s="6">
        <f>IFERROR(VLOOKUP(Data_Set[[#This Row],[Type Transport]],'[1]Taux émission CO2e'!$A$20:$D$31,4,0),0)</f>
        <v>6.7400000000000002E-2</v>
      </c>
      <c r="AA1143" s="30">
        <f>Data_Set[[#This Row],[Repartition Segment 1]]*Data_Set[[#This Row],[Coefficient CO2 Segment 1]]*Data_Set[[#This Row],[Poids OT (T)]]*Data_Set[[#This Row],[Distance (KM)]]</f>
        <v>3.6684765600000002</v>
      </c>
      <c r="AB1143" s="30">
        <f>Data_Set[[#This Row],[Repartition Segment 2]]*Data_Set[[#This Row],[Coefficient CO2 Segment 2]]*Data_Set[[#This Row],[Poids OT (T)]]*Data_Set[[#This Row],[Distance (KM)]]</f>
        <v>3.6058067520999999</v>
      </c>
      <c r="AC1143" s="30">
        <f>Data_Set[[#This Row],[Bilan CO2 Segment 1 (Kg CO2)]]+Data_Set[[#This Row],[Bilan CO2 Segment 2 (Kg CO2)]]</f>
        <v>7.2742833120999997</v>
      </c>
      <c r="AD1143" s="1"/>
    </row>
    <row r="1144" spans="1:30" ht="12.5" x14ac:dyDescent="0.25">
      <c r="A1144" s="7">
        <v>20220300099</v>
      </c>
      <c r="B1144" s="18">
        <v>44620</v>
      </c>
      <c r="C1144" s="18" t="str">
        <f>TEXT(B1144, "mmmm")</f>
        <v>février</v>
      </c>
      <c r="D1144" s="18" t="str">
        <f>TEXT(B1144,"aaaa")</f>
        <v>2022</v>
      </c>
      <c r="E1144" s="7">
        <v>1473154</v>
      </c>
      <c r="F1144" s="17">
        <v>175</v>
      </c>
      <c r="G1144" s="23">
        <f>Data_Set[[#This Row],[Poids OT (kg)]]/1000</f>
        <v>0.17499999999999999</v>
      </c>
      <c r="H1144" s="6" t="s">
        <v>1</v>
      </c>
      <c r="I1144" s="7">
        <v>100</v>
      </c>
      <c r="J1144" s="6">
        <v>91100</v>
      </c>
      <c r="K1144" s="6" t="s">
        <v>22</v>
      </c>
      <c r="L1144" s="6">
        <v>59243</v>
      </c>
      <c r="M1144" s="6" t="s">
        <v>33</v>
      </c>
      <c r="N1144" s="7">
        <v>250.57900000000001</v>
      </c>
      <c r="O1144" s="6" t="s">
        <v>145</v>
      </c>
      <c r="P1144" s="6" t="s">
        <v>146</v>
      </c>
      <c r="Q1144" s="11">
        <v>1690891543678</v>
      </c>
      <c r="R1144" s="12">
        <v>154098765</v>
      </c>
      <c r="S1144" s="6" t="str">
        <f>LEFT(Q1144,1)</f>
        <v>1</v>
      </c>
      <c r="T1144" s="6" t="str">
        <f>IF(S1144="1","Homme",IF(S1144="0","Inconnu","Femme"))</f>
        <v>Homme</v>
      </c>
      <c r="U1144" s="6" t="str">
        <f>"19"&amp;MID(Q1144, SEARCH("", Q1144) + 1,2)</f>
        <v>1969</v>
      </c>
      <c r="V1144" s="6" t="str">
        <f>FLOOR(U1144,5) &amp; "-" &amp; FLOOR(U1144,5) + 5</f>
        <v>1965-1970</v>
      </c>
      <c r="W1144" s="24">
        <f>IFERROR(VLOOKUP(Data_Set[[#This Row],[Type Transport]],'[1]Taux émission CO2e'!$A$5:$B$16,2,0),0)</f>
        <v>0.3</v>
      </c>
      <c r="X1144" s="28">
        <f>IFERROR(VLOOKUP(Data_Set[[#This Row],[Type Transport]],'[1]Taux émission CO2e'!$A$5:$D$16,4,0),0)</f>
        <v>0.16</v>
      </c>
      <c r="Y1144" s="24">
        <f>IFERROR(VLOOKUP(Data_Set[[#This Row],[Type Transport]],'[1]Taux émission CO2e'!$A$20:$B$31,2,0),0)</f>
        <v>0.7</v>
      </c>
      <c r="Z1144" s="6">
        <f>IFERROR(VLOOKUP(Data_Set[[#This Row],[Type Transport]],'[1]Taux émission CO2e'!$A$20:$D$31,4,0),0)</f>
        <v>6.7400000000000002E-2</v>
      </c>
      <c r="AA1144" s="30">
        <f>Data_Set[[#This Row],[Repartition Segment 1]]*Data_Set[[#This Row],[Coefficient CO2 Segment 1]]*Data_Set[[#This Row],[Poids OT (T)]]*Data_Set[[#This Row],[Distance (KM)]]</f>
        <v>2.1048635999999998</v>
      </c>
      <c r="AB1144" s="30">
        <f>Data_Set[[#This Row],[Repartition Segment 2]]*Data_Set[[#This Row],[Coefficient CO2 Segment 2]]*Data_Set[[#This Row],[Poids OT (T)]]*Data_Set[[#This Row],[Distance (KM)]]</f>
        <v>2.0689055134999998</v>
      </c>
      <c r="AC1144" s="30">
        <f>Data_Set[[#This Row],[Bilan CO2 Segment 1 (Kg CO2)]]+Data_Set[[#This Row],[Bilan CO2 Segment 2 (Kg CO2)]]</f>
        <v>4.1737691134999997</v>
      </c>
      <c r="AD1144" s="1"/>
    </row>
    <row r="1145" spans="1:30" ht="12.5" x14ac:dyDescent="0.25">
      <c r="A1145" s="7">
        <v>202203000165</v>
      </c>
      <c r="B1145" s="18">
        <v>44631</v>
      </c>
      <c r="C1145" s="18" t="str">
        <f>TEXT(B1145, "mmmm")</f>
        <v>mars</v>
      </c>
      <c r="D1145" s="18" t="str">
        <f>TEXT(B1145,"aaaa")</f>
        <v>2022</v>
      </c>
      <c r="E1145" s="7">
        <v>1478412</v>
      </c>
      <c r="F1145" s="17">
        <v>175</v>
      </c>
      <c r="G1145" s="23">
        <f>Data_Set[[#This Row],[Poids OT (kg)]]/1000</f>
        <v>0.17499999999999999</v>
      </c>
      <c r="H1145" s="6" t="s">
        <v>1</v>
      </c>
      <c r="I1145" s="7">
        <v>100</v>
      </c>
      <c r="J1145" s="6">
        <v>91100</v>
      </c>
      <c r="K1145" s="6" t="s">
        <v>22</v>
      </c>
      <c r="L1145" s="6">
        <v>59243</v>
      </c>
      <c r="M1145" s="6" t="s">
        <v>33</v>
      </c>
      <c r="N1145" s="7">
        <v>250.57900000000001</v>
      </c>
      <c r="O1145" s="6" t="s">
        <v>145</v>
      </c>
      <c r="P1145" s="6" t="s">
        <v>146</v>
      </c>
      <c r="Q1145" s="11">
        <v>1690891543678</v>
      </c>
      <c r="R1145" s="12">
        <v>154098765</v>
      </c>
      <c r="S1145" s="6" t="str">
        <f>LEFT(Q1145,1)</f>
        <v>1</v>
      </c>
      <c r="T1145" s="6" t="str">
        <f>IF(S1145="1","Homme",IF(S1145="0","Inconnu","Femme"))</f>
        <v>Homme</v>
      </c>
      <c r="U1145" s="6" t="str">
        <f>"19"&amp;MID(Q1145, SEARCH("", Q1145) + 1,2)</f>
        <v>1969</v>
      </c>
      <c r="V1145" s="6" t="str">
        <f>FLOOR(U1145,5) &amp; "-" &amp; FLOOR(U1145,5) + 5</f>
        <v>1965-1970</v>
      </c>
      <c r="W1145" s="24">
        <f>IFERROR(VLOOKUP(Data_Set[[#This Row],[Type Transport]],'[1]Taux émission CO2e'!$A$5:$B$16,2,0),0)</f>
        <v>0.3</v>
      </c>
      <c r="X1145" s="28">
        <f>IFERROR(VLOOKUP(Data_Set[[#This Row],[Type Transport]],'[1]Taux émission CO2e'!$A$5:$D$16,4,0),0)</f>
        <v>0.16</v>
      </c>
      <c r="Y1145" s="24">
        <f>IFERROR(VLOOKUP(Data_Set[[#This Row],[Type Transport]],'[1]Taux émission CO2e'!$A$20:$B$31,2,0),0)</f>
        <v>0.7</v>
      </c>
      <c r="Z1145" s="6">
        <f>IFERROR(VLOOKUP(Data_Set[[#This Row],[Type Transport]],'[1]Taux émission CO2e'!$A$20:$D$31,4,0),0)</f>
        <v>6.7400000000000002E-2</v>
      </c>
      <c r="AA1145" s="30">
        <f>Data_Set[[#This Row],[Repartition Segment 1]]*Data_Set[[#This Row],[Coefficient CO2 Segment 1]]*Data_Set[[#This Row],[Poids OT (T)]]*Data_Set[[#This Row],[Distance (KM)]]</f>
        <v>2.1048635999999998</v>
      </c>
      <c r="AB1145" s="30">
        <f>Data_Set[[#This Row],[Repartition Segment 2]]*Data_Set[[#This Row],[Coefficient CO2 Segment 2]]*Data_Set[[#This Row],[Poids OT (T)]]*Data_Set[[#This Row],[Distance (KM)]]</f>
        <v>2.0689055134999998</v>
      </c>
      <c r="AC1145" s="30">
        <f>Data_Set[[#This Row],[Bilan CO2 Segment 1 (Kg CO2)]]+Data_Set[[#This Row],[Bilan CO2 Segment 2 (Kg CO2)]]</f>
        <v>4.1737691134999997</v>
      </c>
      <c r="AD1145" s="1"/>
    </row>
    <row r="1146" spans="1:30" ht="12.5" x14ac:dyDescent="0.25">
      <c r="A1146" s="7">
        <v>2022050075</v>
      </c>
      <c r="B1146" s="18">
        <v>44683</v>
      </c>
      <c r="C1146" s="18" t="str">
        <f>TEXT(B1146, "mmmm")</f>
        <v>mai</v>
      </c>
      <c r="D1146" s="18" t="str">
        <f>TEXT(B1146,"aaaa")</f>
        <v>2022</v>
      </c>
      <c r="E1146" s="7">
        <v>1500363</v>
      </c>
      <c r="F1146" s="17">
        <v>105</v>
      </c>
      <c r="G1146" s="23">
        <f>Data_Set[[#This Row],[Poids OT (kg)]]/1000</f>
        <v>0.105</v>
      </c>
      <c r="H1146" s="6" t="s">
        <v>1</v>
      </c>
      <c r="I1146" s="7">
        <v>100</v>
      </c>
      <c r="J1146" s="6">
        <v>91100</v>
      </c>
      <c r="K1146" s="6" t="s">
        <v>22</v>
      </c>
      <c r="L1146" s="6">
        <v>59243</v>
      </c>
      <c r="M1146" s="6" t="s">
        <v>33</v>
      </c>
      <c r="N1146" s="7">
        <v>250.57900000000001</v>
      </c>
      <c r="O1146" s="6" t="s">
        <v>145</v>
      </c>
      <c r="P1146" s="6" t="s">
        <v>146</v>
      </c>
      <c r="Q1146" s="11">
        <v>1690891543678</v>
      </c>
      <c r="R1146" s="12">
        <v>154098765</v>
      </c>
      <c r="S1146" s="6" t="str">
        <f>LEFT(Q1146,1)</f>
        <v>1</v>
      </c>
      <c r="T1146" s="6" t="str">
        <f>IF(S1146="1","Homme",IF(S1146="0","Inconnu","Femme"))</f>
        <v>Homme</v>
      </c>
      <c r="U1146" s="6" t="str">
        <f>"19"&amp;MID(Q1146, SEARCH("", Q1146) + 1,2)</f>
        <v>1969</v>
      </c>
      <c r="V1146" s="6" t="str">
        <f>FLOOR(U1146,5) &amp; "-" &amp; FLOOR(U1146,5) + 5</f>
        <v>1965-1970</v>
      </c>
      <c r="W1146" s="24">
        <f>IFERROR(VLOOKUP(Data_Set[[#This Row],[Type Transport]],'[1]Taux émission CO2e'!$A$5:$B$16,2,0),0)</f>
        <v>0.3</v>
      </c>
      <c r="X1146" s="28">
        <f>IFERROR(VLOOKUP(Data_Set[[#This Row],[Type Transport]],'[1]Taux émission CO2e'!$A$5:$D$16,4,0),0)</f>
        <v>0.16</v>
      </c>
      <c r="Y1146" s="24">
        <f>IFERROR(VLOOKUP(Data_Set[[#This Row],[Type Transport]],'[1]Taux émission CO2e'!$A$20:$B$31,2,0),0)</f>
        <v>0.7</v>
      </c>
      <c r="Z1146" s="6">
        <f>IFERROR(VLOOKUP(Data_Set[[#This Row],[Type Transport]],'[1]Taux émission CO2e'!$A$20:$D$31,4,0),0)</f>
        <v>6.7400000000000002E-2</v>
      </c>
      <c r="AA1146" s="30">
        <f>Data_Set[[#This Row],[Repartition Segment 1]]*Data_Set[[#This Row],[Coefficient CO2 Segment 1]]*Data_Set[[#This Row],[Poids OT (T)]]*Data_Set[[#This Row],[Distance (KM)]]</f>
        <v>1.2629181600000001</v>
      </c>
      <c r="AB1146" s="30">
        <f>Data_Set[[#This Row],[Repartition Segment 2]]*Data_Set[[#This Row],[Coefficient CO2 Segment 2]]*Data_Set[[#This Row],[Poids OT (T)]]*Data_Set[[#This Row],[Distance (KM)]]</f>
        <v>1.2413433081</v>
      </c>
      <c r="AC1146" s="30">
        <f>Data_Set[[#This Row],[Bilan CO2 Segment 1 (Kg CO2)]]+Data_Set[[#This Row],[Bilan CO2 Segment 2 (Kg CO2)]]</f>
        <v>2.5042614681000002</v>
      </c>
      <c r="AD1146" s="1"/>
    </row>
    <row r="1147" spans="1:30" ht="12.5" x14ac:dyDescent="0.25">
      <c r="A1147" s="7">
        <v>2022050075</v>
      </c>
      <c r="B1147" s="18">
        <v>44701</v>
      </c>
      <c r="C1147" s="18" t="str">
        <f>TEXT(B1147, "mmmm")</f>
        <v>mai</v>
      </c>
      <c r="D1147" s="18" t="str">
        <f>TEXT(B1147,"aaaa")</f>
        <v>2022</v>
      </c>
      <c r="E1147" s="7">
        <v>1508949</v>
      </c>
      <c r="F1147" s="17">
        <v>104</v>
      </c>
      <c r="G1147" s="23">
        <f>Data_Set[[#This Row],[Poids OT (kg)]]/1000</f>
        <v>0.104</v>
      </c>
      <c r="H1147" s="6" t="s">
        <v>1</v>
      </c>
      <c r="I1147" s="7">
        <v>100</v>
      </c>
      <c r="J1147" s="6">
        <v>91100</v>
      </c>
      <c r="K1147" s="6" t="s">
        <v>22</v>
      </c>
      <c r="L1147" s="6">
        <v>59243</v>
      </c>
      <c r="M1147" s="6" t="s">
        <v>33</v>
      </c>
      <c r="N1147" s="7">
        <v>250.57900000000001</v>
      </c>
      <c r="O1147" s="6" t="s">
        <v>145</v>
      </c>
      <c r="P1147" s="6" t="s">
        <v>146</v>
      </c>
      <c r="Q1147" s="11">
        <v>1690891543678</v>
      </c>
      <c r="R1147" s="12">
        <v>154098765</v>
      </c>
      <c r="S1147" s="6" t="str">
        <f>LEFT(Q1147,1)</f>
        <v>1</v>
      </c>
      <c r="T1147" s="6" t="str">
        <f>IF(S1147="1","Homme",IF(S1147="0","Inconnu","Femme"))</f>
        <v>Homme</v>
      </c>
      <c r="U1147" s="6" t="str">
        <f>"19"&amp;MID(Q1147, SEARCH("", Q1147) + 1,2)</f>
        <v>1969</v>
      </c>
      <c r="V1147" s="6" t="str">
        <f>FLOOR(U1147,5) &amp; "-" &amp; FLOOR(U1147,5) + 5</f>
        <v>1965-1970</v>
      </c>
      <c r="W1147" s="24">
        <f>IFERROR(VLOOKUP(Data_Set[[#This Row],[Type Transport]],'[1]Taux émission CO2e'!$A$5:$B$16,2,0),0)</f>
        <v>0.3</v>
      </c>
      <c r="X1147" s="28">
        <f>IFERROR(VLOOKUP(Data_Set[[#This Row],[Type Transport]],'[1]Taux émission CO2e'!$A$5:$D$16,4,0),0)</f>
        <v>0.16</v>
      </c>
      <c r="Y1147" s="24">
        <f>IFERROR(VLOOKUP(Data_Set[[#This Row],[Type Transport]],'[1]Taux émission CO2e'!$A$20:$B$31,2,0),0)</f>
        <v>0.7</v>
      </c>
      <c r="Z1147" s="6">
        <f>IFERROR(VLOOKUP(Data_Set[[#This Row],[Type Transport]],'[1]Taux émission CO2e'!$A$20:$D$31,4,0),0)</f>
        <v>6.7400000000000002E-2</v>
      </c>
      <c r="AA1147" s="30">
        <f>Data_Set[[#This Row],[Repartition Segment 1]]*Data_Set[[#This Row],[Coefficient CO2 Segment 1]]*Data_Set[[#This Row],[Poids OT (T)]]*Data_Set[[#This Row],[Distance (KM)]]</f>
        <v>1.2508903680000001</v>
      </c>
      <c r="AB1147" s="30">
        <f>Data_Set[[#This Row],[Repartition Segment 2]]*Data_Set[[#This Row],[Coefficient CO2 Segment 2]]*Data_Set[[#This Row],[Poids OT (T)]]*Data_Set[[#This Row],[Distance (KM)]]</f>
        <v>1.22952099088</v>
      </c>
      <c r="AC1147" s="30">
        <f>Data_Set[[#This Row],[Bilan CO2 Segment 1 (Kg CO2)]]+Data_Set[[#This Row],[Bilan CO2 Segment 2 (Kg CO2)]]</f>
        <v>2.4804113588800001</v>
      </c>
      <c r="AD1147" s="1"/>
    </row>
    <row r="1148" spans="1:30" ht="12.5" x14ac:dyDescent="0.25">
      <c r="A1148" s="7">
        <v>2022050075</v>
      </c>
      <c r="B1148" s="18">
        <v>44706</v>
      </c>
      <c r="C1148" s="18" t="str">
        <f>TEXT(B1148, "mmmm")</f>
        <v>mai</v>
      </c>
      <c r="D1148" s="18" t="str">
        <f>TEXT(B1148,"aaaa")</f>
        <v>2022</v>
      </c>
      <c r="E1148" s="7">
        <v>1511084</v>
      </c>
      <c r="F1148" s="17">
        <v>189</v>
      </c>
      <c r="G1148" s="23">
        <f>Data_Set[[#This Row],[Poids OT (kg)]]/1000</f>
        <v>0.189</v>
      </c>
      <c r="H1148" s="6" t="s">
        <v>1</v>
      </c>
      <c r="I1148" s="7">
        <v>100</v>
      </c>
      <c r="J1148" s="6">
        <v>91100</v>
      </c>
      <c r="K1148" s="6" t="s">
        <v>22</v>
      </c>
      <c r="L1148" s="6">
        <v>59243</v>
      </c>
      <c r="M1148" s="6" t="s">
        <v>33</v>
      </c>
      <c r="N1148" s="7">
        <v>250.57900000000001</v>
      </c>
      <c r="O1148" s="6" t="s">
        <v>145</v>
      </c>
      <c r="P1148" s="6" t="s">
        <v>146</v>
      </c>
      <c r="Q1148" s="11">
        <v>1690891543678</v>
      </c>
      <c r="R1148" s="12">
        <v>154098765</v>
      </c>
      <c r="S1148" s="6" t="str">
        <f>LEFT(Q1148,1)</f>
        <v>1</v>
      </c>
      <c r="T1148" s="6" t="str">
        <f>IF(S1148="1","Homme",IF(S1148="0","Inconnu","Femme"))</f>
        <v>Homme</v>
      </c>
      <c r="U1148" s="6" t="str">
        <f>"19"&amp;MID(Q1148, SEARCH("", Q1148) + 1,2)</f>
        <v>1969</v>
      </c>
      <c r="V1148" s="6" t="str">
        <f>FLOOR(U1148,5) &amp; "-" &amp; FLOOR(U1148,5) + 5</f>
        <v>1965-1970</v>
      </c>
      <c r="W1148" s="24">
        <f>IFERROR(VLOOKUP(Data_Set[[#This Row],[Type Transport]],'[1]Taux émission CO2e'!$A$5:$B$16,2,0),0)</f>
        <v>0.3</v>
      </c>
      <c r="X1148" s="28">
        <f>IFERROR(VLOOKUP(Data_Set[[#This Row],[Type Transport]],'[1]Taux émission CO2e'!$A$5:$D$16,4,0),0)</f>
        <v>0.16</v>
      </c>
      <c r="Y1148" s="24">
        <f>IFERROR(VLOOKUP(Data_Set[[#This Row],[Type Transport]],'[1]Taux émission CO2e'!$A$20:$B$31,2,0),0)</f>
        <v>0.7</v>
      </c>
      <c r="Z1148" s="6">
        <f>IFERROR(VLOOKUP(Data_Set[[#This Row],[Type Transport]],'[1]Taux émission CO2e'!$A$20:$D$31,4,0),0)</f>
        <v>6.7400000000000002E-2</v>
      </c>
      <c r="AA1148" s="30">
        <f>Data_Set[[#This Row],[Repartition Segment 1]]*Data_Set[[#This Row],[Coefficient CO2 Segment 1]]*Data_Set[[#This Row],[Poids OT (T)]]*Data_Set[[#This Row],[Distance (KM)]]</f>
        <v>2.2732526879999999</v>
      </c>
      <c r="AB1148" s="30">
        <f>Data_Set[[#This Row],[Repartition Segment 2]]*Data_Set[[#This Row],[Coefficient CO2 Segment 2]]*Data_Set[[#This Row],[Poids OT (T)]]*Data_Set[[#This Row],[Distance (KM)]]</f>
        <v>2.23441795458</v>
      </c>
      <c r="AC1148" s="30">
        <f>Data_Set[[#This Row],[Bilan CO2 Segment 1 (Kg CO2)]]+Data_Set[[#This Row],[Bilan CO2 Segment 2 (Kg CO2)]]</f>
        <v>4.5076706425799999</v>
      </c>
      <c r="AD1148" s="1"/>
    </row>
    <row r="1149" spans="1:30" ht="12.5" x14ac:dyDescent="0.25">
      <c r="A1149" s="7">
        <v>20220600077</v>
      </c>
      <c r="B1149" s="18">
        <v>44715</v>
      </c>
      <c r="C1149" s="18" t="str">
        <f>TEXT(B1149, "mmmm")</f>
        <v>juin</v>
      </c>
      <c r="D1149" s="18" t="str">
        <f>TEXT(B1149,"aaaa")</f>
        <v>2022</v>
      </c>
      <c r="E1149" s="7">
        <v>1513953</v>
      </c>
      <c r="F1149" s="17">
        <v>174</v>
      </c>
      <c r="G1149" s="23">
        <f>Data_Set[[#This Row],[Poids OT (kg)]]/1000</f>
        <v>0.17399999999999999</v>
      </c>
      <c r="H1149" s="6" t="s">
        <v>1</v>
      </c>
      <c r="I1149" s="7">
        <v>100</v>
      </c>
      <c r="J1149" s="6">
        <v>91100</v>
      </c>
      <c r="K1149" s="6" t="s">
        <v>22</v>
      </c>
      <c r="L1149" s="6">
        <v>59243</v>
      </c>
      <c r="M1149" s="6" t="s">
        <v>33</v>
      </c>
      <c r="N1149" s="7">
        <v>250.57900000000001</v>
      </c>
      <c r="O1149" s="6" t="s">
        <v>145</v>
      </c>
      <c r="P1149" s="6" t="s">
        <v>146</v>
      </c>
      <c r="Q1149" s="11">
        <v>1690891543678</v>
      </c>
      <c r="R1149" s="12">
        <v>154098765</v>
      </c>
      <c r="S1149" s="6" t="str">
        <f>LEFT(Q1149,1)</f>
        <v>1</v>
      </c>
      <c r="T1149" s="6" t="str">
        <f>IF(S1149="1","Homme",IF(S1149="0","Inconnu","Femme"))</f>
        <v>Homme</v>
      </c>
      <c r="U1149" s="6" t="str">
        <f>"19"&amp;MID(Q1149, SEARCH("", Q1149) + 1,2)</f>
        <v>1969</v>
      </c>
      <c r="V1149" s="6" t="str">
        <f>FLOOR(U1149,5) &amp; "-" &amp; FLOOR(U1149,5) + 5</f>
        <v>1965-1970</v>
      </c>
      <c r="W1149" s="24">
        <f>IFERROR(VLOOKUP(Data_Set[[#This Row],[Type Transport]],'[1]Taux émission CO2e'!$A$5:$B$16,2,0),0)</f>
        <v>0.3</v>
      </c>
      <c r="X1149" s="28">
        <f>IFERROR(VLOOKUP(Data_Set[[#This Row],[Type Transport]],'[1]Taux émission CO2e'!$A$5:$D$16,4,0),0)</f>
        <v>0.16</v>
      </c>
      <c r="Y1149" s="24">
        <f>IFERROR(VLOOKUP(Data_Set[[#This Row],[Type Transport]],'[1]Taux émission CO2e'!$A$20:$B$31,2,0),0)</f>
        <v>0.7</v>
      </c>
      <c r="Z1149" s="6">
        <f>IFERROR(VLOOKUP(Data_Set[[#This Row],[Type Transport]],'[1]Taux émission CO2e'!$A$20:$D$31,4,0),0)</f>
        <v>6.7400000000000002E-2</v>
      </c>
      <c r="AA1149" s="30">
        <f>Data_Set[[#This Row],[Repartition Segment 1]]*Data_Set[[#This Row],[Coefficient CO2 Segment 1]]*Data_Set[[#This Row],[Poids OT (T)]]*Data_Set[[#This Row],[Distance (KM)]]</f>
        <v>2.0928358080000002</v>
      </c>
      <c r="AB1149" s="30">
        <f>Data_Set[[#This Row],[Repartition Segment 2]]*Data_Set[[#This Row],[Coefficient CO2 Segment 2]]*Data_Set[[#This Row],[Poids OT (T)]]*Data_Set[[#This Row],[Distance (KM)]]</f>
        <v>2.0570831962799998</v>
      </c>
      <c r="AC1149" s="30">
        <f>Data_Set[[#This Row],[Bilan CO2 Segment 1 (Kg CO2)]]+Data_Set[[#This Row],[Bilan CO2 Segment 2 (Kg CO2)]]</f>
        <v>4.14991900428</v>
      </c>
      <c r="AD1149" s="1"/>
    </row>
    <row r="1150" spans="1:30" ht="12.5" x14ac:dyDescent="0.25">
      <c r="A1150" s="7">
        <v>20220600077</v>
      </c>
      <c r="B1150" s="18">
        <v>44726</v>
      </c>
      <c r="C1150" s="18" t="str">
        <f>TEXT(B1150, "mmmm")</f>
        <v>juin</v>
      </c>
      <c r="D1150" s="18" t="str">
        <f>TEXT(B1150,"aaaa")</f>
        <v>2022</v>
      </c>
      <c r="E1150" s="7">
        <v>1518324</v>
      </c>
      <c r="F1150" s="17">
        <v>189</v>
      </c>
      <c r="G1150" s="23">
        <f>Data_Set[[#This Row],[Poids OT (kg)]]/1000</f>
        <v>0.189</v>
      </c>
      <c r="H1150" s="6" t="s">
        <v>1</v>
      </c>
      <c r="I1150" s="7">
        <v>100</v>
      </c>
      <c r="J1150" s="6">
        <v>91100</v>
      </c>
      <c r="K1150" s="6" t="s">
        <v>22</v>
      </c>
      <c r="L1150" s="6">
        <v>59243</v>
      </c>
      <c r="M1150" s="6" t="s">
        <v>33</v>
      </c>
      <c r="N1150" s="7">
        <v>250.57900000000001</v>
      </c>
      <c r="O1150" s="6" t="s">
        <v>145</v>
      </c>
      <c r="P1150" s="6" t="s">
        <v>146</v>
      </c>
      <c r="Q1150" s="11">
        <v>1690891543678</v>
      </c>
      <c r="R1150" s="12">
        <v>154098765</v>
      </c>
      <c r="S1150" s="6" t="str">
        <f>LEFT(Q1150,1)</f>
        <v>1</v>
      </c>
      <c r="T1150" s="6" t="str">
        <f>IF(S1150="1","Homme",IF(S1150="0","Inconnu","Femme"))</f>
        <v>Homme</v>
      </c>
      <c r="U1150" s="6" t="str">
        <f>"19"&amp;MID(Q1150, SEARCH("", Q1150) + 1,2)</f>
        <v>1969</v>
      </c>
      <c r="V1150" s="6" t="str">
        <f>FLOOR(U1150,5) &amp; "-" &amp; FLOOR(U1150,5) + 5</f>
        <v>1965-1970</v>
      </c>
      <c r="W1150" s="24">
        <f>IFERROR(VLOOKUP(Data_Set[[#This Row],[Type Transport]],'[1]Taux émission CO2e'!$A$5:$B$16,2,0),0)</f>
        <v>0.3</v>
      </c>
      <c r="X1150" s="28">
        <f>IFERROR(VLOOKUP(Data_Set[[#This Row],[Type Transport]],'[1]Taux émission CO2e'!$A$5:$D$16,4,0),0)</f>
        <v>0.16</v>
      </c>
      <c r="Y1150" s="24">
        <f>IFERROR(VLOOKUP(Data_Set[[#This Row],[Type Transport]],'[1]Taux émission CO2e'!$A$20:$B$31,2,0),0)</f>
        <v>0.7</v>
      </c>
      <c r="Z1150" s="6">
        <f>IFERROR(VLOOKUP(Data_Set[[#This Row],[Type Transport]],'[1]Taux émission CO2e'!$A$20:$D$31,4,0),0)</f>
        <v>6.7400000000000002E-2</v>
      </c>
      <c r="AA1150" s="30">
        <f>Data_Set[[#This Row],[Repartition Segment 1]]*Data_Set[[#This Row],[Coefficient CO2 Segment 1]]*Data_Set[[#This Row],[Poids OT (T)]]*Data_Set[[#This Row],[Distance (KM)]]</f>
        <v>2.2732526879999999</v>
      </c>
      <c r="AB1150" s="30">
        <f>Data_Set[[#This Row],[Repartition Segment 2]]*Data_Set[[#This Row],[Coefficient CO2 Segment 2]]*Data_Set[[#This Row],[Poids OT (T)]]*Data_Set[[#This Row],[Distance (KM)]]</f>
        <v>2.23441795458</v>
      </c>
      <c r="AC1150" s="30">
        <f>Data_Set[[#This Row],[Bilan CO2 Segment 1 (Kg CO2)]]+Data_Set[[#This Row],[Bilan CO2 Segment 2 (Kg CO2)]]</f>
        <v>4.5076706425799999</v>
      </c>
      <c r="AD1150" s="1"/>
    </row>
    <row r="1151" spans="1:30" ht="12.5" x14ac:dyDescent="0.25">
      <c r="A1151" s="7">
        <v>20220600077</v>
      </c>
      <c r="B1151" s="18">
        <v>44727</v>
      </c>
      <c r="C1151" s="18" t="str">
        <f>TEXT(B1151, "mmmm")</f>
        <v>juin</v>
      </c>
      <c r="D1151" s="18" t="str">
        <f>TEXT(B1151,"aaaa")</f>
        <v>2022</v>
      </c>
      <c r="E1151" s="7">
        <v>1519013</v>
      </c>
      <c r="F1151" s="17">
        <v>152</v>
      </c>
      <c r="G1151" s="23">
        <f>Data_Set[[#This Row],[Poids OT (kg)]]/1000</f>
        <v>0.152</v>
      </c>
      <c r="H1151" s="6" t="s">
        <v>0</v>
      </c>
      <c r="I1151" s="7">
        <v>100</v>
      </c>
      <c r="J1151" s="6">
        <v>91100</v>
      </c>
      <c r="K1151" s="6" t="s">
        <v>22</v>
      </c>
      <c r="L1151" s="6">
        <v>59243</v>
      </c>
      <c r="M1151" s="6" t="s">
        <v>33</v>
      </c>
      <c r="N1151" s="7">
        <v>250.57900000000001</v>
      </c>
      <c r="O1151" s="6" t="s">
        <v>145</v>
      </c>
      <c r="P1151" s="6" t="s">
        <v>146</v>
      </c>
      <c r="Q1151" s="11">
        <v>1690891543678</v>
      </c>
      <c r="R1151" s="12">
        <v>154098765</v>
      </c>
      <c r="S1151" s="6" t="str">
        <f>LEFT(Q1151,1)</f>
        <v>1</v>
      </c>
      <c r="T1151" s="6" t="str">
        <f>IF(S1151="1","Homme",IF(S1151="0","Inconnu","Femme"))</f>
        <v>Homme</v>
      </c>
      <c r="U1151" s="6" t="str">
        <f>"19"&amp;MID(Q1151, SEARCH("", Q1151) + 1,2)</f>
        <v>1969</v>
      </c>
      <c r="V1151" s="6" t="str">
        <f>FLOOR(U1151,5) &amp; "-" &amp; FLOOR(U1151,5) + 5</f>
        <v>1965-1970</v>
      </c>
      <c r="W1151" s="24">
        <f>IFERROR(VLOOKUP(Data_Set[[#This Row],[Type Transport]],'[1]Taux émission CO2e'!$A$5:$B$16,2,0),0)</f>
        <v>0.3</v>
      </c>
      <c r="X1151" s="28">
        <f>IFERROR(VLOOKUP(Data_Set[[#This Row],[Type Transport]],'[1]Taux émission CO2e'!$A$5:$D$16,4,0),0)</f>
        <v>0.16</v>
      </c>
      <c r="Y1151" s="24">
        <f>IFERROR(VLOOKUP(Data_Set[[#This Row],[Type Transport]],'[1]Taux émission CO2e'!$A$20:$B$31,2,0),0)</f>
        <v>0.7</v>
      </c>
      <c r="Z1151" s="6">
        <f>IFERROR(VLOOKUP(Data_Set[[#This Row],[Type Transport]],'[1]Taux émission CO2e'!$A$20:$D$31,4,0),0)</f>
        <v>6.7400000000000002E-2</v>
      </c>
      <c r="AA1151" s="30">
        <f>Data_Set[[#This Row],[Repartition Segment 1]]*Data_Set[[#This Row],[Coefficient CO2 Segment 1]]*Data_Set[[#This Row],[Poids OT (T)]]*Data_Set[[#This Row],[Distance (KM)]]</f>
        <v>1.8282243840000001</v>
      </c>
      <c r="AB1151" s="30">
        <f>Data_Set[[#This Row],[Repartition Segment 2]]*Data_Set[[#This Row],[Coefficient CO2 Segment 2]]*Data_Set[[#This Row],[Poids OT (T)]]*Data_Set[[#This Row],[Distance (KM)]]</f>
        <v>1.7969922174399999</v>
      </c>
      <c r="AC1151" s="30">
        <f>Data_Set[[#This Row],[Bilan CO2 Segment 1 (Kg CO2)]]+Data_Set[[#This Row],[Bilan CO2 Segment 2 (Kg CO2)]]</f>
        <v>3.62521660144</v>
      </c>
      <c r="AD1151" s="1"/>
    </row>
    <row r="1152" spans="1:30" ht="12.5" x14ac:dyDescent="0.25">
      <c r="A1152" s="7">
        <v>20220600077</v>
      </c>
      <c r="B1152" s="18">
        <v>44740</v>
      </c>
      <c r="C1152" s="18" t="str">
        <f>TEXT(B1152, "mmmm")</f>
        <v>juin</v>
      </c>
      <c r="D1152" s="18" t="str">
        <f>TEXT(B1152,"aaaa")</f>
        <v>2022</v>
      </c>
      <c r="E1152" s="7">
        <v>1524881</v>
      </c>
      <c r="F1152" s="17">
        <v>152</v>
      </c>
      <c r="G1152" s="23">
        <f>Data_Set[[#This Row],[Poids OT (kg)]]/1000</f>
        <v>0.152</v>
      </c>
      <c r="H1152" s="6" t="s">
        <v>0</v>
      </c>
      <c r="I1152" s="7">
        <v>100</v>
      </c>
      <c r="J1152" s="6">
        <v>91100</v>
      </c>
      <c r="K1152" s="6" t="s">
        <v>22</v>
      </c>
      <c r="L1152" s="6">
        <v>59243</v>
      </c>
      <c r="M1152" s="6" t="s">
        <v>33</v>
      </c>
      <c r="N1152" s="7">
        <v>250.57900000000001</v>
      </c>
      <c r="O1152" s="6" t="s">
        <v>145</v>
      </c>
      <c r="P1152" s="6" t="s">
        <v>146</v>
      </c>
      <c r="Q1152" s="11">
        <v>1690891543678</v>
      </c>
      <c r="R1152" s="12">
        <v>154098765</v>
      </c>
      <c r="S1152" s="6" t="str">
        <f>LEFT(Q1152,1)</f>
        <v>1</v>
      </c>
      <c r="T1152" s="6" t="str">
        <f>IF(S1152="1","Homme",IF(S1152="0","Inconnu","Femme"))</f>
        <v>Homme</v>
      </c>
      <c r="U1152" s="6" t="str">
        <f>"19"&amp;MID(Q1152, SEARCH("", Q1152) + 1,2)</f>
        <v>1969</v>
      </c>
      <c r="V1152" s="6" t="str">
        <f>FLOOR(U1152,5) &amp; "-" &amp; FLOOR(U1152,5) + 5</f>
        <v>1965-1970</v>
      </c>
      <c r="W1152" s="24">
        <f>IFERROR(VLOOKUP(Data_Set[[#This Row],[Type Transport]],'[1]Taux émission CO2e'!$A$5:$B$16,2,0),0)</f>
        <v>0.3</v>
      </c>
      <c r="X1152" s="28">
        <f>IFERROR(VLOOKUP(Data_Set[[#This Row],[Type Transport]],'[1]Taux émission CO2e'!$A$5:$D$16,4,0),0)</f>
        <v>0.16</v>
      </c>
      <c r="Y1152" s="24">
        <f>IFERROR(VLOOKUP(Data_Set[[#This Row],[Type Transport]],'[1]Taux émission CO2e'!$A$20:$B$31,2,0),0)</f>
        <v>0.7</v>
      </c>
      <c r="Z1152" s="6">
        <f>IFERROR(VLOOKUP(Data_Set[[#This Row],[Type Transport]],'[1]Taux émission CO2e'!$A$20:$D$31,4,0),0)</f>
        <v>6.7400000000000002E-2</v>
      </c>
      <c r="AA1152" s="30">
        <f>Data_Set[[#This Row],[Repartition Segment 1]]*Data_Set[[#This Row],[Coefficient CO2 Segment 1]]*Data_Set[[#This Row],[Poids OT (T)]]*Data_Set[[#This Row],[Distance (KM)]]</f>
        <v>1.8282243840000001</v>
      </c>
      <c r="AB1152" s="30">
        <f>Data_Set[[#This Row],[Repartition Segment 2]]*Data_Set[[#This Row],[Coefficient CO2 Segment 2]]*Data_Set[[#This Row],[Poids OT (T)]]*Data_Set[[#This Row],[Distance (KM)]]</f>
        <v>1.7969922174399999</v>
      </c>
      <c r="AC1152" s="30">
        <f>Data_Set[[#This Row],[Bilan CO2 Segment 1 (Kg CO2)]]+Data_Set[[#This Row],[Bilan CO2 Segment 2 (Kg CO2)]]</f>
        <v>3.62521660144</v>
      </c>
      <c r="AD1152" s="1"/>
    </row>
    <row r="1153" spans="1:30" ht="12.5" x14ac:dyDescent="0.25">
      <c r="A1153" s="7">
        <v>2022070063</v>
      </c>
      <c r="B1153" s="18">
        <v>44754</v>
      </c>
      <c r="C1153" s="18" t="str">
        <f>TEXT(B1153, "mmmm")</f>
        <v>juillet</v>
      </c>
      <c r="D1153" s="18" t="str">
        <f>TEXT(B1153,"aaaa")</f>
        <v>2022</v>
      </c>
      <c r="E1153" s="7">
        <v>1530688</v>
      </c>
      <c r="F1153" s="17">
        <v>188</v>
      </c>
      <c r="G1153" s="23">
        <f>Data_Set[[#This Row],[Poids OT (kg)]]/1000</f>
        <v>0.188</v>
      </c>
      <c r="H1153" s="6" t="s">
        <v>0</v>
      </c>
      <c r="I1153" s="7">
        <v>100</v>
      </c>
      <c r="J1153" s="6">
        <v>91100</v>
      </c>
      <c r="K1153" s="6" t="s">
        <v>22</v>
      </c>
      <c r="L1153" s="6">
        <v>59243</v>
      </c>
      <c r="M1153" s="6" t="s">
        <v>33</v>
      </c>
      <c r="N1153" s="7">
        <v>250.57900000000001</v>
      </c>
      <c r="O1153" s="6" t="s">
        <v>145</v>
      </c>
      <c r="P1153" s="6" t="s">
        <v>146</v>
      </c>
      <c r="Q1153" s="11">
        <v>1690891543678</v>
      </c>
      <c r="R1153" s="12">
        <v>154098765</v>
      </c>
      <c r="S1153" s="6" t="str">
        <f>LEFT(Q1153,1)</f>
        <v>1</v>
      </c>
      <c r="T1153" s="6" t="str">
        <f>IF(S1153="1","Homme",IF(S1153="0","Inconnu","Femme"))</f>
        <v>Homme</v>
      </c>
      <c r="U1153" s="6" t="str">
        <f>"19"&amp;MID(Q1153, SEARCH("", Q1153) + 1,2)</f>
        <v>1969</v>
      </c>
      <c r="V1153" s="6" t="str">
        <f>FLOOR(U1153,5) &amp; "-" &amp; FLOOR(U1153,5) + 5</f>
        <v>1965-1970</v>
      </c>
      <c r="W1153" s="24">
        <f>IFERROR(VLOOKUP(Data_Set[[#This Row],[Type Transport]],'[1]Taux émission CO2e'!$A$5:$B$16,2,0),0)</f>
        <v>0.3</v>
      </c>
      <c r="X1153" s="28">
        <f>IFERROR(VLOOKUP(Data_Set[[#This Row],[Type Transport]],'[1]Taux émission CO2e'!$A$5:$D$16,4,0),0)</f>
        <v>0.16</v>
      </c>
      <c r="Y1153" s="24">
        <f>IFERROR(VLOOKUP(Data_Set[[#This Row],[Type Transport]],'[1]Taux émission CO2e'!$A$20:$B$31,2,0),0)</f>
        <v>0.7</v>
      </c>
      <c r="Z1153" s="6">
        <f>IFERROR(VLOOKUP(Data_Set[[#This Row],[Type Transport]],'[1]Taux émission CO2e'!$A$20:$D$31,4,0),0)</f>
        <v>6.7400000000000002E-2</v>
      </c>
      <c r="AA1153" s="30">
        <f>Data_Set[[#This Row],[Repartition Segment 1]]*Data_Set[[#This Row],[Coefficient CO2 Segment 1]]*Data_Set[[#This Row],[Poids OT (T)]]*Data_Set[[#This Row],[Distance (KM)]]</f>
        <v>2.2612248960000003</v>
      </c>
      <c r="AB1153" s="30">
        <f>Data_Set[[#This Row],[Repartition Segment 2]]*Data_Set[[#This Row],[Coefficient CO2 Segment 2]]*Data_Set[[#This Row],[Poids OT (T)]]*Data_Set[[#This Row],[Distance (KM)]]</f>
        <v>2.22259563736</v>
      </c>
      <c r="AC1153" s="30">
        <f>Data_Set[[#This Row],[Bilan CO2 Segment 1 (Kg CO2)]]+Data_Set[[#This Row],[Bilan CO2 Segment 2 (Kg CO2)]]</f>
        <v>4.4838205333600003</v>
      </c>
      <c r="AD1153" s="1"/>
    </row>
    <row r="1154" spans="1:30" ht="12.5" x14ac:dyDescent="0.25">
      <c r="A1154" s="7">
        <v>2022070063</v>
      </c>
      <c r="B1154" s="18">
        <v>44755</v>
      </c>
      <c r="C1154" s="18" t="str">
        <f>TEXT(B1154, "mmmm")</f>
        <v>juillet</v>
      </c>
      <c r="D1154" s="18" t="str">
        <f>TEXT(B1154,"aaaa")</f>
        <v>2022</v>
      </c>
      <c r="E1154" s="7">
        <v>1531460</v>
      </c>
      <c r="F1154" s="17">
        <v>151</v>
      </c>
      <c r="G1154" s="23">
        <f>Data_Set[[#This Row],[Poids OT (kg)]]/1000</f>
        <v>0.151</v>
      </c>
      <c r="H1154" s="6" t="s">
        <v>0</v>
      </c>
      <c r="I1154" s="7">
        <v>100</v>
      </c>
      <c r="J1154" s="6">
        <v>91100</v>
      </c>
      <c r="K1154" s="6" t="s">
        <v>22</v>
      </c>
      <c r="L1154" s="6">
        <v>59243</v>
      </c>
      <c r="M1154" s="6" t="s">
        <v>33</v>
      </c>
      <c r="N1154" s="7">
        <v>250.57900000000001</v>
      </c>
      <c r="O1154" s="6" t="s">
        <v>145</v>
      </c>
      <c r="P1154" s="6" t="s">
        <v>146</v>
      </c>
      <c r="Q1154" s="11">
        <v>1690891543678</v>
      </c>
      <c r="R1154" s="12">
        <v>154098765</v>
      </c>
      <c r="S1154" s="6" t="str">
        <f>LEFT(Q1154,1)</f>
        <v>1</v>
      </c>
      <c r="T1154" s="6" t="str">
        <f>IF(S1154="1","Homme",IF(S1154="0","Inconnu","Femme"))</f>
        <v>Homme</v>
      </c>
      <c r="U1154" s="6" t="str">
        <f>"19"&amp;MID(Q1154, SEARCH("", Q1154) + 1,2)</f>
        <v>1969</v>
      </c>
      <c r="V1154" s="6" t="str">
        <f>FLOOR(U1154,5) &amp; "-" &amp; FLOOR(U1154,5) + 5</f>
        <v>1965-1970</v>
      </c>
      <c r="W1154" s="24">
        <f>IFERROR(VLOOKUP(Data_Set[[#This Row],[Type Transport]],'[1]Taux émission CO2e'!$A$5:$B$16,2,0),0)</f>
        <v>0.3</v>
      </c>
      <c r="X1154" s="28">
        <f>IFERROR(VLOOKUP(Data_Set[[#This Row],[Type Transport]],'[1]Taux émission CO2e'!$A$5:$D$16,4,0),0)</f>
        <v>0.16</v>
      </c>
      <c r="Y1154" s="24">
        <f>IFERROR(VLOOKUP(Data_Set[[#This Row],[Type Transport]],'[1]Taux émission CO2e'!$A$20:$B$31,2,0),0)</f>
        <v>0.7</v>
      </c>
      <c r="Z1154" s="6">
        <f>IFERROR(VLOOKUP(Data_Set[[#This Row],[Type Transport]],'[1]Taux émission CO2e'!$A$20:$D$31,4,0),0)</f>
        <v>6.7400000000000002E-2</v>
      </c>
      <c r="AA1154" s="30">
        <f>Data_Set[[#This Row],[Repartition Segment 1]]*Data_Set[[#This Row],[Coefficient CO2 Segment 1]]*Data_Set[[#This Row],[Poids OT (T)]]*Data_Set[[#This Row],[Distance (KM)]]</f>
        <v>1.8161965920000001</v>
      </c>
      <c r="AB1154" s="30">
        <f>Data_Set[[#This Row],[Repartition Segment 2]]*Data_Set[[#This Row],[Coefficient CO2 Segment 2]]*Data_Set[[#This Row],[Poids OT (T)]]*Data_Set[[#This Row],[Distance (KM)]]</f>
        <v>1.7851699002200001</v>
      </c>
      <c r="AC1154" s="30">
        <f>Data_Set[[#This Row],[Bilan CO2 Segment 1 (Kg CO2)]]+Data_Set[[#This Row],[Bilan CO2 Segment 2 (Kg CO2)]]</f>
        <v>3.6013664922200004</v>
      </c>
      <c r="AD1154" s="1"/>
    </row>
    <row r="1155" spans="1:30" ht="12.5" x14ac:dyDescent="0.25">
      <c r="A1155" s="7">
        <v>20220800118</v>
      </c>
      <c r="B1155" s="18">
        <v>44769</v>
      </c>
      <c r="C1155" s="18" t="str">
        <f>TEXT(B1155, "mmmm")</f>
        <v>juillet</v>
      </c>
      <c r="D1155" s="18" t="str">
        <f>TEXT(B1155,"aaaa")</f>
        <v>2022</v>
      </c>
      <c r="E1155" s="7">
        <v>1537116</v>
      </c>
      <c r="F1155" s="17">
        <v>428</v>
      </c>
      <c r="G1155" s="23">
        <f>Data_Set[[#This Row],[Poids OT (kg)]]/1000</f>
        <v>0.42799999999999999</v>
      </c>
      <c r="H1155" s="6" t="s">
        <v>0</v>
      </c>
      <c r="I1155" s="7">
        <v>140</v>
      </c>
      <c r="J1155" s="6">
        <v>91100</v>
      </c>
      <c r="K1155" s="6" t="s">
        <v>22</v>
      </c>
      <c r="L1155" s="6">
        <v>59243</v>
      </c>
      <c r="M1155" s="6" t="s">
        <v>33</v>
      </c>
      <c r="N1155" s="7">
        <v>250.57900000000001</v>
      </c>
      <c r="O1155" s="6" t="s">
        <v>145</v>
      </c>
      <c r="P1155" s="6" t="s">
        <v>146</v>
      </c>
      <c r="Q1155" s="11">
        <v>1690891543678</v>
      </c>
      <c r="R1155" s="12">
        <v>154098765</v>
      </c>
      <c r="S1155" s="6" t="str">
        <f>LEFT(Q1155,1)</f>
        <v>1</v>
      </c>
      <c r="T1155" s="6" t="str">
        <f>IF(S1155="1","Homme",IF(S1155="0","Inconnu","Femme"))</f>
        <v>Homme</v>
      </c>
      <c r="U1155" s="6" t="str">
        <f>"19"&amp;MID(Q1155, SEARCH("", Q1155) + 1,2)</f>
        <v>1969</v>
      </c>
      <c r="V1155" s="6" t="str">
        <f>FLOOR(U1155,5) &amp; "-" &amp; FLOOR(U1155,5) + 5</f>
        <v>1965-1970</v>
      </c>
      <c r="W1155" s="24">
        <f>IFERROR(VLOOKUP(Data_Set[[#This Row],[Type Transport]],'[1]Taux émission CO2e'!$A$5:$B$16,2,0),0)</f>
        <v>0.3</v>
      </c>
      <c r="X1155" s="28">
        <f>IFERROR(VLOOKUP(Data_Set[[#This Row],[Type Transport]],'[1]Taux émission CO2e'!$A$5:$D$16,4,0),0)</f>
        <v>0.16</v>
      </c>
      <c r="Y1155" s="24">
        <f>IFERROR(VLOOKUP(Data_Set[[#This Row],[Type Transport]],'[1]Taux émission CO2e'!$A$20:$B$31,2,0),0)</f>
        <v>0.7</v>
      </c>
      <c r="Z1155" s="6">
        <f>IFERROR(VLOOKUP(Data_Set[[#This Row],[Type Transport]],'[1]Taux émission CO2e'!$A$20:$D$31,4,0),0)</f>
        <v>6.7400000000000002E-2</v>
      </c>
      <c r="AA1155" s="30">
        <f>Data_Set[[#This Row],[Repartition Segment 1]]*Data_Set[[#This Row],[Coefficient CO2 Segment 1]]*Data_Set[[#This Row],[Poids OT (T)]]*Data_Set[[#This Row],[Distance (KM)]]</f>
        <v>5.1478949759999999</v>
      </c>
      <c r="AB1155" s="30">
        <f>Data_Set[[#This Row],[Repartition Segment 2]]*Data_Set[[#This Row],[Coefficient CO2 Segment 2]]*Data_Set[[#This Row],[Poids OT (T)]]*Data_Set[[#This Row],[Distance (KM)]]</f>
        <v>5.0599517701599996</v>
      </c>
      <c r="AC1155" s="30">
        <f>Data_Set[[#This Row],[Bilan CO2 Segment 1 (Kg CO2)]]+Data_Set[[#This Row],[Bilan CO2 Segment 2 (Kg CO2)]]</f>
        <v>10.20784674616</v>
      </c>
      <c r="AD1155" s="1"/>
    </row>
    <row r="1156" spans="1:30" ht="12.5" x14ac:dyDescent="0.25">
      <c r="A1156" s="7">
        <v>2022090069</v>
      </c>
      <c r="B1156" s="18">
        <v>44816</v>
      </c>
      <c r="C1156" s="18" t="str">
        <f>TEXT(B1156, "mmmm")</f>
        <v>septembre</v>
      </c>
      <c r="D1156" s="18" t="str">
        <f>TEXT(B1156,"aaaa")</f>
        <v>2022</v>
      </c>
      <c r="E1156" s="7">
        <v>1552451</v>
      </c>
      <c r="F1156" s="17">
        <v>425</v>
      </c>
      <c r="G1156" s="23">
        <f>Data_Set[[#This Row],[Poids OT (kg)]]/1000</f>
        <v>0.42499999999999999</v>
      </c>
      <c r="H1156" s="6" t="s">
        <v>1</v>
      </c>
      <c r="I1156" s="7">
        <v>200</v>
      </c>
      <c r="J1156" s="6">
        <v>91100</v>
      </c>
      <c r="K1156" s="6" t="s">
        <v>22</v>
      </c>
      <c r="L1156" s="6">
        <v>59243</v>
      </c>
      <c r="M1156" s="6" t="s">
        <v>33</v>
      </c>
      <c r="N1156" s="7">
        <v>250.57900000000001</v>
      </c>
      <c r="O1156" s="6" t="s">
        <v>145</v>
      </c>
      <c r="P1156" s="6" t="s">
        <v>146</v>
      </c>
      <c r="Q1156" s="11">
        <v>1690891543678</v>
      </c>
      <c r="R1156" s="12">
        <v>154098765</v>
      </c>
      <c r="S1156" s="6" t="str">
        <f>LEFT(Q1156,1)</f>
        <v>1</v>
      </c>
      <c r="T1156" s="6" t="str">
        <f>IF(S1156="1","Homme",IF(S1156="0","Inconnu","Femme"))</f>
        <v>Homme</v>
      </c>
      <c r="U1156" s="6" t="str">
        <f>"19"&amp;MID(Q1156, SEARCH("", Q1156) + 1,2)</f>
        <v>1969</v>
      </c>
      <c r="V1156" s="6" t="str">
        <f>FLOOR(U1156,5) &amp; "-" &amp; FLOOR(U1156,5) + 5</f>
        <v>1965-1970</v>
      </c>
      <c r="W1156" s="24">
        <f>IFERROR(VLOOKUP(Data_Set[[#This Row],[Type Transport]],'[1]Taux émission CO2e'!$A$5:$B$16,2,0),0)</f>
        <v>0.3</v>
      </c>
      <c r="X1156" s="28">
        <f>IFERROR(VLOOKUP(Data_Set[[#This Row],[Type Transport]],'[1]Taux émission CO2e'!$A$5:$D$16,4,0),0)</f>
        <v>0.16</v>
      </c>
      <c r="Y1156" s="24">
        <f>IFERROR(VLOOKUP(Data_Set[[#This Row],[Type Transport]],'[1]Taux émission CO2e'!$A$20:$B$31,2,0),0)</f>
        <v>0.7</v>
      </c>
      <c r="Z1156" s="6">
        <f>IFERROR(VLOOKUP(Data_Set[[#This Row],[Type Transport]],'[1]Taux émission CO2e'!$A$20:$D$31,4,0),0)</f>
        <v>6.7400000000000002E-2</v>
      </c>
      <c r="AA1156" s="30">
        <f>Data_Set[[#This Row],[Repartition Segment 1]]*Data_Set[[#This Row],[Coefficient CO2 Segment 1]]*Data_Set[[#This Row],[Poids OT (T)]]*Data_Set[[#This Row],[Distance (KM)]]</f>
        <v>5.1118116000000002</v>
      </c>
      <c r="AB1156" s="30">
        <f>Data_Set[[#This Row],[Repartition Segment 2]]*Data_Set[[#This Row],[Coefficient CO2 Segment 2]]*Data_Set[[#This Row],[Poids OT (T)]]*Data_Set[[#This Row],[Distance (KM)]]</f>
        <v>5.0244848185000004</v>
      </c>
      <c r="AC1156" s="30">
        <f>Data_Set[[#This Row],[Bilan CO2 Segment 1 (Kg CO2)]]+Data_Set[[#This Row],[Bilan CO2 Segment 2 (Kg CO2)]]</f>
        <v>10.136296418500001</v>
      </c>
      <c r="AD1156" s="1"/>
    </row>
    <row r="1157" spans="1:30" ht="12.5" x14ac:dyDescent="0.25">
      <c r="A1157" s="7">
        <v>20210300043</v>
      </c>
      <c r="B1157" s="18">
        <v>44257</v>
      </c>
      <c r="C1157" s="18" t="str">
        <f>TEXT(B1157, "mmmm")</f>
        <v>mars</v>
      </c>
      <c r="D1157" s="18" t="str">
        <f>TEXT(B1157,"aaaa")</f>
        <v>2021</v>
      </c>
      <c r="E1157" s="7">
        <v>1331227</v>
      </c>
      <c r="F1157" s="17">
        <v>250</v>
      </c>
      <c r="G1157" s="23">
        <f>Data_Set[[#This Row],[Poids OT (kg)]]/1000</f>
        <v>0.25</v>
      </c>
      <c r="H1157" s="6" t="s">
        <v>1</v>
      </c>
      <c r="I1157" s="7">
        <v>135.77000000000001</v>
      </c>
      <c r="J1157" s="6">
        <v>59810</v>
      </c>
      <c r="K1157" s="6" t="s">
        <v>30</v>
      </c>
      <c r="L1157" s="6">
        <v>91100</v>
      </c>
      <c r="M1157" s="6" t="s">
        <v>22</v>
      </c>
      <c r="N1157" s="7">
        <v>250.27799999999999</v>
      </c>
      <c r="O1157" s="6" t="s">
        <v>162</v>
      </c>
      <c r="P1157" s="6" t="s">
        <v>163</v>
      </c>
      <c r="Q1157" s="11">
        <v>1981059987654</v>
      </c>
      <c r="R1157" s="12">
        <v>698888888</v>
      </c>
      <c r="S1157" s="6" t="str">
        <f>LEFT(Q1157,1)</f>
        <v>1</v>
      </c>
      <c r="T1157" s="6" t="str">
        <f>IF(S1157="1","Homme",IF(S1157="0","Inconnu","Femme"))</f>
        <v>Homme</v>
      </c>
      <c r="U1157" s="6" t="str">
        <f>"19"&amp;MID(Q1157, SEARCH("", Q1157) + 1,2)</f>
        <v>1998</v>
      </c>
      <c r="V1157" s="6" t="str">
        <f>FLOOR(U1157,5) &amp; "-" &amp; FLOOR(U1157,5) + 5</f>
        <v>1995-2000</v>
      </c>
      <c r="W1157" s="24">
        <f>IFERROR(VLOOKUP(Data_Set[[#This Row],[Type Transport]],'[1]Taux émission CO2e'!$A$5:$B$16,2,0),0)</f>
        <v>0.3</v>
      </c>
      <c r="X1157" s="28">
        <f>IFERROR(VLOOKUP(Data_Set[[#This Row],[Type Transport]],'[1]Taux émission CO2e'!$A$5:$D$16,4,0),0)</f>
        <v>0.16</v>
      </c>
      <c r="Y1157" s="24">
        <f>IFERROR(VLOOKUP(Data_Set[[#This Row],[Type Transport]],'[1]Taux émission CO2e'!$A$20:$B$31,2,0),0)</f>
        <v>0.7</v>
      </c>
      <c r="Z1157" s="6">
        <f>IFERROR(VLOOKUP(Data_Set[[#This Row],[Type Transport]],'[1]Taux émission CO2e'!$A$20:$D$31,4,0),0)</f>
        <v>6.7400000000000002E-2</v>
      </c>
      <c r="AA1157" s="30">
        <f>Data_Set[[#This Row],[Repartition Segment 1]]*Data_Set[[#This Row],[Coefficient CO2 Segment 1]]*Data_Set[[#This Row],[Poids OT (T)]]*Data_Set[[#This Row],[Distance (KM)]]</f>
        <v>3.003336</v>
      </c>
      <c r="AB1157" s="30">
        <f>Data_Set[[#This Row],[Repartition Segment 2]]*Data_Set[[#This Row],[Coefficient CO2 Segment 2]]*Data_Set[[#This Row],[Poids OT (T)]]*Data_Set[[#This Row],[Distance (KM)]]</f>
        <v>2.95202901</v>
      </c>
      <c r="AC1157" s="30">
        <f>Data_Set[[#This Row],[Bilan CO2 Segment 1 (Kg CO2)]]+Data_Set[[#This Row],[Bilan CO2 Segment 2 (Kg CO2)]]</f>
        <v>5.9553650099999995</v>
      </c>
      <c r="AD1157" s="1"/>
    </row>
    <row r="1158" spans="1:30" ht="12.5" x14ac:dyDescent="0.25">
      <c r="A1158" s="7">
        <v>20210300043</v>
      </c>
      <c r="B1158" s="18">
        <v>44259</v>
      </c>
      <c r="C1158" s="18" t="str">
        <f>TEXT(B1158, "mmmm")</f>
        <v>mars</v>
      </c>
      <c r="D1158" s="18" t="str">
        <f>TEXT(B1158,"aaaa")</f>
        <v>2021</v>
      </c>
      <c r="E1158" s="7">
        <v>1333235</v>
      </c>
      <c r="F1158" s="17">
        <v>200</v>
      </c>
      <c r="G1158" s="23">
        <f>Data_Set[[#This Row],[Poids OT (kg)]]/1000</f>
        <v>0.2</v>
      </c>
      <c r="H1158" s="6" t="s">
        <v>1</v>
      </c>
      <c r="I1158" s="7">
        <v>115</v>
      </c>
      <c r="J1158" s="6">
        <v>59810</v>
      </c>
      <c r="K1158" s="6" t="s">
        <v>30</v>
      </c>
      <c r="L1158" s="6">
        <v>91100</v>
      </c>
      <c r="M1158" s="6" t="s">
        <v>22</v>
      </c>
      <c r="N1158" s="7">
        <v>250.27799999999999</v>
      </c>
      <c r="O1158" s="6" t="s">
        <v>162</v>
      </c>
      <c r="P1158" s="6" t="s">
        <v>163</v>
      </c>
      <c r="Q1158" s="11">
        <v>1981059987654</v>
      </c>
      <c r="R1158" s="12">
        <v>698888888</v>
      </c>
      <c r="S1158" s="6" t="str">
        <f>LEFT(Q1158,1)</f>
        <v>1</v>
      </c>
      <c r="T1158" s="6" t="str">
        <f>IF(S1158="1","Homme",IF(S1158="0","Inconnu","Femme"))</f>
        <v>Homme</v>
      </c>
      <c r="U1158" s="6" t="str">
        <f>"19"&amp;MID(Q1158, SEARCH("", Q1158) + 1,2)</f>
        <v>1998</v>
      </c>
      <c r="V1158" s="6" t="str">
        <f>FLOOR(U1158,5) &amp; "-" &amp; FLOOR(U1158,5) + 5</f>
        <v>1995-2000</v>
      </c>
      <c r="W1158" s="24">
        <f>IFERROR(VLOOKUP(Data_Set[[#This Row],[Type Transport]],'[1]Taux émission CO2e'!$A$5:$B$16,2,0),0)</f>
        <v>0.3</v>
      </c>
      <c r="X1158" s="28">
        <f>IFERROR(VLOOKUP(Data_Set[[#This Row],[Type Transport]],'[1]Taux émission CO2e'!$A$5:$D$16,4,0),0)</f>
        <v>0.16</v>
      </c>
      <c r="Y1158" s="24">
        <f>IFERROR(VLOOKUP(Data_Set[[#This Row],[Type Transport]],'[1]Taux émission CO2e'!$A$20:$B$31,2,0),0)</f>
        <v>0.7</v>
      </c>
      <c r="Z1158" s="6">
        <f>IFERROR(VLOOKUP(Data_Set[[#This Row],[Type Transport]],'[1]Taux émission CO2e'!$A$20:$D$31,4,0),0)</f>
        <v>6.7400000000000002E-2</v>
      </c>
      <c r="AA1158" s="30">
        <f>Data_Set[[#This Row],[Repartition Segment 1]]*Data_Set[[#This Row],[Coefficient CO2 Segment 1]]*Data_Set[[#This Row],[Poids OT (T)]]*Data_Set[[#This Row],[Distance (KM)]]</f>
        <v>2.4026688000000003</v>
      </c>
      <c r="AB1158" s="30">
        <f>Data_Set[[#This Row],[Repartition Segment 2]]*Data_Set[[#This Row],[Coefficient CO2 Segment 2]]*Data_Set[[#This Row],[Poids OT (T)]]*Data_Set[[#This Row],[Distance (KM)]]</f>
        <v>2.3616232079999997</v>
      </c>
      <c r="AC1158" s="30">
        <f>Data_Set[[#This Row],[Bilan CO2 Segment 1 (Kg CO2)]]+Data_Set[[#This Row],[Bilan CO2 Segment 2 (Kg CO2)]]</f>
        <v>4.764292008</v>
      </c>
      <c r="AD1158" s="1"/>
    </row>
    <row r="1159" spans="1:30" ht="12.5" x14ac:dyDescent="0.25">
      <c r="A1159" s="7">
        <v>20210300043</v>
      </c>
      <c r="B1159" s="18">
        <v>44265</v>
      </c>
      <c r="C1159" s="18" t="str">
        <f>TEXT(B1159, "mmmm")</f>
        <v>mars</v>
      </c>
      <c r="D1159" s="18" t="str">
        <f>TEXT(B1159,"aaaa")</f>
        <v>2021</v>
      </c>
      <c r="E1159" s="7">
        <v>1335127</v>
      </c>
      <c r="F1159" s="17">
        <v>200</v>
      </c>
      <c r="G1159" s="23">
        <f>Data_Set[[#This Row],[Poids OT (kg)]]/1000</f>
        <v>0.2</v>
      </c>
      <c r="H1159" s="6" t="s">
        <v>1</v>
      </c>
      <c r="I1159" s="7">
        <v>115</v>
      </c>
      <c r="J1159" s="6">
        <v>59810</v>
      </c>
      <c r="K1159" s="6" t="s">
        <v>30</v>
      </c>
      <c r="L1159" s="6">
        <v>91100</v>
      </c>
      <c r="M1159" s="6" t="s">
        <v>22</v>
      </c>
      <c r="N1159" s="7">
        <v>250.27799999999999</v>
      </c>
      <c r="O1159" s="6" t="s">
        <v>162</v>
      </c>
      <c r="P1159" s="6" t="s">
        <v>163</v>
      </c>
      <c r="Q1159" s="11">
        <v>1981059987654</v>
      </c>
      <c r="R1159" s="12">
        <v>698888888</v>
      </c>
      <c r="S1159" s="6" t="str">
        <f>LEFT(Q1159,1)</f>
        <v>1</v>
      </c>
      <c r="T1159" s="6" t="str">
        <f>IF(S1159="1","Homme",IF(S1159="0","Inconnu","Femme"))</f>
        <v>Homme</v>
      </c>
      <c r="U1159" s="6" t="str">
        <f>"19"&amp;MID(Q1159, SEARCH("", Q1159) + 1,2)</f>
        <v>1998</v>
      </c>
      <c r="V1159" s="6" t="str">
        <f>FLOOR(U1159,5) &amp; "-" &amp; FLOOR(U1159,5) + 5</f>
        <v>1995-2000</v>
      </c>
      <c r="W1159" s="24">
        <f>IFERROR(VLOOKUP(Data_Set[[#This Row],[Type Transport]],'[1]Taux émission CO2e'!$A$5:$B$16,2,0),0)</f>
        <v>0.3</v>
      </c>
      <c r="X1159" s="28">
        <f>IFERROR(VLOOKUP(Data_Set[[#This Row],[Type Transport]],'[1]Taux émission CO2e'!$A$5:$D$16,4,0),0)</f>
        <v>0.16</v>
      </c>
      <c r="Y1159" s="24">
        <f>IFERROR(VLOOKUP(Data_Set[[#This Row],[Type Transport]],'[1]Taux émission CO2e'!$A$20:$B$31,2,0),0)</f>
        <v>0.7</v>
      </c>
      <c r="Z1159" s="6">
        <f>IFERROR(VLOOKUP(Data_Set[[#This Row],[Type Transport]],'[1]Taux émission CO2e'!$A$20:$D$31,4,0),0)</f>
        <v>6.7400000000000002E-2</v>
      </c>
      <c r="AA1159" s="30">
        <f>Data_Set[[#This Row],[Repartition Segment 1]]*Data_Set[[#This Row],[Coefficient CO2 Segment 1]]*Data_Set[[#This Row],[Poids OT (T)]]*Data_Set[[#This Row],[Distance (KM)]]</f>
        <v>2.4026688000000003</v>
      </c>
      <c r="AB1159" s="30">
        <f>Data_Set[[#This Row],[Repartition Segment 2]]*Data_Set[[#This Row],[Coefficient CO2 Segment 2]]*Data_Set[[#This Row],[Poids OT (T)]]*Data_Set[[#This Row],[Distance (KM)]]</f>
        <v>2.3616232079999997</v>
      </c>
      <c r="AC1159" s="30">
        <f>Data_Set[[#This Row],[Bilan CO2 Segment 1 (Kg CO2)]]+Data_Set[[#This Row],[Bilan CO2 Segment 2 (Kg CO2)]]</f>
        <v>4.764292008</v>
      </c>
      <c r="AD1159" s="1"/>
    </row>
    <row r="1160" spans="1:30" ht="12.5" x14ac:dyDescent="0.25">
      <c r="A1160" s="7">
        <v>20210300043</v>
      </c>
      <c r="B1160" s="18">
        <v>44271</v>
      </c>
      <c r="C1160" s="18" t="str">
        <f>TEXT(B1160, "mmmm")</f>
        <v>mars</v>
      </c>
      <c r="D1160" s="18" t="str">
        <f>TEXT(B1160,"aaaa")</f>
        <v>2021</v>
      </c>
      <c r="E1160" s="7">
        <v>1337179</v>
      </c>
      <c r="F1160" s="17">
        <v>200</v>
      </c>
      <c r="G1160" s="23">
        <f>Data_Set[[#This Row],[Poids OT (kg)]]/1000</f>
        <v>0.2</v>
      </c>
      <c r="H1160" s="6" t="s">
        <v>1</v>
      </c>
      <c r="I1160" s="7">
        <v>115</v>
      </c>
      <c r="J1160" s="6">
        <v>59810</v>
      </c>
      <c r="K1160" s="6" t="s">
        <v>30</v>
      </c>
      <c r="L1160" s="6">
        <v>91100</v>
      </c>
      <c r="M1160" s="6" t="s">
        <v>22</v>
      </c>
      <c r="N1160" s="7">
        <v>250.27799999999999</v>
      </c>
      <c r="O1160" s="6" t="s">
        <v>162</v>
      </c>
      <c r="P1160" s="6" t="s">
        <v>163</v>
      </c>
      <c r="Q1160" s="11">
        <v>1981059987654</v>
      </c>
      <c r="R1160" s="12">
        <v>698888888</v>
      </c>
      <c r="S1160" s="6" t="str">
        <f>LEFT(Q1160,1)</f>
        <v>1</v>
      </c>
      <c r="T1160" s="6" t="str">
        <f>IF(S1160="1","Homme",IF(S1160="0","Inconnu","Femme"))</f>
        <v>Homme</v>
      </c>
      <c r="U1160" s="6" t="str">
        <f>"19"&amp;MID(Q1160, SEARCH("", Q1160) + 1,2)</f>
        <v>1998</v>
      </c>
      <c r="V1160" s="6" t="str">
        <f>FLOOR(U1160,5) &amp; "-" &amp; FLOOR(U1160,5) + 5</f>
        <v>1995-2000</v>
      </c>
      <c r="W1160" s="24">
        <f>IFERROR(VLOOKUP(Data_Set[[#This Row],[Type Transport]],'[1]Taux émission CO2e'!$A$5:$B$16,2,0),0)</f>
        <v>0.3</v>
      </c>
      <c r="X1160" s="28">
        <f>IFERROR(VLOOKUP(Data_Set[[#This Row],[Type Transport]],'[1]Taux émission CO2e'!$A$5:$D$16,4,0),0)</f>
        <v>0.16</v>
      </c>
      <c r="Y1160" s="24">
        <f>IFERROR(VLOOKUP(Data_Set[[#This Row],[Type Transport]],'[1]Taux émission CO2e'!$A$20:$B$31,2,0),0)</f>
        <v>0.7</v>
      </c>
      <c r="Z1160" s="6">
        <f>IFERROR(VLOOKUP(Data_Set[[#This Row],[Type Transport]],'[1]Taux émission CO2e'!$A$20:$D$31,4,0),0)</f>
        <v>6.7400000000000002E-2</v>
      </c>
      <c r="AA1160" s="30">
        <f>Data_Set[[#This Row],[Repartition Segment 1]]*Data_Set[[#This Row],[Coefficient CO2 Segment 1]]*Data_Set[[#This Row],[Poids OT (T)]]*Data_Set[[#This Row],[Distance (KM)]]</f>
        <v>2.4026688000000003</v>
      </c>
      <c r="AB1160" s="30">
        <f>Data_Set[[#This Row],[Repartition Segment 2]]*Data_Set[[#This Row],[Coefficient CO2 Segment 2]]*Data_Set[[#This Row],[Poids OT (T)]]*Data_Set[[#This Row],[Distance (KM)]]</f>
        <v>2.3616232079999997</v>
      </c>
      <c r="AC1160" s="30">
        <f>Data_Set[[#This Row],[Bilan CO2 Segment 1 (Kg CO2)]]+Data_Set[[#This Row],[Bilan CO2 Segment 2 (Kg CO2)]]</f>
        <v>4.764292008</v>
      </c>
      <c r="AD1160" s="1"/>
    </row>
    <row r="1161" spans="1:30" ht="12.5" x14ac:dyDescent="0.25">
      <c r="A1161" s="7">
        <v>20210300043</v>
      </c>
      <c r="B1161" s="18">
        <v>44278</v>
      </c>
      <c r="C1161" s="18" t="str">
        <f>TEXT(B1161, "mmmm")</f>
        <v>mars</v>
      </c>
      <c r="D1161" s="18" t="str">
        <f>TEXT(B1161,"aaaa")</f>
        <v>2021</v>
      </c>
      <c r="E1161" s="7">
        <v>1339877</v>
      </c>
      <c r="F1161" s="17">
        <v>200</v>
      </c>
      <c r="G1161" s="23">
        <f>Data_Set[[#This Row],[Poids OT (kg)]]/1000</f>
        <v>0.2</v>
      </c>
      <c r="H1161" s="6" t="s">
        <v>1</v>
      </c>
      <c r="I1161" s="7">
        <v>115</v>
      </c>
      <c r="J1161" s="6">
        <v>59810</v>
      </c>
      <c r="K1161" s="6" t="s">
        <v>30</v>
      </c>
      <c r="L1161" s="6">
        <v>91100</v>
      </c>
      <c r="M1161" s="6" t="s">
        <v>22</v>
      </c>
      <c r="N1161" s="7">
        <v>250.27799999999999</v>
      </c>
      <c r="O1161" s="6" t="s">
        <v>162</v>
      </c>
      <c r="P1161" s="6" t="s">
        <v>163</v>
      </c>
      <c r="Q1161" s="11">
        <v>1981059987654</v>
      </c>
      <c r="R1161" s="12">
        <v>698888888</v>
      </c>
      <c r="S1161" s="6" t="str">
        <f>LEFT(Q1161,1)</f>
        <v>1</v>
      </c>
      <c r="T1161" s="6" t="str">
        <f>IF(S1161="1","Homme",IF(S1161="0","Inconnu","Femme"))</f>
        <v>Homme</v>
      </c>
      <c r="U1161" s="6" t="str">
        <f>"19"&amp;MID(Q1161, SEARCH("", Q1161) + 1,2)</f>
        <v>1998</v>
      </c>
      <c r="V1161" s="6" t="str">
        <f>FLOOR(U1161,5) &amp; "-" &amp; FLOOR(U1161,5) + 5</f>
        <v>1995-2000</v>
      </c>
      <c r="W1161" s="24">
        <f>IFERROR(VLOOKUP(Data_Set[[#This Row],[Type Transport]],'[1]Taux émission CO2e'!$A$5:$B$16,2,0),0)</f>
        <v>0.3</v>
      </c>
      <c r="X1161" s="28">
        <f>IFERROR(VLOOKUP(Data_Set[[#This Row],[Type Transport]],'[1]Taux émission CO2e'!$A$5:$D$16,4,0),0)</f>
        <v>0.16</v>
      </c>
      <c r="Y1161" s="24">
        <f>IFERROR(VLOOKUP(Data_Set[[#This Row],[Type Transport]],'[1]Taux émission CO2e'!$A$20:$B$31,2,0),0)</f>
        <v>0.7</v>
      </c>
      <c r="Z1161" s="6">
        <f>IFERROR(VLOOKUP(Data_Set[[#This Row],[Type Transport]],'[1]Taux émission CO2e'!$A$20:$D$31,4,0),0)</f>
        <v>6.7400000000000002E-2</v>
      </c>
      <c r="AA1161" s="30">
        <f>Data_Set[[#This Row],[Repartition Segment 1]]*Data_Set[[#This Row],[Coefficient CO2 Segment 1]]*Data_Set[[#This Row],[Poids OT (T)]]*Data_Set[[#This Row],[Distance (KM)]]</f>
        <v>2.4026688000000003</v>
      </c>
      <c r="AB1161" s="30">
        <f>Data_Set[[#This Row],[Repartition Segment 2]]*Data_Set[[#This Row],[Coefficient CO2 Segment 2]]*Data_Set[[#This Row],[Poids OT (T)]]*Data_Set[[#This Row],[Distance (KM)]]</f>
        <v>2.3616232079999997</v>
      </c>
      <c r="AC1161" s="30">
        <f>Data_Set[[#This Row],[Bilan CO2 Segment 1 (Kg CO2)]]+Data_Set[[#This Row],[Bilan CO2 Segment 2 (Kg CO2)]]</f>
        <v>4.764292008</v>
      </c>
      <c r="AD1161" s="1"/>
    </row>
    <row r="1162" spans="1:30" ht="12.5" x14ac:dyDescent="0.25">
      <c r="A1162" s="7">
        <v>20210300043</v>
      </c>
      <c r="B1162" s="18">
        <v>44285</v>
      </c>
      <c r="C1162" s="18" t="str">
        <f>TEXT(B1162, "mmmm")</f>
        <v>mars</v>
      </c>
      <c r="D1162" s="18" t="str">
        <f>TEXT(B1162,"aaaa")</f>
        <v>2021</v>
      </c>
      <c r="E1162" s="7">
        <v>1342383</v>
      </c>
      <c r="F1162" s="17">
        <v>200</v>
      </c>
      <c r="G1162" s="23">
        <f>Data_Set[[#This Row],[Poids OT (kg)]]/1000</f>
        <v>0.2</v>
      </c>
      <c r="H1162" s="6" t="s">
        <v>1</v>
      </c>
      <c r="I1162" s="7">
        <v>115</v>
      </c>
      <c r="J1162" s="6">
        <v>59810</v>
      </c>
      <c r="K1162" s="6" t="s">
        <v>30</v>
      </c>
      <c r="L1162" s="6">
        <v>91100</v>
      </c>
      <c r="M1162" s="6" t="s">
        <v>22</v>
      </c>
      <c r="N1162" s="7">
        <v>250.27799999999999</v>
      </c>
      <c r="O1162" s="6" t="s">
        <v>162</v>
      </c>
      <c r="P1162" s="6" t="s">
        <v>163</v>
      </c>
      <c r="Q1162" s="11">
        <v>1981059987654</v>
      </c>
      <c r="R1162" s="12">
        <v>698888888</v>
      </c>
      <c r="S1162" s="6" t="str">
        <f>LEFT(Q1162,1)</f>
        <v>1</v>
      </c>
      <c r="T1162" s="6" t="str">
        <f>IF(S1162="1","Homme",IF(S1162="0","Inconnu","Femme"))</f>
        <v>Homme</v>
      </c>
      <c r="U1162" s="6" t="str">
        <f>"19"&amp;MID(Q1162, SEARCH("", Q1162) + 1,2)</f>
        <v>1998</v>
      </c>
      <c r="V1162" s="6" t="str">
        <f>FLOOR(U1162,5) &amp; "-" &amp; FLOOR(U1162,5) + 5</f>
        <v>1995-2000</v>
      </c>
      <c r="W1162" s="24">
        <f>IFERROR(VLOOKUP(Data_Set[[#This Row],[Type Transport]],'[1]Taux émission CO2e'!$A$5:$B$16,2,0),0)</f>
        <v>0.3</v>
      </c>
      <c r="X1162" s="28">
        <f>IFERROR(VLOOKUP(Data_Set[[#This Row],[Type Transport]],'[1]Taux émission CO2e'!$A$5:$D$16,4,0),0)</f>
        <v>0.16</v>
      </c>
      <c r="Y1162" s="24">
        <f>IFERROR(VLOOKUP(Data_Set[[#This Row],[Type Transport]],'[1]Taux émission CO2e'!$A$20:$B$31,2,0),0)</f>
        <v>0.7</v>
      </c>
      <c r="Z1162" s="6">
        <f>IFERROR(VLOOKUP(Data_Set[[#This Row],[Type Transport]],'[1]Taux émission CO2e'!$A$20:$D$31,4,0),0)</f>
        <v>6.7400000000000002E-2</v>
      </c>
      <c r="AA1162" s="30">
        <f>Data_Set[[#This Row],[Repartition Segment 1]]*Data_Set[[#This Row],[Coefficient CO2 Segment 1]]*Data_Set[[#This Row],[Poids OT (T)]]*Data_Set[[#This Row],[Distance (KM)]]</f>
        <v>2.4026688000000003</v>
      </c>
      <c r="AB1162" s="30">
        <f>Data_Set[[#This Row],[Repartition Segment 2]]*Data_Set[[#This Row],[Coefficient CO2 Segment 2]]*Data_Set[[#This Row],[Poids OT (T)]]*Data_Set[[#This Row],[Distance (KM)]]</f>
        <v>2.3616232079999997</v>
      </c>
      <c r="AC1162" s="30">
        <f>Data_Set[[#This Row],[Bilan CO2 Segment 1 (Kg CO2)]]+Data_Set[[#This Row],[Bilan CO2 Segment 2 (Kg CO2)]]</f>
        <v>4.764292008</v>
      </c>
      <c r="AD1162" s="1"/>
    </row>
    <row r="1163" spans="1:30" ht="12.5" x14ac:dyDescent="0.25">
      <c r="A1163" s="7">
        <v>20210400029</v>
      </c>
      <c r="B1163" s="18">
        <v>44300</v>
      </c>
      <c r="C1163" s="18" t="str">
        <f>TEXT(B1163, "mmmm")</f>
        <v>avril</v>
      </c>
      <c r="D1163" s="18" t="str">
        <f>TEXT(B1163,"aaaa")</f>
        <v>2021</v>
      </c>
      <c r="E1163" s="7">
        <v>1347757</v>
      </c>
      <c r="F1163" s="17">
        <v>200</v>
      </c>
      <c r="G1163" s="23">
        <f>Data_Set[[#This Row],[Poids OT (kg)]]/1000</f>
        <v>0.2</v>
      </c>
      <c r="H1163" s="6" t="s">
        <v>0</v>
      </c>
      <c r="I1163" s="7">
        <v>125</v>
      </c>
      <c r="J1163" s="6">
        <v>59810</v>
      </c>
      <c r="K1163" s="6" t="s">
        <v>30</v>
      </c>
      <c r="L1163" s="6">
        <v>91100</v>
      </c>
      <c r="M1163" s="6" t="s">
        <v>22</v>
      </c>
      <c r="N1163" s="7">
        <v>250.27799999999999</v>
      </c>
      <c r="O1163" s="6" t="s">
        <v>162</v>
      </c>
      <c r="P1163" s="6" t="s">
        <v>163</v>
      </c>
      <c r="Q1163" s="11">
        <v>1981059987654</v>
      </c>
      <c r="R1163" s="12">
        <v>698888888</v>
      </c>
      <c r="S1163" s="6" t="str">
        <f>LEFT(Q1163,1)</f>
        <v>1</v>
      </c>
      <c r="T1163" s="6" t="str">
        <f>IF(S1163="1","Homme",IF(S1163="0","Inconnu","Femme"))</f>
        <v>Homme</v>
      </c>
      <c r="U1163" s="6" t="str">
        <f>"19"&amp;MID(Q1163, SEARCH("", Q1163) + 1,2)</f>
        <v>1998</v>
      </c>
      <c r="V1163" s="6" t="str">
        <f>FLOOR(U1163,5) &amp; "-" &amp; FLOOR(U1163,5) + 5</f>
        <v>1995-2000</v>
      </c>
      <c r="W1163" s="24">
        <f>IFERROR(VLOOKUP(Data_Set[[#This Row],[Type Transport]],'[1]Taux émission CO2e'!$A$5:$B$16,2,0),0)</f>
        <v>0.3</v>
      </c>
      <c r="X1163" s="28">
        <f>IFERROR(VLOOKUP(Data_Set[[#This Row],[Type Transport]],'[1]Taux émission CO2e'!$A$5:$D$16,4,0),0)</f>
        <v>0.16</v>
      </c>
      <c r="Y1163" s="24">
        <f>IFERROR(VLOOKUP(Data_Set[[#This Row],[Type Transport]],'[1]Taux émission CO2e'!$A$20:$B$31,2,0),0)</f>
        <v>0.7</v>
      </c>
      <c r="Z1163" s="6">
        <f>IFERROR(VLOOKUP(Data_Set[[#This Row],[Type Transport]],'[1]Taux émission CO2e'!$A$20:$D$31,4,0),0)</f>
        <v>6.7400000000000002E-2</v>
      </c>
      <c r="AA1163" s="30">
        <f>Data_Set[[#This Row],[Repartition Segment 1]]*Data_Set[[#This Row],[Coefficient CO2 Segment 1]]*Data_Set[[#This Row],[Poids OT (T)]]*Data_Set[[#This Row],[Distance (KM)]]</f>
        <v>2.4026688000000003</v>
      </c>
      <c r="AB1163" s="30">
        <f>Data_Set[[#This Row],[Repartition Segment 2]]*Data_Set[[#This Row],[Coefficient CO2 Segment 2]]*Data_Set[[#This Row],[Poids OT (T)]]*Data_Set[[#This Row],[Distance (KM)]]</f>
        <v>2.3616232079999997</v>
      </c>
      <c r="AC1163" s="30">
        <f>Data_Set[[#This Row],[Bilan CO2 Segment 1 (Kg CO2)]]+Data_Set[[#This Row],[Bilan CO2 Segment 2 (Kg CO2)]]</f>
        <v>4.764292008</v>
      </c>
      <c r="AD1163" s="1"/>
    </row>
    <row r="1164" spans="1:30" ht="12.5" x14ac:dyDescent="0.25">
      <c r="A1164" s="7">
        <v>20210400066</v>
      </c>
      <c r="B1164" s="18">
        <v>44307</v>
      </c>
      <c r="C1164" s="18" t="str">
        <f>TEXT(B1164, "mmmm")</f>
        <v>avril</v>
      </c>
      <c r="D1164" s="18" t="str">
        <f>TEXT(B1164,"aaaa")</f>
        <v>2021</v>
      </c>
      <c r="E1164" s="7">
        <v>1349950</v>
      </c>
      <c r="F1164" s="17">
        <v>400</v>
      </c>
      <c r="G1164" s="23">
        <f>Data_Set[[#This Row],[Poids OT (kg)]]/1000</f>
        <v>0.4</v>
      </c>
      <c r="H1164" s="6" t="s">
        <v>0</v>
      </c>
      <c r="I1164" s="7">
        <v>158</v>
      </c>
      <c r="J1164" s="6">
        <v>59810</v>
      </c>
      <c r="K1164" s="6" t="s">
        <v>30</v>
      </c>
      <c r="L1164" s="6">
        <v>91100</v>
      </c>
      <c r="M1164" s="6" t="s">
        <v>22</v>
      </c>
      <c r="N1164" s="7">
        <v>250.27799999999999</v>
      </c>
      <c r="O1164" s="6" t="s">
        <v>162</v>
      </c>
      <c r="P1164" s="6" t="s">
        <v>163</v>
      </c>
      <c r="Q1164" s="11">
        <v>1981059987654</v>
      </c>
      <c r="R1164" s="12">
        <v>698888888</v>
      </c>
      <c r="S1164" s="6" t="str">
        <f>LEFT(Q1164,1)</f>
        <v>1</v>
      </c>
      <c r="T1164" s="6" t="str">
        <f>IF(S1164="1","Homme",IF(S1164="0","Inconnu","Femme"))</f>
        <v>Homme</v>
      </c>
      <c r="U1164" s="6" t="str">
        <f>"19"&amp;MID(Q1164, SEARCH("", Q1164) + 1,2)</f>
        <v>1998</v>
      </c>
      <c r="V1164" s="6" t="str">
        <f>FLOOR(U1164,5) &amp; "-" &amp; FLOOR(U1164,5) + 5</f>
        <v>1995-2000</v>
      </c>
      <c r="W1164" s="24">
        <f>IFERROR(VLOOKUP(Data_Set[[#This Row],[Type Transport]],'[1]Taux émission CO2e'!$A$5:$B$16,2,0),0)</f>
        <v>0.3</v>
      </c>
      <c r="X1164" s="28">
        <f>IFERROR(VLOOKUP(Data_Set[[#This Row],[Type Transport]],'[1]Taux émission CO2e'!$A$5:$D$16,4,0),0)</f>
        <v>0.16</v>
      </c>
      <c r="Y1164" s="24">
        <f>IFERROR(VLOOKUP(Data_Set[[#This Row],[Type Transport]],'[1]Taux émission CO2e'!$A$20:$B$31,2,0),0)</f>
        <v>0.7</v>
      </c>
      <c r="Z1164" s="6">
        <f>IFERROR(VLOOKUP(Data_Set[[#This Row],[Type Transport]],'[1]Taux émission CO2e'!$A$20:$D$31,4,0),0)</f>
        <v>6.7400000000000002E-2</v>
      </c>
      <c r="AA1164" s="30">
        <f>Data_Set[[#This Row],[Repartition Segment 1]]*Data_Set[[#This Row],[Coefficient CO2 Segment 1]]*Data_Set[[#This Row],[Poids OT (T)]]*Data_Set[[#This Row],[Distance (KM)]]</f>
        <v>4.8053376000000005</v>
      </c>
      <c r="AB1164" s="30">
        <f>Data_Set[[#This Row],[Repartition Segment 2]]*Data_Set[[#This Row],[Coefficient CO2 Segment 2]]*Data_Set[[#This Row],[Poids OT (T)]]*Data_Set[[#This Row],[Distance (KM)]]</f>
        <v>4.7232464159999994</v>
      </c>
      <c r="AC1164" s="30">
        <f>Data_Set[[#This Row],[Bilan CO2 Segment 1 (Kg CO2)]]+Data_Set[[#This Row],[Bilan CO2 Segment 2 (Kg CO2)]]</f>
        <v>9.5285840159999999</v>
      </c>
      <c r="AD1164" s="1"/>
    </row>
    <row r="1165" spans="1:30" ht="12.5" x14ac:dyDescent="0.25">
      <c r="A1165" s="7">
        <v>20210400066</v>
      </c>
      <c r="B1165" s="18">
        <v>44314</v>
      </c>
      <c r="C1165" s="18" t="str">
        <f>TEXT(B1165, "mmmm")</f>
        <v>avril</v>
      </c>
      <c r="D1165" s="18" t="str">
        <f>TEXT(B1165,"aaaa")</f>
        <v>2021</v>
      </c>
      <c r="E1165" s="7">
        <v>1352270</v>
      </c>
      <c r="F1165" s="17">
        <v>250</v>
      </c>
      <c r="G1165" s="23">
        <f>Data_Set[[#This Row],[Poids OT (kg)]]/1000</f>
        <v>0.25</v>
      </c>
      <c r="H1165" s="6" t="s">
        <v>0</v>
      </c>
      <c r="I1165" s="7">
        <v>158</v>
      </c>
      <c r="J1165" s="6">
        <v>59810</v>
      </c>
      <c r="K1165" s="6" t="s">
        <v>30</v>
      </c>
      <c r="L1165" s="6">
        <v>91100</v>
      </c>
      <c r="M1165" s="6" t="s">
        <v>22</v>
      </c>
      <c r="N1165" s="7">
        <v>250.27799999999999</v>
      </c>
      <c r="O1165" s="6" t="s">
        <v>162</v>
      </c>
      <c r="P1165" s="6" t="s">
        <v>163</v>
      </c>
      <c r="Q1165" s="11">
        <v>1981059987654</v>
      </c>
      <c r="R1165" s="12">
        <v>698888888</v>
      </c>
      <c r="S1165" s="6" t="str">
        <f>LEFT(Q1165,1)</f>
        <v>1</v>
      </c>
      <c r="T1165" s="6" t="str">
        <f>IF(S1165="1","Homme",IF(S1165="0","Inconnu","Femme"))</f>
        <v>Homme</v>
      </c>
      <c r="U1165" s="6" t="str">
        <f>"19"&amp;MID(Q1165, SEARCH("", Q1165) + 1,2)</f>
        <v>1998</v>
      </c>
      <c r="V1165" s="6" t="str">
        <f>FLOOR(U1165,5) &amp; "-" &amp; FLOOR(U1165,5) + 5</f>
        <v>1995-2000</v>
      </c>
      <c r="W1165" s="24">
        <f>IFERROR(VLOOKUP(Data_Set[[#This Row],[Type Transport]],'[1]Taux émission CO2e'!$A$5:$B$16,2,0),0)</f>
        <v>0.3</v>
      </c>
      <c r="X1165" s="28">
        <f>IFERROR(VLOOKUP(Data_Set[[#This Row],[Type Transport]],'[1]Taux émission CO2e'!$A$5:$D$16,4,0),0)</f>
        <v>0.16</v>
      </c>
      <c r="Y1165" s="24">
        <f>IFERROR(VLOOKUP(Data_Set[[#This Row],[Type Transport]],'[1]Taux émission CO2e'!$A$20:$B$31,2,0),0)</f>
        <v>0.7</v>
      </c>
      <c r="Z1165" s="6">
        <f>IFERROR(VLOOKUP(Data_Set[[#This Row],[Type Transport]],'[1]Taux émission CO2e'!$A$20:$D$31,4,0),0)</f>
        <v>6.7400000000000002E-2</v>
      </c>
      <c r="AA1165" s="30">
        <f>Data_Set[[#This Row],[Repartition Segment 1]]*Data_Set[[#This Row],[Coefficient CO2 Segment 1]]*Data_Set[[#This Row],[Poids OT (T)]]*Data_Set[[#This Row],[Distance (KM)]]</f>
        <v>3.003336</v>
      </c>
      <c r="AB1165" s="30">
        <f>Data_Set[[#This Row],[Repartition Segment 2]]*Data_Set[[#This Row],[Coefficient CO2 Segment 2]]*Data_Set[[#This Row],[Poids OT (T)]]*Data_Set[[#This Row],[Distance (KM)]]</f>
        <v>2.95202901</v>
      </c>
      <c r="AC1165" s="30">
        <f>Data_Set[[#This Row],[Bilan CO2 Segment 1 (Kg CO2)]]+Data_Set[[#This Row],[Bilan CO2 Segment 2 (Kg CO2)]]</f>
        <v>5.9553650099999995</v>
      </c>
      <c r="AD1165" s="1"/>
    </row>
    <row r="1166" spans="1:30" ht="12.5" x14ac:dyDescent="0.25">
      <c r="A1166" s="7">
        <v>20210500029</v>
      </c>
      <c r="B1166" s="18">
        <v>44322</v>
      </c>
      <c r="C1166" s="18" t="str">
        <f>TEXT(B1166, "mmmm")</f>
        <v>mai</v>
      </c>
      <c r="D1166" s="18" t="str">
        <f>TEXT(B1166,"aaaa")</f>
        <v>2021</v>
      </c>
      <c r="E1166" s="7">
        <v>1361822</v>
      </c>
      <c r="F1166" s="17">
        <v>250</v>
      </c>
      <c r="G1166" s="23">
        <f>Data_Set[[#This Row],[Poids OT (kg)]]/1000</f>
        <v>0.25</v>
      </c>
      <c r="H1166" s="6" t="s">
        <v>0</v>
      </c>
      <c r="I1166" s="7">
        <v>158</v>
      </c>
      <c r="J1166" s="6">
        <v>59810</v>
      </c>
      <c r="K1166" s="6" t="s">
        <v>30</v>
      </c>
      <c r="L1166" s="6">
        <v>91100</v>
      </c>
      <c r="M1166" s="6" t="s">
        <v>22</v>
      </c>
      <c r="N1166" s="7">
        <v>250.27799999999999</v>
      </c>
      <c r="O1166" s="6" t="s">
        <v>162</v>
      </c>
      <c r="P1166" s="6" t="s">
        <v>163</v>
      </c>
      <c r="Q1166" s="11">
        <v>1981059987654</v>
      </c>
      <c r="R1166" s="12">
        <v>698888888</v>
      </c>
      <c r="S1166" s="6" t="str">
        <f>LEFT(Q1166,1)</f>
        <v>1</v>
      </c>
      <c r="T1166" s="6" t="str">
        <f>IF(S1166="1","Homme",IF(S1166="0","Inconnu","Femme"))</f>
        <v>Homme</v>
      </c>
      <c r="U1166" s="6" t="str">
        <f>"19"&amp;MID(Q1166, SEARCH("", Q1166) + 1,2)</f>
        <v>1998</v>
      </c>
      <c r="V1166" s="6" t="str">
        <f>FLOOR(U1166,5) &amp; "-" &amp; FLOOR(U1166,5) + 5</f>
        <v>1995-2000</v>
      </c>
      <c r="W1166" s="24">
        <f>IFERROR(VLOOKUP(Data_Set[[#This Row],[Type Transport]],'[1]Taux émission CO2e'!$A$5:$B$16,2,0),0)</f>
        <v>0.3</v>
      </c>
      <c r="X1166" s="28">
        <f>IFERROR(VLOOKUP(Data_Set[[#This Row],[Type Transport]],'[1]Taux émission CO2e'!$A$5:$D$16,4,0),0)</f>
        <v>0.16</v>
      </c>
      <c r="Y1166" s="24">
        <f>IFERROR(VLOOKUP(Data_Set[[#This Row],[Type Transport]],'[1]Taux émission CO2e'!$A$20:$B$31,2,0),0)</f>
        <v>0.7</v>
      </c>
      <c r="Z1166" s="6">
        <f>IFERROR(VLOOKUP(Data_Set[[#This Row],[Type Transport]],'[1]Taux émission CO2e'!$A$20:$D$31,4,0),0)</f>
        <v>6.7400000000000002E-2</v>
      </c>
      <c r="AA1166" s="30">
        <f>Data_Set[[#This Row],[Repartition Segment 1]]*Data_Set[[#This Row],[Coefficient CO2 Segment 1]]*Data_Set[[#This Row],[Poids OT (T)]]*Data_Set[[#This Row],[Distance (KM)]]</f>
        <v>3.003336</v>
      </c>
      <c r="AB1166" s="30">
        <f>Data_Set[[#This Row],[Repartition Segment 2]]*Data_Set[[#This Row],[Coefficient CO2 Segment 2]]*Data_Set[[#This Row],[Poids OT (T)]]*Data_Set[[#This Row],[Distance (KM)]]</f>
        <v>2.95202901</v>
      </c>
      <c r="AC1166" s="30">
        <f>Data_Set[[#This Row],[Bilan CO2 Segment 1 (Kg CO2)]]+Data_Set[[#This Row],[Bilan CO2 Segment 2 (Kg CO2)]]</f>
        <v>5.9553650099999995</v>
      </c>
      <c r="AD1166" s="1"/>
    </row>
    <row r="1167" spans="1:30" ht="12.5" x14ac:dyDescent="0.25">
      <c r="A1167" s="7">
        <v>20210500070</v>
      </c>
      <c r="B1167" s="18">
        <v>44336</v>
      </c>
      <c r="C1167" s="18" t="str">
        <f>TEXT(B1167, "mmmm")</f>
        <v>mai</v>
      </c>
      <c r="D1167" s="18" t="str">
        <f>TEXT(B1167,"aaaa")</f>
        <v>2021</v>
      </c>
      <c r="E1167" s="7">
        <v>1365472</v>
      </c>
      <c r="F1167" s="17">
        <v>750</v>
      </c>
      <c r="G1167" s="23">
        <f>Data_Set[[#This Row],[Poids OT (kg)]]/1000</f>
        <v>0.75</v>
      </c>
      <c r="H1167" s="6" t="s">
        <v>0</v>
      </c>
      <c r="I1167" s="7">
        <v>206</v>
      </c>
      <c r="J1167" s="6">
        <v>59810</v>
      </c>
      <c r="K1167" s="6" t="s">
        <v>30</v>
      </c>
      <c r="L1167" s="6">
        <v>91100</v>
      </c>
      <c r="M1167" s="6" t="s">
        <v>22</v>
      </c>
      <c r="N1167" s="7">
        <v>250.27799999999999</v>
      </c>
      <c r="O1167" s="6" t="s">
        <v>162</v>
      </c>
      <c r="P1167" s="6" t="s">
        <v>163</v>
      </c>
      <c r="Q1167" s="11">
        <v>1981059987654</v>
      </c>
      <c r="R1167" s="12">
        <v>698888888</v>
      </c>
      <c r="S1167" s="6" t="str">
        <f>LEFT(Q1167,1)</f>
        <v>1</v>
      </c>
      <c r="T1167" s="6" t="str">
        <f>IF(S1167="1","Homme",IF(S1167="0","Inconnu","Femme"))</f>
        <v>Homme</v>
      </c>
      <c r="U1167" s="6" t="str">
        <f>"19"&amp;MID(Q1167, SEARCH("", Q1167) + 1,2)</f>
        <v>1998</v>
      </c>
      <c r="V1167" s="6" t="str">
        <f>FLOOR(U1167,5) &amp; "-" &amp; FLOOR(U1167,5) + 5</f>
        <v>1995-2000</v>
      </c>
      <c r="W1167" s="24">
        <f>IFERROR(VLOOKUP(Data_Set[[#This Row],[Type Transport]],'[1]Taux émission CO2e'!$A$5:$B$16,2,0),0)</f>
        <v>0.3</v>
      </c>
      <c r="X1167" s="28">
        <f>IFERROR(VLOOKUP(Data_Set[[#This Row],[Type Transport]],'[1]Taux émission CO2e'!$A$5:$D$16,4,0),0)</f>
        <v>0.16</v>
      </c>
      <c r="Y1167" s="24">
        <f>IFERROR(VLOOKUP(Data_Set[[#This Row],[Type Transport]],'[1]Taux émission CO2e'!$A$20:$B$31,2,0),0)</f>
        <v>0.7</v>
      </c>
      <c r="Z1167" s="6">
        <f>IFERROR(VLOOKUP(Data_Set[[#This Row],[Type Transport]],'[1]Taux émission CO2e'!$A$20:$D$31,4,0),0)</f>
        <v>6.7400000000000002E-2</v>
      </c>
      <c r="AA1167" s="30">
        <f>Data_Set[[#This Row],[Repartition Segment 1]]*Data_Set[[#This Row],[Coefficient CO2 Segment 1]]*Data_Set[[#This Row],[Poids OT (T)]]*Data_Set[[#This Row],[Distance (KM)]]</f>
        <v>9.0100080000000009</v>
      </c>
      <c r="AB1167" s="30">
        <f>Data_Set[[#This Row],[Repartition Segment 2]]*Data_Set[[#This Row],[Coefficient CO2 Segment 2]]*Data_Set[[#This Row],[Poids OT (T)]]*Data_Set[[#This Row],[Distance (KM)]]</f>
        <v>8.8560870299999994</v>
      </c>
      <c r="AC1167" s="30">
        <f>Data_Set[[#This Row],[Bilan CO2 Segment 1 (Kg CO2)]]+Data_Set[[#This Row],[Bilan CO2 Segment 2 (Kg CO2)]]</f>
        <v>17.86609503</v>
      </c>
      <c r="AD1167" s="1"/>
    </row>
    <row r="1168" spans="1:30" ht="12.5" x14ac:dyDescent="0.25">
      <c r="A1168" s="7">
        <v>20210500107</v>
      </c>
      <c r="B1168" s="18">
        <v>44348</v>
      </c>
      <c r="C1168" s="18" t="str">
        <f>TEXT(B1168, "mmmm")</f>
        <v>juin</v>
      </c>
      <c r="D1168" s="18" t="str">
        <f>TEXT(B1168,"aaaa")</f>
        <v>2021</v>
      </c>
      <c r="E1168" s="7">
        <v>1369760</v>
      </c>
      <c r="F1168" s="17">
        <v>300</v>
      </c>
      <c r="G1168" s="23">
        <f>Data_Set[[#This Row],[Poids OT (kg)]]/1000</f>
        <v>0.3</v>
      </c>
      <c r="H1168" s="6" t="s">
        <v>0</v>
      </c>
      <c r="I1168" s="7">
        <v>158</v>
      </c>
      <c r="J1168" s="6">
        <v>59810</v>
      </c>
      <c r="K1168" s="6" t="s">
        <v>30</v>
      </c>
      <c r="L1168" s="6">
        <v>91100</v>
      </c>
      <c r="M1168" s="6" t="s">
        <v>22</v>
      </c>
      <c r="N1168" s="7">
        <v>250.27799999999999</v>
      </c>
      <c r="O1168" s="6" t="s">
        <v>162</v>
      </c>
      <c r="P1168" s="6" t="s">
        <v>163</v>
      </c>
      <c r="Q1168" s="11">
        <v>1981059987654</v>
      </c>
      <c r="R1168" s="12">
        <v>698888888</v>
      </c>
      <c r="S1168" s="6" t="str">
        <f>LEFT(Q1168,1)</f>
        <v>1</v>
      </c>
      <c r="T1168" s="6" t="str">
        <f>IF(S1168="1","Homme",IF(S1168="0","Inconnu","Femme"))</f>
        <v>Homme</v>
      </c>
      <c r="U1168" s="6" t="str">
        <f>"19"&amp;MID(Q1168, SEARCH("", Q1168) + 1,2)</f>
        <v>1998</v>
      </c>
      <c r="V1168" s="6" t="str">
        <f>FLOOR(U1168,5) &amp; "-" &amp; FLOOR(U1168,5) + 5</f>
        <v>1995-2000</v>
      </c>
      <c r="W1168" s="24">
        <f>IFERROR(VLOOKUP(Data_Set[[#This Row],[Type Transport]],'[1]Taux émission CO2e'!$A$5:$B$16,2,0),0)</f>
        <v>0.3</v>
      </c>
      <c r="X1168" s="28">
        <f>IFERROR(VLOOKUP(Data_Set[[#This Row],[Type Transport]],'[1]Taux émission CO2e'!$A$5:$D$16,4,0),0)</f>
        <v>0.16</v>
      </c>
      <c r="Y1168" s="24">
        <f>IFERROR(VLOOKUP(Data_Set[[#This Row],[Type Transport]],'[1]Taux émission CO2e'!$A$20:$B$31,2,0),0)</f>
        <v>0.7</v>
      </c>
      <c r="Z1168" s="6">
        <f>IFERROR(VLOOKUP(Data_Set[[#This Row],[Type Transport]],'[1]Taux émission CO2e'!$A$20:$D$31,4,0),0)</f>
        <v>6.7400000000000002E-2</v>
      </c>
      <c r="AA1168" s="30">
        <f>Data_Set[[#This Row],[Repartition Segment 1]]*Data_Set[[#This Row],[Coefficient CO2 Segment 1]]*Data_Set[[#This Row],[Poids OT (T)]]*Data_Set[[#This Row],[Distance (KM)]]</f>
        <v>3.6040031999999997</v>
      </c>
      <c r="AB1168" s="30">
        <f>Data_Set[[#This Row],[Repartition Segment 2]]*Data_Set[[#This Row],[Coefficient CO2 Segment 2]]*Data_Set[[#This Row],[Poids OT (T)]]*Data_Set[[#This Row],[Distance (KM)]]</f>
        <v>3.5424348119999998</v>
      </c>
      <c r="AC1168" s="30">
        <f>Data_Set[[#This Row],[Bilan CO2 Segment 1 (Kg CO2)]]+Data_Set[[#This Row],[Bilan CO2 Segment 2 (Kg CO2)]]</f>
        <v>7.1464380119999991</v>
      </c>
      <c r="AD1168" s="1"/>
    </row>
    <row r="1169" spans="1:30" ht="12.5" x14ac:dyDescent="0.25">
      <c r="A1169" s="7">
        <v>20210600050</v>
      </c>
      <c r="B1169" s="18">
        <v>44350</v>
      </c>
      <c r="C1169" s="18" t="str">
        <f>TEXT(B1169, "mmmm")</f>
        <v>juin</v>
      </c>
      <c r="D1169" s="18" t="str">
        <f>TEXT(B1169,"aaaa")</f>
        <v>2021</v>
      </c>
      <c r="E1169" s="7">
        <v>1371811</v>
      </c>
      <c r="F1169" s="17">
        <v>150</v>
      </c>
      <c r="G1169" s="23">
        <f>Data_Set[[#This Row],[Poids OT (kg)]]/1000</f>
        <v>0.15</v>
      </c>
      <c r="H1169" s="6" t="s">
        <v>0</v>
      </c>
      <c r="I1169" s="7">
        <v>158</v>
      </c>
      <c r="J1169" s="6">
        <v>59810</v>
      </c>
      <c r="K1169" s="6" t="s">
        <v>30</v>
      </c>
      <c r="L1169" s="6">
        <v>91100</v>
      </c>
      <c r="M1169" s="6" t="s">
        <v>22</v>
      </c>
      <c r="N1169" s="7">
        <v>250.27799999999999</v>
      </c>
      <c r="O1169" s="6" t="s">
        <v>162</v>
      </c>
      <c r="P1169" s="6" t="s">
        <v>163</v>
      </c>
      <c r="Q1169" s="11">
        <v>1981059987654</v>
      </c>
      <c r="R1169" s="12">
        <v>698888888</v>
      </c>
      <c r="S1169" s="6" t="str">
        <f>LEFT(Q1169,1)</f>
        <v>1</v>
      </c>
      <c r="T1169" s="6" t="str">
        <f>IF(S1169="1","Homme",IF(S1169="0","Inconnu","Femme"))</f>
        <v>Homme</v>
      </c>
      <c r="U1169" s="6" t="str">
        <f>"19"&amp;MID(Q1169, SEARCH("", Q1169) + 1,2)</f>
        <v>1998</v>
      </c>
      <c r="V1169" s="6" t="str">
        <f>FLOOR(U1169,5) &amp; "-" &amp; FLOOR(U1169,5) + 5</f>
        <v>1995-2000</v>
      </c>
      <c r="W1169" s="24">
        <f>IFERROR(VLOOKUP(Data_Set[[#This Row],[Type Transport]],'[1]Taux émission CO2e'!$A$5:$B$16,2,0),0)</f>
        <v>0.3</v>
      </c>
      <c r="X1169" s="28">
        <f>IFERROR(VLOOKUP(Data_Set[[#This Row],[Type Transport]],'[1]Taux émission CO2e'!$A$5:$D$16,4,0),0)</f>
        <v>0.16</v>
      </c>
      <c r="Y1169" s="24">
        <f>IFERROR(VLOOKUP(Data_Set[[#This Row],[Type Transport]],'[1]Taux émission CO2e'!$A$20:$B$31,2,0),0)</f>
        <v>0.7</v>
      </c>
      <c r="Z1169" s="6">
        <f>IFERROR(VLOOKUP(Data_Set[[#This Row],[Type Transport]],'[1]Taux émission CO2e'!$A$20:$D$31,4,0),0)</f>
        <v>6.7400000000000002E-2</v>
      </c>
      <c r="AA1169" s="30">
        <f>Data_Set[[#This Row],[Repartition Segment 1]]*Data_Set[[#This Row],[Coefficient CO2 Segment 1]]*Data_Set[[#This Row],[Poids OT (T)]]*Data_Set[[#This Row],[Distance (KM)]]</f>
        <v>1.8020015999999999</v>
      </c>
      <c r="AB1169" s="30">
        <f>Data_Set[[#This Row],[Repartition Segment 2]]*Data_Set[[#This Row],[Coefficient CO2 Segment 2]]*Data_Set[[#This Row],[Poids OT (T)]]*Data_Set[[#This Row],[Distance (KM)]]</f>
        <v>1.7712174059999999</v>
      </c>
      <c r="AC1169" s="30">
        <f>Data_Set[[#This Row],[Bilan CO2 Segment 1 (Kg CO2)]]+Data_Set[[#This Row],[Bilan CO2 Segment 2 (Kg CO2)]]</f>
        <v>3.5732190059999995</v>
      </c>
      <c r="AD1169" s="1"/>
    </row>
    <row r="1170" spans="1:30" ht="12.5" x14ac:dyDescent="0.25">
      <c r="A1170" s="7">
        <v>20210600050</v>
      </c>
      <c r="B1170" s="18">
        <v>44355</v>
      </c>
      <c r="C1170" s="18" t="str">
        <f>TEXT(B1170, "mmmm")</f>
        <v>juin</v>
      </c>
      <c r="D1170" s="18" t="str">
        <f>TEXT(B1170,"aaaa")</f>
        <v>2021</v>
      </c>
      <c r="E1170" s="7">
        <v>1372433</v>
      </c>
      <c r="F1170" s="17">
        <v>800</v>
      </c>
      <c r="G1170" s="23">
        <f>Data_Set[[#This Row],[Poids OT (kg)]]/1000</f>
        <v>0.8</v>
      </c>
      <c r="H1170" s="6" t="s">
        <v>0</v>
      </c>
      <c r="I1170" s="7">
        <v>206</v>
      </c>
      <c r="J1170" s="6">
        <v>59810</v>
      </c>
      <c r="K1170" s="6" t="s">
        <v>30</v>
      </c>
      <c r="L1170" s="6">
        <v>91100</v>
      </c>
      <c r="M1170" s="6" t="s">
        <v>22</v>
      </c>
      <c r="N1170" s="7">
        <v>250.27799999999999</v>
      </c>
      <c r="O1170" s="6" t="s">
        <v>162</v>
      </c>
      <c r="P1170" s="6" t="s">
        <v>163</v>
      </c>
      <c r="Q1170" s="11">
        <v>1981059987654</v>
      </c>
      <c r="R1170" s="12">
        <v>698888888</v>
      </c>
      <c r="S1170" s="6" t="str">
        <f>LEFT(Q1170,1)</f>
        <v>1</v>
      </c>
      <c r="T1170" s="6" t="str">
        <f>IF(S1170="1","Homme",IF(S1170="0","Inconnu","Femme"))</f>
        <v>Homme</v>
      </c>
      <c r="U1170" s="6" t="str">
        <f>"19"&amp;MID(Q1170, SEARCH("", Q1170) + 1,2)</f>
        <v>1998</v>
      </c>
      <c r="V1170" s="6" t="str">
        <f>FLOOR(U1170,5) &amp; "-" &amp; FLOOR(U1170,5) + 5</f>
        <v>1995-2000</v>
      </c>
      <c r="W1170" s="24">
        <f>IFERROR(VLOOKUP(Data_Set[[#This Row],[Type Transport]],'[1]Taux émission CO2e'!$A$5:$B$16,2,0),0)</f>
        <v>0.3</v>
      </c>
      <c r="X1170" s="28">
        <f>IFERROR(VLOOKUP(Data_Set[[#This Row],[Type Transport]],'[1]Taux émission CO2e'!$A$5:$D$16,4,0),0)</f>
        <v>0.16</v>
      </c>
      <c r="Y1170" s="24">
        <f>IFERROR(VLOOKUP(Data_Set[[#This Row],[Type Transport]],'[1]Taux émission CO2e'!$A$20:$B$31,2,0),0)</f>
        <v>0.7</v>
      </c>
      <c r="Z1170" s="6">
        <f>IFERROR(VLOOKUP(Data_Set[[#This Row],[Type Transport]],'[1]Taux émission CO2e'!$A$20:$D$31,4,0),0)</f>
        <v>6.7400000000000002E-2</v>
      </c>
      <c r="AA1170" s="30">
        <f>Data_Set[[#This Row],[Repartition Segment 1]]*Data_Set[[#This Row],[Coefficient CO2 Segment 1]]*Data_Set[[#This Row],[Poids OT (T)]]*Data_Set[[#This Row],[Distance (KM)]]</f>
        <v>9.6106752000000011</v>
      </c>
      <c r="AB1170" s="30">
        <f>Data_Set[[#This Row],[Repartition Segment 2]]*Data_Set[[#This Row],[Coefficient CO2 Segment 2]]*Data_Set[[#This Row],[Poids OT (T)]]*Data_Set[[#This Row],[Distance (KM)]]</f>
        <v>9.4464928319999988</v>
      </c>
      <c r="AC1170" s="30">
        <f>Data_Set[[#This Row],[Bilan CO2 Segment 1 (Kg CO2)]]+Data_Set[[#This Row],[Bilan CO2 Segment 2 (Kg CO2)]]</f>
        <v>19.057168032</v>
      </c>
      <c r="AD1170" s="1"/>
    </row>
    <row r="1171" spans="1:30" ht="12.5" x14ac:dyDescent="0.25">
      <c r="A1171" s="7">
        <v>20210600050</v>
      </c>
      <c r="B1171" s="18">
        <v>44358</v>
      </c>
      <c r="C1171" s="18" t="str">
        <f>TEXT(B1171, "mmmm")</f>
        <v>juin</v>
      </c>
      <c r="D1171" s="18" t="str">
        <f>TEXT(B1171,"aaaa")</f>
        <v>2021</v>
      </c>
      <c r="E1171" s="7">
        <v>1374250</v>
      </c>
      <c r="F1171" s="17">
        <v>150</v>
      </c>
      <c r="G1171" s="23">
        <f>Data_Set[[#This Row],[Poids OT (kg)]]/1000</f>
        <v>0.15</v>
      </c>
      <c r="H1171" s="6" t="s">
        <v>0</v>
      </c>
      <c r="I1171" s="7">
        <v>158</v>
      </c>
      <c r="J1171" s="6">
        <v>59810</v>
      </c>
      <c r="K1171" s="6" t="s">
        <v>30</v>
      </c>
      <c r="L1171" s="6">
        <v>91100</v>
      </c>
      <c r="M1171" s="6" t="s">
        <v>22</v>
      </c>
      <c r="N1171" s="7">
        <v>250.27799999999999</v>
      </c>
      <c r="O1171" s="6" t="s">
        <v>162</v>
      </c>
      <c r="P1171" s="6" t="s">
        <v>163</v>
      </c>
      <c r="Q1171" s="11">
        <v>1981059987654</v>
      </c>
      <c r="R1171" s="12">
        <v>698888888</v>
      </c>
      <c r="S1171" s="6" t="str">
        <f>LEFT(Q1171,1)</f>
        <v>1</v>
      </c>
      <c r="T1171" s="6" t="str">
        <f>IF(S1171="1","Homme",IF(S1171="0","Inconnu","Femme"))</f>
        <v>Homme</v>
      </c>
      <c r="U1171" s="6" t="str">
        <f>"19"&amp;MID(Q1171, SEARCH("", Q1171) + 1,2)</f>
        <v>1998</v>
      </c>
      <c r="V1171" s="6" t="str">
        <f>FLOOR(U1171,5) &amp; "-" &amp; FLOOR(U1171,5) + 5</f>
        <v>1995-2000</v>
      </c>
      <c r="W1171" s="24">
        <f>IFERROR(VLOOKUP(Data_Set[[#This Row],[Type Transport]],'[1]Taux émission CO2e'!$A$5:$B$16,2,0),0)</f>
        <v>0.3</v>
      </c>
      <c r="X1171" s="28">
        <f>IFERROR(VLOOKUP(Data_Set[[#This Row],[Type Transport]],'[1]Taux émission CO2e'!$A$5:$D$16,4,0),0)</f>
        <v>0.16</v>
      </c>
      <c r="Y1171" s="24">
        <f>IFERROR(VLOOKUP(Data_Set[[#This Row],[Type Transport]],'[1]Taux émission CO2e'!$A$20:$B$31,2,0),0)</f>
        <v>0.7</v>
      </c>
      <c r="Z1171" s="6">
        <f>IFERROR(VLOOKUP(Data_Set[[#This Row],[Type Transport]],'[1]Taux émission CO2e'!$A$20:$D$31,4,0),0)</f>
        <v>6.7400000000000002E-2</v>
      </c>
      <c r="AA1171" s="30">
        <f>Data_Set[[#This Row],[Repartition Segment 1]]*Data_Set[[#This Row],[Coefficient CO2 Segment 1]]*Data_Set[[#This Row],[Poids OT (T)]]*Data_Set[[#This Row],[Distance (KM)]]</f>
        <v>1.8020015999999999</v>
      </c>
      <c r="AB1171" s="30">
        <f>Data_Set[[#This Row],[Repartition Segment 2]]*Data_Set[[#This Row],[Coefficient CO2 Segment 2]]*Data_Set[[#This Row],[Poids OT (T)]]*Data_Set[[#This Row],[Distance (KM)]]</f>
        <v>1.7712174059999999</v>
      </c>
      <c r="AC1171" s="30">
        <f>Data_Set[[#This Row],[Bilan CO2 Segment 1 (Kg CO2)]]+Data_Set[[#This Row],[Bilan CO2 Segment 2 (Kg CO2)]]</f>
        <v>3.5732190059999995</v>
      </c>
      <c r="AD1171" s="1"/>
    </row>
    <row r="1172" spans="1:30" ht="12.5" x14ac:dyDescent="0.25">
      <c r="A1172" s="7">
        <v>20210600050</v>
      </c>
      <c r="B1172" s="18">
        <v>44362</v>
      </c>
      <c r="C1172" s="18" t="str">
        <f>TEXT(B1172, "mmmm")</f>
        <v>juin</v>
      </c>
      <c r="D1172" s="18" t="str">
        <f>TEXT(B1172,"aaaa")</f>
        <v>2021</v>
      </c>
      <c r="E1172" s="7">
        <v>1375106</v>
      </c>
      <c r="F1172" s="17">
        <v>300</v>
      </c>
      <c r="G1172" s="23">
        <f>Data_Set[[#This Row],[Poids OT (kg)]]/1000</f>
        <v>0.3</v>
      </c>
      <c r="H1172" s="6" t="s">
        <v>0</v>
      </c>
      <c r="I1172" s="7">
        <v>158</v>
      </c>
      <c r="J1172" s="6">
        <v>59810</v>
      </c>
      <c r="K1172" s="6" t="s">
        <v>30</v>
      </c>
      <c r="L1172" s="6">
        <v>91100</v>
      </c>
      <c r="M1172" s="6" t="s">
        <v>22</v>
      </c>
      <c r="N1172" s="7">
        <v>250.27799999999999</v>
      </c>
      <c r="O1172" s="6" t="s">
        <v>162</v>
      </c>
      <c r="P1172" s="6" t="s">
        <v>163</v>
      </c>
      <c r="Q1172" s="11">
        <v>1981059987654</v>
      </c>
      <c r="R1172" s="12">
        <v>698888888</v>
      </c>
      <c r="S1172" s="6" t="str">
        <f>LEFT(Q1172,1)</f>
        <v>1</v>
      </c>
      <c r="T1172" s="6" t="str">
        <f>IF(S1172="1","Homme",IF(S1172="0","Inconnu","Femme"))</f>
        <v>Homme</v>
      </c>
      <c r="U1172" s="6" t="str">
        <f>"19"&amp;MID(Q1172, SEARCH("", Q1172) + 1,2)</f>
        <v>1998</v>
      </c>
      <c r="V1172" s="6" t="str">
        <f>FLOOR(U1172,5) &amp; "-" &amp; FLOOR(U1172,5) + 5</f>
        <v>1995-2000</v>
      </c>
      <c r="W1172" s="24">
        <f>IFERROR(VLOOKUP(Data_Set[[#This Row],[Type Transport]],'[1]Taux émission CO2e'!$A$5:$B$16,2,0),0)</f>
        <v>0.3</v>
      </c>
      <c r="X1172" s="28">
        <f>IFERROR(VLOOKUP(Data_Set[[#This Row],[Type Transport]],'[1]Taux émission CO2e'!$A$5:$D$16,4,0),0)</f>
        <v>0.16</v>
      </c>
      <c r="Y1172" s="24">
        <f>IFERROR(VLOOKUP(Data_Set[[#This Row],[Type Transport]],'[1]Taux émission CO2e'!$A$20:$B$31,2,0),0)</f>
        <v>0.7</v>
      </c>
      <c r="Z1172" s="6">
        <f>IFERROR(VLOOKUP(Data_Set[[#This Row],[Type Transport]],'[1]Taux émission CO2e'!$A$20:$D$31,4,0),0)</f>
        <v>6.7400000000000002E-2</v>
      </c>
      <c r="AA1172" s="30">
        <f>Data_Set[[#This Row],[Repartition Segment 1]]*Data_Set[[#This Row],[Coefficient CO2 Segment 1]]*Data_Set[[#This Row],[Poids OT (T)]]*Data_Set[[#This Row],[Distance (KM)]]</f>
        <v>3.6040031999999997</v>
      </c>
      <c r="AB1172" s="30">
        <f>Data_Set[[#This Row],[Repartition Segment 2]]*Data_Set[[#This Row],[Coefficient CO2 Segment 2]]*Data_Set[[#This Row],[Poids OT (T)]]*Data_Set[[#This Row],[Distance (KM)]]</f>
        <v>3.5424348119999998</v>
      </c>
      <c r="AC1172" s="30">
        <f>Data_Set[[#This Row],[Bilan CO2 Segment 1 (Kg CO2)]]+Data_Set[[#This Row],[Bilan CO2 Segment 2 (Kg CO2)]]</f>
        <v>7.1464380119999991</v>
      </c>
      <c r="AD1172" s="1"/>
    </row>
    <row r="1173" spans="1:30" ht="12.5" x14ac:dyDescent="0.25">
      <c r="A1173" s="7">
        <v>20210600050</v>
      </c>
      <c r="B1173" s="18">
        <v>44369</v>
      </c>
      <c r="C1173" s="18" t="str">
        <f>TEXT(B1173, "mmmm")</f>
        <v>juin</v>
      </c>
      <c r="D1173" s="18" t="str">
        <f>TEXT(B1173,"aaaa")</f>
        <v>2021</v>
      </c>
      <c r="E1173" s="7">
        <v>1377816</v>
      </c>
      <c r="F1173" s="17">
        <v>300</v>
      </c>
      <c r="G1173" s="23">
        <f>Data_Set[[#This Row],[Poids OT (kg)]]/1000</f>
        <v>0.3</v>
      </c>
      <c r="H1173" s="6" t="s">
        <v>0</v>
      </c>
      <c r="I1173" s="7">
        <v>158</v>
      </c>
      <c r="J1173" s="6">
        <v>59810</v>
      </c>
      <c r="K1173" s="6" t="s">
        <v>30</v>
      </c>
      <c r="L1173" s="6">
        <v>91100</v>
      </c>
      <c r="M1173" s="6" t="s">
        <v>22</v>
      </c>
      <c r="N1173" s="7">
        <v>250.27799999999999</v>
      </c>
      <c r="O1173" s="6" t="s">
        <v>162</v>
      </c>
      <c r="P1173" s="6" t="s">
        <v>163</v>
      </c>
      <c r="Q1173" s="11">
        <v>1981059987654</v>
      </c>
      <c r="R1173" s="12">
        <v>698888888</v>
      </c>
      <c r="S1173" s="6" t="str">
        <f>LEFT(Q1173,1)</f>
        <v>1</v>
      </c>
      <c r="T1173" s="6" t="str">
        <f>IF(S1173="1","Homme",IF(S1173="0","Inconnu","Femme"))</f>
        <v>Homme</v>
      </c>
      <c r="U1173" s="6" t="str">
        <f>"19"&amp;MID(Q1173, SEARCH("", Q1173) + 1,2)</f>
        <v>1998</v>
      </c>
      <c r="V1173" s="6" t="str">
        <f>FLOOR(U1173,5) &amp; "-" &amp; FLOOR(U1173,5) + 5</f>
        <v>1995-2000</v>
      </c>
      <c r="W1173" s="24">
        <f>IFERROR(VLOOKUP(Data_Set[[#This Row],[Type Transport]],'[1]Taux émission CO2e'!$A$5:$B$16,2,0),0)</f>
        <v>0.3</v>
      </c>
      <c r="X1173" s="28">
        <f>IFERROR(VLOOKUP(Data_Set[[#This Row],[Type Transport]],'[1]Taux émission CO2e'!$A$5:$D$16,4,0),0)</f>
        <v>0.16</v>
      </c>
      <c r="Y1173" s="24">
        <f>IFERROR(VLOOKUP(Data_Set[[#This Row],[Type Transport]],'[1]Taux émission CO2e'!$A$20:$B$31,2,0),0)</f>
        <v>0.7</v>
      </c>
      <c r="Z1173" s="6">
        <f>IFERROR(VLOOKUP(Data_Set[[#This Row],[Type Transport]],'[1]Taux émission CO2e'!$A$20:$D$31,4,0),0)</f>
        <v>6.7400000000000002E-2</v>
      </c>
      <c r="AA1173" s="30">
        <f>Data_Set[[#This Row],[Repartition Segment 1]]*Data_Set[[#This Row],[Coefficient CO2 Segment 1]]*Data_Set[[#This Row],[Poids OT (T)]]*Data_Set[[#This Row],[Distance (KM)]]</f>
        <v>3.6040031999999997</v>
      </c>
      <c r="AB1173" s="30">
        <f>Data_Set[[#This Row],[Repartition Segment 2]]*Data_Set[[#This Row],[Coefficient CO2 Segment 2]]*Data_Set[[#This Row],[Poids OT (T)]]*Data_Set[[#This Row],[Distance (KM)]]</f>
        <v>3.5424348119999998</v>
      </c>
      <c r="AC1173" s="30">
        <f>Data_Set[[#This Row],[Bilan CO2 Segment 1 (Kg CO2)]]+Data_Set[[#This Row],[Bilan CO2 Segment 2 (Kg CO2)]]</f>
        <v>7.1464380119999991</v>
      </c>
      <c r="AD1173" s="1"/>
    </row>
    <row r="1174" spans="1:30" ht="12.5" x14ac:dyDescent="0.25">
      <c r="A1174" s="7">
        <v>20210600077</v>
      </c>
      <c r="B1174" s="18">
        <v>44376</v>
      </c>
      <c r="C1174" s="18" t="str">
        <f>TEXT(B1174, "mmmm")</f>
        <v>juin</v>
      </c>
      <c r="D1174" s="18" t="str">
        <f>TEXT(B1174,"aaaa")</f>
        <v>2021</v>
      </c>
      <c r="E1174" s="7">
        <v>1380614</v>
      </c>
      <c r="F1174" s="17">
        <v>300</v>
      </c>
      <c r="G1174" s="23">
        <f>Data_Set[[#This Row],[Poids OT (kg)]]/1000</f>
        <v>0.3</v>
      </c>
      <c r="H1174" s="6" t="s">
        <v>0</v>
      </c>
      <c r="I1174" s="7">
        <v>125</v>
      </c>
      <c r="J1174" s="6">
        <v>59810</v>
      </c>
      <c r="K1174" s="6" t="s">
        <v>30</v>
      </c>
      <c r="L1174" s="6">
        <v>91100</v>
      </c>
      <c r="M1174" s="6" t="s">
        <v>22</v>
      </c>
      <c r="N1174" s="7">
        <v>250.27799999999999</v>
      </c>
      <c r="O1174" s="6" t="s">
        <v>162</v>
      </c>
      <c r="P1174" s="6" t="s">
        <v>163</v>
      </c>
      <c r="Q1174" s="11">
        <v>1981059987654</v>
      </c>
      <c r="R1174" s="12">
        <v>698888888</v>
      </c>
      <c r="S1174" s="6" t="str">
        <f>LEFT(Q1174,1)</f>
        <v>1</v>
      </c>
      <c r="T1174" s="6" t="str">
        <f>IF(S1174="1","Homme",IF(S1174="0","Inconnu","Femme"))</f>
        <v>Homme</v>
      </c>
      <c r="U1174" s="6" t="str">
        <f>"19"&amp;MID(Q1174, SEARCH("", Q1174) + 1,2)</f>
        <v>1998</v>
      </c>
      <c r="V1174" s="6" t="str">
        <f>FLOOR(U1174,5) &amp; "-" &amp; FLOOR(U1174,5) + 5</f>
        <v>1995-2000</v>
      </c>
      <c r="W1174" s="24">
        <f>IFERROR(VLOOKUP(Data_Set[[#This Row],[Type Transport]],'[1]Taux émission CO2e'!$A$5:$B$16,2,0),0)</f>
        <v>0.3</v>
      </c>
      <c r="X1174" s="28">
        <f>IFERROR(VLOOKUP(Data_Set[[#This Row],[Type Transport]],'[1]Taux émission CO2e'!$A$5:$D$16,4,0),0)</f>
        <v>0.16</v>
      </c>
      <c r="Y1174" s="24">
        <f>IFERROR(VLOOKUP(Data_Set[[#This Row],[Type Transport]],'[1]Taux émission CO2e'!$A$20:$B$31,2,0),0)</f>
        <v>0.7</v>
      </c>
      <c r="Z1174" s="6">
        <f>IFERROR(VLOOKUP(Data_Set[[#This Row],[Type Transport]],'[1]Taux émission CO2e'!$A$20:$D$31,4,0),0)</f>
        <v>6.7400000000000002E-2</v>
      </c>
      <c r="AA1174" s="30">
        <f>Data_Set[[#This Row],[Repartition Segment 1]]*Data_Set[[#This Row],[Coefficient CO2 Segment 1]]*Data_Set[[#This Row],[Poids OT (T)]]*Data_Set[[#This Row],[Distance (KM)]]</f>
        <v>3.6040031999999997</v>
      </c>
      <c r="AB1174" s="30">
        <f>Data_Set[[#This Row],[Repartition Segment 2]]*Data_Set[[#This Row],[Coefficient CO2 Segment 2]]*Data_Set[[#This Row],[Poids OT (T)]]*Data_Set[[#This Row],[Distance (KM)]]</f>
        <v>3.5424348119999998</v>
      </c>
      <c r="AC1174" s="30">
        <f>Data_Set[[#This Row],[Bilan CO2 Segment 1 (Kg CO2)]]+Data_Set[[#This Row],[Bilan CO2 Segment 2 (Kg CO2)]]</f>
        <v>7.1464380119999991</v>
      </c>
      <c r="AD1174" s="1"/>
    </row>
    <row r="1175" spans="1:30" ht="12.5" x14ac:dyDescent="0.25">
      <c r="A1175" s="7">
        <v>20210700031</v>
      </c>
      <c r="B1175" s="18">
        <v>44383</v>
      </c>
      <c r="C1175" s="18" t="str">
        <f>TEXT(B1175, "mmmm")</f>
        <v>juillet</v>
      </c>
      <c r="D1175" s="18" t="str">
        <f>TEXT(B1175,"aaaa")</f>
        <v>2021</v>
      </c>
      <c r="E1175" s="7">
        <v>1383358</v>
      </c>
      <c r="F1175" s="17">
        <v>300</v>
      </c>
      <c r="G1175" s="23">
        <f>Data_Set[[#This Row],[Poids OT (kg)]]/1000</f>
        <v>0.3</v>
      </c>
      <c r="H1175" s="6" t="s">
        <v>0</v>
      </c>
      <c r="I1175" s="7">
        <v>158</v>
      </c>
      <c r="J1175" s="6">
        <v>59810</v>
      </c>
      <c r="K1175" s="6" t="s">
        <v>30</v>
      </c>
      <c r="L1175" s="6">
        <v>91100</v>
      </c>
      <c r="M1175" s="6" t="s">
        <v>22</v>
      </c>
      <c r="N1175" s="7">
        <v>250.27799999999999</v>
      </c>
      <c r="O1175" s="6" t="s">
        <v>162</v>
      </c>
      <c r="P1175" s="6" t="s">
        <v>163</v>
      </c>
      <c r="Q1175" s="11">
        <v>1981059987654</v>
      </c>
      <c r="R1175" s="12">
        <v>698888888</v>
      </c>
      <c r="S1175" s="6" t="str">
        <f>LEFT(Q1175,1)</f>
        <v>1</v>
      </c>
      <c r="T1175" s="6" t="str">
        <f>IF(S1175="1","Homme",IF(S1175="0","Inconnu","Femme"))</f>
        <v>Homme</v>
      </c>
      <c r="U1175" s="6" t="str">
        <f>"19"&amp;MID(Q1175, SEARCH("", Q1175) + 1,2)</f>
        <v>1998</v>
      </c>
      <c r="V1175" s="6" t="str">
        <f>FLOOR(U1175,5) &amp; "-" &amp; FLOOR(U1175,5) + 5</f>
        <v>1995-2000</v>
      </c>
      <c r="W1175" s="24">
        <f>IFERROR(VLOOKUP(Data_Set[[#This Row],[Type Transport]],'[1]Taux émission CO2e'!$A$5:$B$16,2,0),0)</f>
        <v>0.3</v>
      </c>
      <c r="X1175" s="28">
        <f>IFERROR(VLOOKUP(Data_Set[[#This Row],[Type Transport]],'[1]Taux émission CO2e'!$A$5:$D$16,4,0),0)</f>
        <v>0.16</v>
      </c>
      <c r="Y1175" s="24">
        <f>IFERROR(VLOOKUP(Data_Set[[#This Row],[Type Transport]],'[1]Taux émission CO2e'!$A$20:$B$31,2,0),0)</f>
        <v>0.7</v>
      </c>
      <c r="Z1175" s="6">
        <f>IFERROR(VLOOKUP(Data_Set[[#This Row],[Type Transport]],'[1]Taux émission CO2e'!$A$20:$D$31,4,0),0)</f>
        <v>6.7400000000000002E-2</v>
      </c>
      <c r="AA1175" s="30">
        <f>Data_Set[[#This Row],[Repartition Segment 1]]*Data_Set[[#This Row],[Coefficient CO2 Segment 1]]*Data_Set[[#This Row],[Poids OT (T)]]*Data_Set[[#This Row],[Distance (KM)]]</f>
        <v>3.6040031999999997</v>
      </c>
      <c r="AB1175" s="30">
        <f>Data_Set[[#This Row],[Repartition Segment 2]]*Data_Set[[#This Row],[Coefficient CO2 Segment 2]]*Data_Set[[#This Row],[Poids OT (T)]]*Data_Set[[#This Row],[Distance (KM)]]</f>
        <v>3.5424348119999998</v>
      </c>
      <c r="AC1175" s="30">
        <f>Data_Set[[#This Row],[Bilan CO2 Segment 1 (Kg CO2)]]+Data_Set[[#This Row],[Bilan CO2 Segment 2 (Kg CO2)]]</f>
        <v>7.1464380119999991</v>
      </c>
      <c r="AD1175" s="1"/>
    </row>
    <row r="1176" spans="1:30" ht="12.5" x14ac:dyDescent="0.25">
      <c r="A1176" s="7">
        <v>20210700031</v>
      </c>
      <c r="B1176" s="18">
        <v>44390</v>
      </c>
      <c r="C1176" s="18" t="str">
        <f>TEXT(B1176, "mmmm")</f>
        <v>juillet</v>
      </c>
      <c r="D1176" s="18" t="str">
        <f>TEXT(B1176,"aaaa")</f>
        <v>2021</v>
      </c>
      <c r="E1176" s="7">
        <v>1386106</v>
      </c>
      <c r="F1176" s="17">
        <v>300</v>
      </c>
      <c r="G1176" s="23">
        <f>Data_Set[[#This Row],[Poids OT (kg)]]/1000</f>
        <v>0.3</v>
      </c>
      <c r="H1176" s="6" t="s">
        <v>0</v>
      </c>
      <c r="I1176" s="7">
        <v>125</v>
      </c>
      <c r="J1176" s="6">
        <v>59810</v>
      </c>
      <c r="K1176" s="6" t="s">
        <v>30</v>
      </c>
      <c r="L1176" s="6">
        <v>91100</v>
      </c>
      <c r="M1176" s="6" t="s">
        <v>22</v>
      </c>
      <c r="N1176" s="7">
        <v>250.27799999999999</v>
      </c>
      <c r="O1176" s="6" t="s">
        <v>162</v>
      </c>
      <c r="P1176" s="6" t="s">
        <v>163</v>
      </c>
      <c r="Q1176" s="11">
        <v>1981059987654</v>
      </c>
      <c r="R1176" s="12">
        <v>698888888</v>
      </c>
      <c r="S1176" s="6" t="str">
        <f>LEFT(Q1176,1)</f>
        <v>1</v>
      </c>
      <c r="T1176" s="6" t="str">
        <f>IF(S1176="1","Homme",IF(S1176="0","Inconnu","Femme"))</f>
        <v>Homme</v>
      </c>
      <c r="U1176" s="6" t="str">
        <f>"19"&amp;MID(Q1176, SEARCH("", Q1176) + 1,2)</f>
        <v>1998</v>
      </c>
      <c r="V1176" s="6" t="str">
        <f>FLOOR(U1176,5) &amp; "-" &amp; FLOOR(U1176,5) + 5</f>
        <v>1995-2000</v>
      </c>
      <c r="W1176" s="24">
        <f>IFERROR(VLOOKUP(Data_Set[[#This Row],[Type Transport]],'[1]Taux émission CO2e'!$A$5:$B$16,2,0),0)</f>
        <v>0.3</v>
      </c>
      <c r="X1176" s="28">
        <f>IFERROR(VLOOKUP(Data_Set[[#This Row],[Type Transport]],'[1]Taux émission CO2e'!$A$5:$D$16,4,0),0)</f>
        <v>0.16</v>
      </c>
      <c r="Y1176" s="24">
        <f>IFERROR(VLOOKUP(Data_Set[[#This Row],[Type Transport]],'[1]Taux émission CO2e'!$A$20:$B$31,2,0),0)</f>
        <v>0.7</v>
      </c>
      <c r="Z1176" s="6">
        <f>IFERROR(VLOOKUP(Data_Set[[#This Row],[Type Transport]],'[1]Taux émission CO2e'!$A$20:$D$31,4,0),0)</f>
        <v>6.7400000000000002E-2</v>
      </c>
      <c r="AA1176" s="30">
        <f>Data_Set[[#This Row],[Repartition Segment 1]]*Data_Set[[#This Row],[Coefficient CO2 Segment 1]]*Data_Set[[#This Row],[Poids OT (T)]]*Data_Set[[#This Row],[Distance (KM)]]</f>
        <v>3.6040031999999997</v>
      </c>
      <c r="AB1176" s="30">
        <f>Data_Set[[#This Row],[Repartition Segment 2]]*Data_Set[[#This Row],[Coefficient CO2 Segment 2]]*Data_Set[[#This Row],[Poids OT (T)]]*Data_Set[[#This Row],[Distance (KM)]]</f>
        <v>3.5424348119999998</v>
      </c>
      <c r="AC1176" s="30">
        <f>Data_Set[[#This Row],[Bilan CO2 Segment 1 (Kg CO2)]]+Data_Set[[#This Row],[Bilan CO2 Segment 2 (Kg CO2)]]</f>
        <v>7.1464380119999991</v>
      </c>
      <c r="AD1176" s="1"/>
    </row>
    <row r="1177" spans="1:30" ht="12.5" x14ac:dyDescent="0.25">
      <c r="A1177" s="7">
        <v>20210700031</v>
      </c>
      <c r="B1177" s="18">
        <v>44397</v>
      </c>
      <c r="C1177" s="18" t="str">
        <f>TEXT(B1177, "mmmm")</f>
        <v>juillet</v>
      </c>
      <c r="D1177" s="18" t="str">
        <f>TEXT(B1177,"aaaa")</f>
        <v>2021</v>
      </c>
      <c r="E1177" s="7">
        <v>1388073</v>
      </c>
      <c r="F1177" s="17">
        <v>300</v>
      </c>
      <c r="G1177" s="23">
        <f>Data_Set[[#This Row],[Poids OT (kg)]]/1000</f>
        <v>0.3</v>
      </c>
      <c r="H1177" s="6" t="s">
        <v>0</v>
      </c>
      <c r="I1177" s="7">
        <v>158</v>
      </c>
      <c r="J1177" s="6">
        <v>59810</v>
      </c>
      <c r="K1177" s="6" t="s">
        <v>30</v>
      </c>
      <c r="L1177" s="6">
        <v>91100</v>
      </c>
      <c r="M1177" s="6" t="s">
        <v>22</v>
      </c>
      <c r="N1177" s="7">
        <v>250.27799999999999</v>
      </c>
      <c r="O1177" s="6" t="s">
        <v>162</v>
      </c>
      <c r="P1177" s="6" t="s">
        <v>163</v>
      </c>
      <c r="Q1177" s="11">
        <v>1981059987654</v>
      </c>
      <c r="R1177" s="12">
        <v>698888888</v>
      </c>
      <c r="S1177" s="6" t="str">
        <f>LEFT(Q1177,1)</f>
        <v>1</v>
      </c>
      <c r="T1177" s="6" t="str">
        <f>IF(S1177="1","Homme",IF(S1177="0","Inconnu","Femme"))</f>
        <v>Homme</v>
      </c>
      <c r="U1177" s="6" t="str">
        <f>"19"&amp;MID(Q1177, SEARCH("", Q1177) + 1,2)</f>
        <v>1998</v>
      </c>
      <c r="V1177" s="6" t="str">
        <f>FLOOR(U1177,5) &amp; "-" &amp; FLOOR(U1177,5) + 5</f>
        <v>1995-2000</v>
      </c>
      <c r="W1177" s="24">
        <f>IFERROR(VLOOKUP(Data_Set[[#This Row],[Type Transport]],'[1]Taux émission CO2e'!$A$5:$B$16,2,0),0)</f>
        <v>0.3</v>
      </c>
      <c r="X1177" s="28">
        <f>IFERROR(VLOOKUP(Data_Set[[#This Row],[Type Transport]],'[1]Taux émission CO2e'!$A$5:$D$16,4,0),0)</f>
        <v>0.16</v>
      </c>
      <c r="Y1177" s="24">
        <f>IFERROR(VLOOKUP(Data_Set[[#This Row],[Type Transport]],'[1]Taux émission CO2e'!$A$20:$B$31,2,0),0)</f>
        <v>0.7</v>
      </c>
      <c r="Z1177" s="6">
        <f>IFERROR(VLOOKUP(Data_Set[[#This Row],[Type Transport]],'[1]Taux émission CO2e'!$A$20:$D$31,4,0),0)</f>
        <v>6.7400000000000002E-2</v>
      </c>
      <c r="AA1177" s="30">
        <f>Data_Set[[#This Row],[Repartition Segment 1]]*Data_Set[[#This Row],[Coefficient CO2 Segment 1]]*Data_Set[[#This Row],[Poids OT (T)]]*Data_Set[[#This Row],[Distance (KM)]]</f>
        <v>3.6040031999999997</v>
      </c>
      <c r="AB1177" s="30">
        <f>Data_Set[[#This Row],[Repartition Segment 2]]*Data_Set[[#This Row],[Coefficient CO2 Segment 2]]*Data_Set[[#This Row],[Poids OT (T)]]*Data_Set[[#This Row],[Distance (KM)]]</f>
        <v>3.5424348119999998</v>
      </c>
      <c r="AC1177" s="30">
        <f>Data_Set[[#This Row],[Bilan CO2 Segment 1 (Kg CO2)]]+Data_Set[[#This Row],[Bilan CO2 Segment 2 (Kg CO2)]]</f>
        <v>7.1464380119999991</v>
      </c>
      <c r="AD1177" s="1"/>
    </row>
    <row r="1178" spans="1:30" ht="12.5" x14ac:dyDescent="0.25">
      <c r="A1178" s="7">
        <v>20210700031</v>
      </c>
      <c r="B1178" s="18">
        <v>44404</v>
      </c>
      <c r="C1178" s="18" t="str">
        <f>TEXT(B1178, "mmmm")</f>
        <v>juillet</v>
      </c>
      <c r="D1178" s="18" t="str">
        <f>TEXT(B1178,"aaaa")</f>
        <v>2021</v>
      </c>
      <c r="E1178" s="7">
        <v>1390540</v>
      </c>
      <c r="F1178" s="17">
        <v>300</v>
      </c>
      <c r="G1178" s="23">
        <f>Data_Set[[#This Row],[Poids OT (kg)]]/1000</f>
        <v>0.3</v>
      </c>
      <c r="H1178" s="6" t="s">
        <v>0</v>
      </c>
      <c r="I1178" s="7">
        <v>158</v>
      </c>
      <c r="J1178" s="6">
        <v>59810</v>
      </c>
      <c r="K1178" s="6" t="s">
        <v>30</v>
      </c>
      <c r="L1178" s="6">
        <v>91100</v>
      </c>
      <c r="M1178" s="6" t="s">
        <v>22</v>
      </c>
      <c r="N1178" s="7">
        <v>250.27799999999999</v>
      </c>
      <c r="O1178" s="6" t="s">
        <v>162</v>
      </c>
      <c r="P1178" s="6" t="s">
        <v>163</v>
      </c>
      <c r="Q1178" s="11">
        <v>1981059987654</v>
      </c>
      <c r="R1178" s="12">
        <v>698888888</v>
      </c>
      <c r="S1178" s="6" t="str">
        <f>LEFT(Q1178,1)</f>
        <v>1</v>
      </c>
      <c r="T1178" s="6" t="str">
        <f>IF(S1178="1","Homme",IF(S1178="0","Inconnu","Femme"))</f>
        <v>Homme</v>
      </c>
      <c r="U1178" s="6" t="str">
        <f>"19"&amp;MID(Q1178, SEARCH("", Q1178) + 1,2)</f>
        <v>1998</v>
      </c>
      <c r="V1178" s="6" t="str">
        <f>FLOOR(U1178,5) &amp; "-" &amp; FLOOR(U1178,5) + 5</f>
        <v>1995-2000</v>
      </c>
      <c r="W1178" s="24">
        <f>IFERROR(VLOOKUP(Data_Set[[#This Row],[Type Transport]],'[1]Taux émission CO2e'!$A$5:$B$16,2,0),0)</f>
        <v>0.3</v>
      </c>
      <c r="X1178" s="28">
        <f>IFERROR(VLOOKUP(Data_Set[[#This Row],[Type Transport]],'[1]Taux émission CO2e'!$A$5:$D$16,4,0),0)</f>
        <v>0.16</v>
      </c>
      <c r="Y1178" s="24">
        <f>IFERROR(VLOOKUP(Data_Set[[#This Row],[Type Transport]],'[1]Taux émission CO2e'!$A$20:$B$31,2,0),0)</f>
        <v>0.7</v>
      </c>
      <c r="Z1178" s="6">
        <f>IFERROR(VLOOKUP(Data_Set[[#This Row],[Type Transport]],'[1]Taux émission CO2e'!$A$20:$D$31,4,0),0)</f>
        <v>6.7400000000000002E-2</v>
      </c>
      <c r="AA1178" s="30">
        <f>Data_Set[[#This Row],[Repartition Segment 1]]*Data_Set[[#This Row],[Coefficient CO2 Segment 1]]*Data_Set[[#This Row],[Poids OT (T)]]*Data_Set[[#This Row],[Distance (KM)]]</f>
        <v>3.6040031999999997</v>
      </c>
      <c r="AB1178" s="30">
        <f>Data_Set[[#This Row],[Repartition Segment 2]]*Data_Set[[#This Row],[Coefficient CO2 Segment 2]]*Data_Set[[#This Row],[Poids OT (T)]]*Data_Set[[#This Row],[Distance (KM)]]</f>
        <v>3.5424348119999998</v>
      </c>
      <c r="AC1178" s="30">
        <f>Data_Set[[#This Row],[Bilan CO2 Segment 1 (Kg CO2)]]+Data_Set[[#This Row],[Bilan CO2 Segment 2 (Kg CO2)]]</f>
        <v>7.1464380119999991</v>
      </c>
      <c r="AD1178" s="1"/>
    </row>
    <row r="1179" spans="1:30" ht="12.5" x14ac:dyDescent="0.25">
      <c r="A1179" s="7">
        <v>20210800045</v>
      </c>
      <c r="B1179" s="18">
        <v>44411</v>
      </c>
      <c r="C1179" s="18" t="str">
        <f>TEXT(B1179, "mmmm")</f>
        <v>août</v>
      </c>
      <c r="D1179" s="18" t="str">
        <f>TEXT(B1179,"aaaa")</f>
        <v>2021</v>
      </c>
      <c r="E1179" s="7">
        <v>1392890</v>
      </c>
      <c r="F1179" s="17">
        <v>300</v>
      </c>
      <c r="G1179" s="23">
        <f>Data_Set[[#This Row],[Poids OT (kg)]]/1000</f>
        <v>0.3</v>
      </c>
      <c r="H1179" s="6" t="s">
        <v>0</v>
      </c>
      <c r="I1179" s="7">
        <v>125</v>
      </c>
      <c r="J1179" s="6">
        <v>59810</v>
      </c>
      <c r="K1179" s="6" t="s">
        <v>30</v>
      </c>
      <c r="L1179" s="6">
        <v>91100</v>
      </c>
      <c r="M1179" s="6" t="s">
        <v>22</v>
      </c>
      <c r="N1179" s="7">
        <v>250.27799999999999</v>
      </c>
      <c r="O1179" s="6" t="s">
        <v>162</v>
      </c>
      <c r="P1179" s="6" t="s">
        <v>163</v>
      </c>
      <c r="Q1179" s="11">
        <v>1981059987654</v>
      </c>
      <c r="R1179" s="12">
        <v>698888888</v>
      </c>
      <c r="S1179" s="6" t="str">
        <f>LEFT(Q1179,1)</f>
        <v>1</v>
      </c>
      <c r="T1179" s="6" t="str">
        <f>IF(S1179="1","Homme",IF(S1179="0","Inconnu","Femme"))</f>
        <v>Homme</v>
      </c>
      <c r="U1179" s="6" t="str">
        <f>"19"&amp;MID(Q1179, SEARCH("", Q1179) + 1,2)</f>
        <v>1998</v>
      </c>
      <c r="V1179" s="6" t="str">
        <f>FLOOR(U1179,5) &amp; "-" &amp; FLOOR(U1179,5) + 5</f>
        <v>1995-2000</v>
      </c>
      <c r="W1179" s="24">
        <f>IFERROR(VLOOKUP(Data_Set[[#This Row],[Type Transport]],'[1]Taux émission CO2e'!$A$5:$B$16,2,0),0)</f>
        <v>0.3</v>
      </c>
      <c r="X1179" s="28">
        <f>IFERROR(VLOOKUP(Data_Set[[#This Row],[Type Transport]],'[1]Taux émission CO2e'!$A$5:$D$16,4,0),0)</f>
        <v>0.16</v>
      </c>
      <c r="Y1179" s="24">
        <f>IFERROR(VLOOKUP(Data_Set[[#This Row],[Type Transport]],'[1]Taux émission CO2e'!$A$20:$B$31,2,0),0)</f>
        <v>0.7</v>
      </c>
      <c r="Z1179" s="6">
        <f>IFERROR(VLOOKUP(Data_Set[[#This Row],[Type Transport]],'[1]Taux émission CO2e'!$A$20:$D$31,4,0),0)</f>
        <v>6.7400000000000002E-2</v>
      </c>
      <c r="AA1179" s="30">
        <f>Data_Set[[#This Row],[Repartition Segment 1]]*Data_Set[[#This Row],[Coefficient CO2 Segment 1]]*Data_Set[[#This Row],[Poids OT (T)]]*Data_Set[[#This Row],[Distance (KM)]]</f>
        <v>3.6040031999999997</v>
      </c>
      <c r="AB1179" s="30">
        <f>Data_Set[[#This Row],[Repartition Segment 2]]*Data_Set[[#This Row],[Coefficient CO2 Segment 2]]*Data_Set[[#This Row],[Poids OT (T)]]*Data_Set[[#This Row],[Distance (KM)]]</f>
        <v>3.5424348119999998</v>
      </c>
      <c r="AC1179" s="30">
        <f>Data_Set[[#This Row],[Bilan CO2 Segment 1 (Kg CO2)]]+Data_Set[[#This Row],[Bilan CO2 Segment 2 (Kg CO2)]]</f>
        <v>7.1464380119999991</v>
      </c>
      <c r="AD1179" s="1"/>
    </row>
    <row r="1180" spans="1:30" ht="12.5" x14ac:dyDescent="0.25">
      <c r="A1180" s="7">
        <v>20210900038</v>
      </c>
      <c r="B1180" s="18">
        <v>44432</v>
      </c>
      <c r="C1180" s="18" t="str">
        <f>TEXT(B1180, "mmmm")</f>
        <v>août</v>
      </c>
      <c r="D1180" s="18" t="str">
        <f>TEXT(B1180,"aaaa")</f>
        <v>2021</v>
      </c>
      <c r="E1180" s="7">
        <v>1397987</v>
      </c>
      <c r="F1180" s="17">
        <v>300</v>
      </c>
      <c r="G1180" s="23">
        <f>Data_Set[[#This Row],[Poids OT (kg)]]/1000</f>
        <v>0.3</v>
      </c>
      <c r="H1180" s="6" t="s">
        <v>0</v>
      </c>
      <c r="I1180" s="7">
        <v>158</v>
      </c>
      <c r="J1180" s="6">
        <v>59810</v>
      </c>
      <c r="K1180" s="6" t="s">
        <v>30</v>
      </c>
      <c r="L1180" s="6">
        <v>91100</v>
      </c>
      <c r="M1180" s="6" t="s">
        <v>22</v>
      </c>
      <c r="N1180" s="7">
        <v>250.27799999999999</v>
      </c>
      <c r="O1180" s="6" t="s">
        <v>162</v>
      </c>
      <c r="P1180" s="6" t="s">
        <v>163</v>
      </c>
      <c r="Q1180" s="11">
        <v>1981059987654</v>
      </c>
      <c r="R1180" s="12">
        <v>698888888</v>
      </c>
      <c r="S1180" s="6" t="str">
        <f>LEFT(Q1180,1)</f>
        <v>1</v>
      </c>
      <c r="T1180" s="6" t="str">
        <f>IF(S1180="1","Homme",IF(S1180="0","Inconnu","Femme"))</f>
        <v>Homme</v>
      </c>
      <c r="U1180" s="6" t="str">
        <f>"19"&amp;MID(Q1180, SEARCH("", Q1180) + 1,2)</f>
        <v>1998</v>
      </c>
      <c r="V1180" s="6" t="str">
        <f>FLOOR(U1180,5) &amp; "-" &amp; FLOOR(U1180,5) + 5</f>
        <v>1995-2000</v>
      </c>
      <c r="W1180" s="24">
        <f>IFERROR(VLOOKUP(Data_Set[[#This Row],[Type Transport]],'[1]Taux émission CO2e'!$A$5:$B$16,2,0),0)</f>
        <v>0.3</v>
      </c>
      <c r="X1180" s="28">
        <f>IFERROR(VLOOKUP(Data_Set[[#This Row],[Type Transport]],'[1]Taux émission CO2e'!$A$5:$D$16,4,0),0)</f>
        <v>0.16</v>
      </c>
      <c r="Y1180" s="24">
        <f>IFERROR(VLOOKUP(Data_Set[[#This Row],[Type Transport]],'[1]Taux émission CO2e'!$A$20:$B$31,2,0),0)</f>
        <v>0.7</v>
      </c>
      <c r="Z1180" s="6">
        <f>IFERROR(VLOOKUP(Data_Set[[#This Row],[Type Transport]],'[1]Taux émission CO2e'!$A$20:$D$31,4,0),0)</f>
        <v>6.7400000000000002E-2</v>
      </c>
      <c r="AA1180" s="30">
        <f>Data_Set[[#This Row],[Repartition Segment 1]]*Data_Set[[#This Row],[Coefficient CO2 Segment 1]]*Data_Set[[#This Row],[Poids OT (T)]]*Data_Set[[#This Row],[Distance (KM)]]</f>
        <v>3.6040031999999997</v>
      </c>
      <c r="AB1180" s="30">
        <f>Data_Set[[#This Row],[Repartition Segment 2]]*Data_Set[[#This Row],[Coefficient CO2 Segment 2]]*Data_Set[[#This Row],[Poids OT (T)]]*Data_Set[[#This Row],[Distance (KM)]]</f>
        <v>3.5424348119999998</v>
      </c>
      <c r="AC1180" s="30">
        <f>Data_Set[[#This Row],[Bilan CO2 Segment 1 (Kg CO2)]]+Data_Set[[#This Row],[Bilan CO2 Segment 2 (Kg CO2)]]</f>
        <v>7.1464380119999991</v>
      </c>
      <c r="AD1180" s="1"/>
    </row>
    <row r="1181" spans="1:30" ht="12.5" x14ac:dyDescent="0.25">
      <c r="A1181" s="7">
        <v>20210900038</v>
      </c>
      <c r="B1181" s="18">
        <v>44440</v>
      </c>
      <c r="C1181" s="18" t="str">
        <f>TEXT(B1181, "mmmm")</f>
        <v>septembre</v>
      </c>
      <c r="D1181" s="18" t="str">
        <f>TEXT(B1181,"aaaa")</f>
        <v>2021</v>
      </c>
      <c r="E1181" s="7">
        <v>1400107</v>
      </c>
      <c r="F1181" s="17">
        <v>300</v>
      </c>
      <c r="G1181" s="23">
        <f>Data_Set[[#This Row],[Poids OT (kg)]]/1000</f>
        <v>0.3</v>
      </c>
      <c r="H1181" s="6" t="s">
        <v>0</v>
      </c>
      <c r="I1181" s="7">
        <v>158</v>
      </c>
      <c r="J1181" s="6">
        <v>59810</v>
      </c>
      <c r="K1181" s="6" t="s">
        <v>30</v>
      </c>
      <c r="L1181" s="6">
        <v>91100</v>
      </c>
      <c r="M1181" s="6" t="s">
        <v>22</v>
      </c>
      <c r="N1181" s="7">
        <v>250.27799999999999</v>
      </c>
      <c r="O1181" s="6" t="s">
        <v>162</v>
      </c>
      <c r="P1181" s="6" t="s">
        <v>163</v>
      </c>
      <c r="Q1181" s="11">
        <v>1981059987654</v>
      </c>
      <c r="R1181" s="12">
        <v>698888888</v>
      </c>
      <c r="S1181" s="6" t="str">
        <f>LEFT(Q1181,1)</f>
        <v>1</v>
      </c>
      <c r="T1181" s="6" t="str">
        <f>IF(S1181="1","Homme",IF(S1181="0","Inconnu","Femme"))</f>
        <v>Homme</v>
      </c>
      <c r="U1181" s="6" t="str">
        <f>"19"&amp;MID(Q1181, SEARCH("", Q1181) + 1,2)</f>
        <v>1998</v>
      </c>
      <c r="V1181" s="6" t="str">
        <f>FLOOR(U1181,5) &amp; "-" &amp; FLOOR(U1181,5) + 5</f>
        <v>1995-2000</v>
      </c>
      <c r="W1181" s="24">
        <f>IFERROR(VLOOKUP(Data_Set[[#This Row],[Type Transport]],'[1]Taux émission CO2e'!$A$5:$B$16,2,0),0)</f>
        <v>0.3</v>
      </c>
      <c r="X1181" s="28">
        <f>IFERROR(VLOOKUP(Data_Set[[#This Row],[Type Transport]],'[1]Taux émission CO2e'!$A$5:$D$16,4,0),0)</f>
        <v>0.16</v>
      </c>
      <c r="Y1181" s="24">
        <f>IFERROR(VLOOKUP(Data_Set[[#This Row],[Type Transport]],'[1]Taux émission CO2e'!$A$20:$B$31,2,0),0)</f>
        <v>0.7</v>
      </c>
      <c r="Z1181" s="6">
        <f>IFERROR(VLOOKUP(Data_Set[[#This Row],[Type Transport]],'[1]Taux émission CO2e'!$A$20:$D$31,4,0),0)</f>
        <v>6.7400000000000002E-2</v>
      </c>
      <c r="AA1181" s="30">
        <f>Data_Set[[#This Row],[Repartition Segment 1]]*Data_Set[[#This Row],[Coefficient CO2 Segment 1]]*Data_Set[[#This Row],[Poids OT (T)]]*Data_Set[[#This Row],[Distance (KM)]]</f>
        <v>3.6040031999999997</v>
      </c>
      <c r="AB1181" s="30">
        <f>Data_Set[[#This Row],[Repartition Segment 2]]*Data_Set[[#This Row],[Coefficient CO2 Segment 2]]*Data_Set[[#This Row],[Poids OT (T)]]*Data_Set[[#This Row],[Distance (KM)]]</f>
        <v>3.5424348119999998</v>
      </c>
      <c r="AC1181" s="30">
        <f>Data_Set[[#This Row],[Bilan CO2 Segment 1 (Kg CO2)]]+Data_Set[[#This Row],[Bilan CO2 Segment 2 (Kg CO2)]]</f>
        <v>7.1464380119999991</v>
      </c>
      <c r="AD1181" s="1"/>
    </row>
    <row r="1182" spans="1:30" ht="12.5" x14ac:dyDescent="0.25">
      <c r="A1182" s="7">
        <v>20210900038</v>
      </c>
      <c r="B1182" s="18">
        <v>44447</v>
      </c>
      <c r="C1182" s="18" t="str">
        <f>TEXT(B1182, "mmmm")</f>
        <v>septembre</v>
      </c>
      <c r="D1182" s="18" t="str">
        <f>TEXT(B1182,"aaaa")</f>
        <v>2021</v>
      </c>
      <c r="E1182" s="7">
        <v>1402475</v>
      </c>
      <c r="F1182" s="17">
        <v>300</v>
      </c>
      <c r="G1182" s="23">
        <f>Data_Set[[#This Row],[Poids OT (kg)]]/1000</f>
        <v>0.3</v>
      </c>
      <c r="H1182" s="6" t="s">
        <v>1</v>
      </c>
      <c r="I1182" s="7">
        <v>158</v>
      </c>
      <c r="J1182" s="6">
        <v>59810</v>
      </c>
      <c r="K1182" s="6" t="s">
        <v>30</v>
      </c>
      <c r="L1182" s="6">
        <v>91100</v>
      </c>
      <c r="M1182" s="6" t="s">
        <v>22</v>
      </c>
      <c r="N1182" s="7">
        <v>250.27799999999999</v>
      </c>
      <c r="O1182" s="6" t="s">
        <v>162</v>
      </c>
      <c r="P1182" s="6" t="s">
        <v>163</v>
      </c>
      <c r="Q1182" s="11">
        <v>1981059987654</v>
      </c>
      <c r="R1182" s="12">
        <v>698888888</v>
      </c>
      <c r="S1182" s="6" t="str">
        <f>LEFT(Q1182,1)</f>
        <v>1</v>
      </c>
      <c r="T1182" s="6" t="str">
        <f>IF(S1182="1","Homme",IF(S1182="0","Inconnu","Femme"))</f>
        <v>Homme</v>
      </c>
      <c r="U1182" s="6" t="str">
        <f>"19"&amp;MID(Q1182, SEARCH("", Q1182) + 1,2)</f>
        <v>1998</v>
      </c>
      <c r="V1182" s="6" t="str">
        <f>FLOOR(U1182,5) &amp; "-" &amp; FLOOR(U1182,5) + 5</f>
        <v>1995-2000</v>
      </c>
      <c r="W1182" s="24">
        <f>IFERROR(VLOOKUP(Data_Set[[#This Row],[Type Transport]],'[1]Taux émission CO2e'!$A$5:$B$16,2,0),0)</f>
        <v>0.3</v>
      </c>
      <c r="X1182" s="28">
        <f>IFERROR(VLOOKUP(Data_Set[[#This Row],[Type Transport]],'[1]Taux émission CO2e'!$A$5:$D$16,4,0),0)</f>
        <v>0.16</v>
      </c>
      <c r="Y1182" s="24">
        <f>IFERROR(VLOOKUP(Data_Set[[#This Row],[Type Transport]],'[1]Taux émission CO2e'!$A$20:$B$31,2,0),0)</f>
        <v>0.7</v>
      </c>
      <c r="Z1182" s="6">
        <f>IFERROR(VLOOKUP(Data_Set[[#This Row],[Type Transport]],'[1]Taux émission CO2e'!$A$20:$D$31,4,0),0)</f>
        <v>6.7400000000000002E-2</v>
      </c>
      <c r="AA1182" s="30">
        <f>Data_Set[[#This Row],[Repartition Segment 1]]*Data_Set[[#This Row],[Coefficient CO2 Segment 1]]*Data_Set[[#This Row],[Poids OT (T)]]*Data_Set[[#This Row],[Distance (KM)]]</f>
        <v>3.6040031999999997</v>
      </c>
      <c r="AB1182" s="30">
        <f>Data_Set[[#This Row],[Repartition Segment 2]]*Data_Set[[#This Row],[Coefficient CO2 Segment 2]]*Data_Set[[#This Row],[Poids OT (T)]]*Data_Set[[#This Row],[Distance (KM)]]</f>
        <v>3.5424348119999998</v>
      </c>
      <c r="AC1182" s="30">
        <f>Data_Set[[#This Row],[Bilan CO2 Segment 1 (Kg CO2)]]+Data_Set[[#This Row],[Bilan CO2 Segment 2 (Kg CO2)]]</f>
        <v>7.1464380119999991</v>
      </c>
      <c r="AD1182" s="1"/>
    </row>
    <row r="1183" spans="1:30" ht="12.5" x14ac:dyDescent="0.25">
      <c r="A1183" s="7">
        <v>20210900038</v>
      </c>
      <c r="B1183" s="18">
        <v>44454</v>
      </c>
      <c r="C1183" s="18" t="str">
        <f>TEXT(B1183, "mmmm")</f>
        <v>septembre</v>
      </c>
      <c r="D1183" s="18" t="str">
        <f>TEXT(B1183,"aaaa")</f>
        <v>2021</v>
      </c>
      <c r="E1183" s="7">
        <v>1405320</v>
      </c>
      <c r="F1183" s="17">
        <v>300</v>
      </c>
      <c r="G1183" s="23">
        <f>Data_Set[[#This Row],[Poids OT (kg)]]/1000</f>
        <v>0.3</v>
      </c>
      <c r="H1183" s="6" t="s">
        <v>1</v>
      </c>
      <c r="I1183" s="7">
        <v>158</v>
      </c>
      <c r="J1183" s="6">
        <v>59810</v>
      </c>
      <c r="K1183" s="6" t="s">
        <v>30</v>
      </c>
      <c r="L1183" s="6">
        <v>91100</v>
      </c>
      <c r="M1183" s="6" t="s">
        <v>22</v>
      </c>
      <c r="N1183" s="7">
        <v>250.27799999999999</v>
      </c>
      <c r="O1183" s="6" t="s">
        <v>162</v>
      </c>
      <c r="P1183" s="6" t="s">
        <v>163</v>
      </c>
      <c r="Q1183" s="11">
        <v>1981059987654</v>
      </c>
      <c r="R1183" s="12">
        <v>698888888</v>
      </c>
      <c r="S1183" s="6" t="str">
        <f>LEFT(Q1183,1)</f>
        <v>1</v>
      </c>
      <c r="T1183" s="6" t="str">
        <f>IF(S1183="1","Homme",IF(S1183="0","Inconnu","Femme"))</f>
        <v>Homme</v>
      </c>
      <c r="U1183" s="6" t="str">
        <f>"19"&amp;MID(Q1183, SEARCH("", Q1183) + 1,2)</f>
        <v>1998</v>
      </c>
      <c r="V1183" s="6" t="str">
        <f>FLOOR(U1183,5) &amp; "-" &amp; FLOOR(U1183,5) + 5</f>
        <v>1995-2000</v>
      </c>
      <c r="W1183" s="24">
        <f>IFERROR(VLOOKUP(Data_Set[[#This Row],[Type Transport]],'[1]Taux émission CO2e'!$A$5:$B$16,2,0),0)</f>
        <v>0.3</v>
      </c>
      <c r="X1183" s="28">
        <f>IFERROR(VLOOKUP(Data_Set[[#This Row],[Type Transport]],'[1]Taux émission CO2e'!$A$5:$D$16,4,0),0)</f>
        <v>0.16</v>
      </c>
      <c r="Y1183" s="24">
        <f>IFERROR(VLOOKUP(Data_Set[[#This Row],[Type Transport]],'[1]Taux émission CO2e'!$A$20:$B$31,2,0),0)</f>
        <v>0.7</v>
      </c>
      <c r="Z1183" s="6">
        <f>IFERROR(VLOOKUP(Data_Set[[#This Row],[Type Transport]],'[1]Taux émission CO2e'!$A$20:$D$31,4,0),0)</f>
        <v>6.7400000000000002E-2</v>
      </c>
      <c r="AA1183" s="30">
        <f>Data_Set[[#This Row],[Repartition Segment 1]]*Data_Set[[#This Row],[Coefficient CO2 Segment 1]]*Data_Set[[#This Row],[Poids OT (T)]]*Data_Set[[#This Row],[Distance (KM)]]</f>
        <v>3.6040031999999997</v>
      </c>
      <c r="AB1183" s="30">
        <f>Data_Set[[#This Row],[Repartition Segment 2]]*Data_Set[[#This Row],[Coefficient CO2 Segment 2]]*Data_Set[[#This Row],[Poids OT (T)]]*Data_Set[[#This Row],[Distance (KM)]]</f>
        <v>3.5424348119999998</v>
      </c>
      <c r="AC1183" s="30">
        <f>Data_Set[[#This Row],[Bilan CO2 Segment 1 (Kg CO2)]]+Data_Set[[#This Row],[Bilan CO2 Segment 2 (Kg CO2)]]</f>
        <v>7.1464380119999991</v>
      </c>
      <c r="AD1183" s="1"/>
    </row>
    <row r="1184" spans="1:30" ht="12.5" x14ac:dyDescent="0.25">
      <c r="A1184" s="7">
        <v>20211000042</v>
      </c>
      <c r="B1184" s="18">
        <v>44460</v>
      </c>
      <c r="C1184" s="18" t="str">
        <f>TEXT(B1184, "mmmm")</f>
        <v>septembre</v>
      </c>
      <c r="D1184" s="18" t="str">
        <f>TEXT(B1184,"aaaa")</f>
        <v>2021</v>
      </c>
      <c r="E1184" s="7">
        <v>1407971</v>
      </c>
      <c r="F1184" s="17">
        <v>300</v>
      </c>
      <c r="G1184" s="23">
        <f>Data_Set[[#This Row],[Poids OT (kg)]]/1000</f>
        <v>0.3</v>
      </c>
      <c r="H1184" s="6" t="s">
        <v>0</v>
      </c>
      <c r="I1184" s="7">
        <v>158</v>
      </c>
      <c r="J1184" s="6">
        <v>59810</v>
      </c>
      <c r="K1184" s="6" t="s">
        <v>30</v>
      </c>
      <c r="L1184" s="6">
        <v>91100</v>
      </c>
      <c r="M1184" s="6" t="s">
        <v>22</v>
      </c>
      <c r="N1184" s="7">
        <v>250.27799999999999</v>
      </c>
      <c r="O1184" s="6" t="s">
        <v>162</v>
      </c>
      <c r="P1184" s="6" t="s">
        <v>163</v>
      </c>
      <c r="Q1184" s="11">
        <v>1981059987654</v>
      </c>
      <c r="R1184" s="12">
        <v>698888888</v>
      </c>
      <c r="S1184" s="6" t="str">
        <f>LEFT(Q1184,1)</f>
        <v>1</v>
      </c>
      <c r="T1184" s="6" t="str">
        <f>IF(S1184="1","Homme",IF(S1184="0","Inconnu","Femme"))</f>
        <v>Homme</v>
      </c>
      <c r="U1184" s="6" t="str">
        <f>"19"&amp;MID(Q1184, SEARCH("", Q1184) + 1,2)</f>
        <v>1998</v>
      </c>
      <c r="V1184" s="6" t="str">
        <f>FLOOR(U1184,5) &amp; "-" &amp; FLOOR(U1184,5) + 5</f>
        <v>1995-2000</v>
      </c>
      <c r="W1184" s="24">
        <f>IFERROR(VLOOKUP(Data_Set[[#This Row],[Type Transport]],'[1]Taux émission CO2e'!$A$5:$B$16,2,0),0)</f>
        <v>0.3</v>
      </c>
      <c r="X1184" s="28">
        <f>IFERROR(VLOOKUP(Data_Set[[#This Row],[Type Transport]],'[1]Taux émission CO2e'!$A$5:$D$16,4,0),0)</f>
        <v>0.16</v>
      </c>
      <c r="Y1184" s="24">
        <f>IFERROR(VLOOKUP(Data_Set[[#This Row],[Type Transport]],'[1]Taux émission CO2e'!$A$20:$B$31,2,0),0)</f>
        <v>0.7</v>
      </c>
      <c r="Z1184" s="6">
        <f>IFERROR(VLOOKUP(Data_Set[[#This Row],[Type Transport]],'[1]Taux émission CO2e'!$A$20:$D$31,4,0),0)</f>
        <v>6.7400000000000002E-2</v>
      </c>
      <c r="AA1184" s="30">
        <f>Data_Set[[#This Row],[Repartition Segment 1]]*Data_Set[[#This Row],[Coefficient CO2 Segment 1]]*Data_Set[[#This Row],[Poids OT (T)]]*Data_Set[[#This Row],[Distance (KM)]]</f>
        <v>3.6040031999999997</v>
      </c>
      <c r="AB1184" s="30">
        <f>Data_Set[[#This Row],[Repartition Segment 2]]*Data_Set[[#This Row],[Coefficient CO2 Segment 2]]*Data_Set[[#This Row],[Poids OT (T)]]*Data_Set[[#This Row],[Distance (KM)]]</f>
        <v>3.5424348119999998</v>
      </c>
      <c r="AC1184" s="30">
        <f>Data_Set[[#This Row],[Bilan CO2 Segment 1 (Kg CO2)]]+Data_Set[[#This Row],[Bilan CO2 Segment 2 (Kg CO2)]]</f>
        <v>7.1464380119999991</v>
      </c>
      <c r="AD1184" s="1"/>
    </row>
    <row r="1185" spans="1:30" ht="12.5" x14ac:dyDescent="0.25">
      <c r="A1185" s="7">
        <v>20211100039</v>
      </c>
      <c r="B1185" s="18">
        <v>44526</v>
      </c>
      <c r="C1185" s="18" t="str">
        <f>TEXT(B1185, "mmmm")</f>
        <v>novembre</v>
      </c>
      <c r="D1185" s="18" t="str">
        <f>TEXT(B1185,"aaaa")</f>
        <v>2021</v>
      </c>
      <c r="E1185" s="7">
        <v>1436025</v>
      </c>
      <c r="F1185" s="17">
        <v>300</v>
      </c>
      <c r="G1185" s="23">
        <f>Data_Set[[#This Row],[Poids OT (kg)]]/1000</f>
        <v>0.3</v>
      </c>
      <c r="H1185" s="6" t="s">
        <v>0</v>
      </c>
      <c r="I1185" s="7">
        <v>206</v>
      </c>
      <c r="J1185" s="6">
        <v>59810</v>
      </c>
      <c r="K1185" s="6" t="s">
        <v>30</v>
      </c>
      <c r="L1185" s="6">
        <v>91100</v>
      </c>
      <c r="M1185" s="6" t="s">
        <v>22</v>
      </c>
      <c r="N1185" s="7">
        <v>250.27799999999999</v>
      </c>
      <c r="O1185" s="6" t="s">
        <v>162</v>
      </c>
      <c r="P1185" s="6" t="s">
        <v>163</v>
      </c>
      <c r="Q1185" s="11">
        <v>1981059987654</v>
      </c>
      <c r="R1185" s="12">
        <v>698888888</v>
      </c>
      <c r="S1185" s="6" t="str">
        <f>LEFT(Q1185,1)</f>
        <v>1</v>
      </c>
      <c r="T1185" s="6" t="str">
        <f>IF(S1185="1","Homme",IF(S1185="0","Inconnu","Femme"))</f>
        <v>Homme</v>
      </c>
      <c r="U1185" s="6" t="str">
        <f>"19"&amp;MID(Q1185, SEARCH("", Q1185) + 1,2)</f>
        <v>1998</v>
      </c>
      <c r="V1185" s="6" t="str">
        <f>FLOOR(U1185,5) &amp; "-" &amp; FLOOR(U1185,5) + 5</f>
        <v>1995-2000</v>
      </c>
      <c r="W1185" s="24">
        <f>IFERROR(VLOOKUP(Data_Set[[#This Row],[Type Transport]],'[1]Taux émission CO2e'!$A$5:$B$16,2,0),0)</f>
        <v>0.3</v>
      </c>
      <c r="X1185" s="28">
        <f>IFERROR(VLOOKUP(Data_Set[[#This Row],[Type Transport]],'[1]Taux émission CO2e'!$A$5:$D$16,4,0),0)</f>
        <v>0.16</v>
      </c>
      <c r="Y1185" s="24">
        <f>IFERROR(VLOOKUP(Data_Set[[#This Row],[Type Transport]],'[1]Taux émission CO2e'!$A$20:$B$31,2,0),0)</f>
        <v>0.7</v>
      </c>
      <c r="Z1185" s="6">
        <f>IFERROR(VLOOKUP(Data_Set[[#This Row],[Type Transport]],'[1]Taux émission CO2e'!$A$20:$D$31,4,0),0)</f>
        <v>6.7400000000000002E-2</v>
      </c>
      <c r="AA1185" s="30">
        <f>Data_Set[[#This Row],[Repartition Segment 1]]*Data_Set[[#This Row],[Coefficient CO2 Segment 1]]*Data_Set[[#This Row],[Poids OT (T)]]*Data_Set[[#This Row],[Distance (KM)]]</f>
        <v>3.6040031999999997</v>
      </c>
      <c r="AB1185" s="30">
        <f>Data_Set[[#This Row],[Repartition Segment 2]]*Data_Set[[#This Row],[Coefficient CO2 Segment 2]]*Data_Set[[#This Row],[Poids OT (T)]]*Data_Set[[#This Row],[Distance (KM)]]</f>
        <v>3.5424348119999998</v>
      </c>
      <c r="AC1185" s="30">
        <f>Data_Set[[#This Row],[Bilan CO2 Segment 1 (Kg CO2)]]+Data_Set[[#This Row],[Bilan CO2 Segment 2 (Kg CO2)]]</f>
        <v>7.1464380119999991</v>
      </c>
      <c r="AD1185" s="1"/>
    </row>
    <row r="1186" spans="1:30" ht="12.5" x14ac:dyDescent="0.25">
      <c r="A1186" s="7">
        <v>20220200006</v>
      </c>
      <c r="B1186" s="18">
        <v>44596</v>
      </c>
      <c r="C1186" s="18" t="str">
        <f>TEXT(B1186, "mmmm")</f>
        <v>février</v>
      </c>
      <c r="D1186" s="18" t="str">
        <f>TEXT(B1186,"aaaa")</f>
        <v>2022</v>
      </c>
      <c r="E1186" s="7">
        <v>1463751</v>
      </c>
      <c r="F1186" s="17">
        <v>300</v>
      </c>
      <c r="G1186" s="23">
        <f>Data_Set[[#This Row],[Poids OT (kg)]]/1000</f>
        <v>0.3</v>
      </c>
      <c r="H1186" s="6" t="s">
        <v>0</v>
      </c>
      <c r="I1186" s="7">
        <v>158</v>
      </c>
      <c r="J1186" s="6">
        <v>59810</v>
      </c>
      <c r="K1186" s="6" t="s">
        <v>30</v>
      </c>
      <c r="L1186" s="6">
        <v>91100</v>
      </c>
      <c r="M1186" s="6" t="s">
        <v>22</v>
      </c>
      <c r="N1186" s="7">
        <v>250.27799999999999</v>
      </c>
      <c r="O1186" s="6" t="s">
        <v>162</v>
      </c>
      <c r="P1186" s="6" t="s">
        <v>163</v>
      </c>
      <c r="Q1186" s="11">
        <v>1981059987654</v>
      </c>
      <c r="R1186" s="12">
        <v>698888888</v>
      </c>
      <c r="S1186" s="6" t="str">
        <f>LEFT(Q1186,1)</f>
        <v>1</v>
      </c>
      <c r="T1186" s="6" t="str">
        <f>IF(S1186="1","Homme",IF(S1186="0","Inconnu","Femme"))</f>
        <v>Homme</v>
      </c>
      <c r="U1186" s="6" t="str">
        <f>"19"&amp;MID(Q1186, SEARCH("", Q1186) + 1,2)</f>
        <v>1998</v>
      </c>
      <c r="V1186" s="6" t="str">
        <f>FLOOR(U1186,5) &amp; "-" &amp; FLOOR(U1186,5) + 5</f>
        <v>1995-2000</v>
      </c>
      <c r="W1186" s="24">
        <f>IFERROR(VLOOKUP(Data_Set[[#This Row],[Type Transport]],'[1]Taux émission CO2e'!$A$5:$B$16,2,0),0)</f>
        <v>0.3</v>
      </c>
      <c r="X1186" s="28">
        <f>IFERROR(VLOOKUP(Data_Set[[#This Row],[Type Transport]],'[1]Taux émission CO2e'!$A$5:$D$16,4,0),0)</f>
        <v>0.16</v>
      </c>
      <c r="Y1186" s="24">
        <f>IFERROR(VLOOKUP(Data_Set[[#This Row],[Type Transport]],'[1]Taux émission CO2e'!$A$20:$B$31,2,0),0)</f>
        <v>0.7</v>
      </c>
      <c r="Z1186" s="6">
        <f>IFERROR(VLOOKUP(Data_Set[[#This Row],[Type Transport]],'[1]Taux émission CO2e'!$A$20:$D$31,4,0),0)</f>
        <v>6.7400000000000002E-2</v>
      </c>
      <c r="AA1186" s="30">
        <f>Data_Set[[#This Row],[Repartition Segment 1]]*Data_Set[[#This Row],[Coefficient CO2 Segment 1]]*Data_Set[[#This Row],[Poids OT (T)]]*Data_Set[[#This Row],[Distance (KM)]]</f>
        <v>3.6040031999999997</v>
      </c>
      <c r="AB1186" s="30">
        <f>Data_Set[[#This Row],[Repartition Segment 2]]*Data_Set[[#This Row],[Coefficient CO2 Segment 2]]*Data_Set[[#This Row],[Poids OT (T)]]*Data_Set[[#This Row],[Distance (KM)]]</f>
        <v>3.5424348119999998</v>
      </c>
      <c r="AC1186" s="30">
        <f>Data_Set[[#This Row],[Bilan CO2 Segment 1 (Kg CO2)]]+Data_Set[[#This Row],[Bilan CO2 Segment 2 (Kg CO2)]]</f>
        <v>7.1464380119999991</v>
      </c>
      <c r="AD1186" s="1"/>
    </row>
    <row r="1187" spans="1:30" ht="12.5" x14ac:dyDescent="0.25">
      <c r="A1187" s="7">
        <v>20220300036</v>
      </c>
      <c r="B1187" s="18">
        <v>44606</v>
      </c>
      <c r="C1187" s="18" t="str">
        <f>TEXT(B1187, "mmmm")</f>
        <v>février</v>
      </c>
      <c r="D1187" s="18" t="str">
        <f>TEXT(B1187,"aaaa")</f>
        <v>2022</v>
      </c>
      <c r="E1187" s="7">
        <v>1466351</v>
      </c>
      <c r="F1187" s="17">
        <v>150</v>
      </c>
      <c r="G1187" s="23">
        <f>Data_Set[[#This Row],[Poids OT (kg)]]/1000</f>
        <v>0.15</v>
      </c>
      <c r="H1187" s="6" t="s">
        <v>0</v>
      </c>
      <c r="I1187" s="7">
        <v>100</v>
      </c>
      <c r="J1187" s="6">
        <v>59810</v>
      </c>
      <c r="K1187" s="6" t="s">
        <v>30</v>
      </c>
      <c r="L1187" s="6">
        <v>91100</v>
      </c>
      <c r="M1187" s="6" t="s">
        <v>22</v>
      </c>
      <c r="N1187" s="7">
        <v>250.27799999999999</v>
      </c>
      <c r="O1187" s="6" t="s">
        <v>162</v>
      </c>
      <c r="P1187" s="6" t="s">
        <v>163</v>
      </c>
      <c r="Q1187" s="11">
        <v>1981059987654</v>
      </c>
      <c r="R1187" s="12">
        <v>698888888</v>
      </c>
      <c r="S1187" s="6" t="str">
        <f>LEFT(Q1187,1)</f>
        <v>1</v>
      </c>
      <c r="T1187" s="6" t="str">
        <f>IF(S1187="1","Homme",IF(S1187="0","Inconnu","Femme"))</f>
        <v>Homme</v>
      </c>
      <c r="U1187" s="6" t="str">
        <f>"19"&amp;MID(Q1187, SEARCH("", Q1187) + 1,2)</f>
        <v>1998</v>
      </c>
      <c r="V1187" s="6" t="str">
        <f>FLOOR(U1187,5) &amp; "-" &amp; FLOOR(U1187,5) + 5</f>
        <v>1995-2000</v>
      </c>
      <c r="W1187" s="24">
        <f>IFERROR(VLOOKUP(Data_Set[[#This Row],[Type Transport]],'[1]Taux émission CO2e'!$A$5:$B$16,2,0),0)</f>
        <v>0.3</v>
      </c>
      <c r="X1187" s="28">
        <f>IFERROR(VLOOKUP(Data_Set[[#This Row],[Type Transport]],'[1]Taux émission CO2e'!$A$5:$D$16,4,0),0)</f>
        <v>0.16</v>
      </c>
      <c r="Y1187" s="24">
        <f>IFERROR(VLOOKUP(Data_Set[[#This Row],[Type Transport]],'[1]Taux émission CO2e'!$A$20:$B$31,2,0),0)</f>
        <v>0.7</v>
      </c>
      <c r="Z1187" s="6">
        <f>IFERROR(VLOOKUP(Data_Set[[#This Row],[Type Transport]],'[1]Taux émission CO2e'!$A$20:$D$31,4,0),0)</f>
        <v>6.7400000000000002E-2</v>
      </c>
      <c r="AA1187" s="30">
        <f>Data_Set[[#This Row],[Repartition Segment 1]]*Data_Set[[#This Row],[Coefficient CO2 Segment 1]]*Data_Set[[#This Row],[Poids OT (T)]]*Data_Set[[#This Row],[Distance (KM)]]</f>
        <v>1.8020015999999999</v>
      </c>
      <c r="AB1187" s="30">
        <f>Data_Set[[#This Row],[Repartition Segment 2]]*Data_Set[[#This Row],[Coefficient CO2 Segment 2]]*Data_Set[[#This Row],[Poids OT (T)]]*Data_Set[[#This Row],[Distance (KM)]]</f>
        <v>1.7712174059999999</v>
      </c>
      <c r="AC1187" s="30">
        <f>Data_Set[[#This Row],[Bilan CO2 Segment 1 (Kg CO2)]]+Data_Set[[#This Row],[Bilan CO2 Segment 2 (Kg CO2)]]</f>
        <v>3.5732190059999995</v>
      </c>
      <c r="AD1187" s="1"/>
    </row>
    <row r="1188" spans="1:30" ht="12.5" x14ac:dyDescent="0.25">
      <c r="A1188" s="7">
        <v>20220300036</v>
      </c>
      <c r="B1188" s="18">
        <v>44610</v>
      </c>
      <c r="C1188" s="18" t="str">
        <f>TEXT(B1188, "mmmm")</f>
        <v>février</v>
      </c>
      <c r="D1188" s="18" t="str">
        <f>TEXT(B1188,"aaaa")</f>
        <v>2022</v>
      </c>
      <c r="E1188" s="7">
        <v>1469458</v>
      </c>
      <c r="F1188" s="17">
        <v>150</v>
      </c>
      <c r="G1188" s="23">
        <f>Data_Set[[#This Row],[Poids OT (kg)]]/1000</f>
        <v>0.15</v>
      </c>
      <c r="H1188" s="6" t="s">
        <v>0</v>
      </c>
      <c r="I1188" s="7">
        <v>159</v>
      </c>
      <c r="J1188" s="6">
        <v>59810</v>
      </c>
      <c r="K1188" s="6" t="s">
        <v>30</v>
      </c>
      <c r="L1188" s="6">
        <v>91100</v>
      </c>
      <c r="M1188" s="6" t="s">
        <v>22</v>
      </c>
      <c r="N1188" s="7">
        <v>250.27799999999999</v>
      </c>
      <c r="O1188" s="6" t="s">
        <v>162</v>
      </c>
      <c r="P1188" s="6" t="s">
        <v>163</v>
      </c>
      <c r="Q1188" s="11">
        <v>1981059987654</v>
      </c>
      <c r="R1188" s="12">
        <v>698888888</v>
      </c>
      <c r="S1188" s="6" t="str">
        <f>LEFT(Q1188,1)</f>
        <v>1</v>
      </c>
      <c r="T1188" s="6" t="str">
        <f>IF(S1188="1","Homme",IF(S1188="0","Inconnu","Femme"))</f>
        <v>Homme</v>
      </c>
      <c r="U1188" s="6" t="str">
        <f>"19"&amp;MID(Q1188, SEARCH("", Q1188) + 1,2)</f>
        <v>1998</v>
      </c>
      <c r="V1188" s="6" t="str">
        <f>FLOOR(U1188,5) &amp; "-" &amp; FLOOR(U1188,5) + 5</f>
        <v>1995-2000</v>
      </c>
      <c r="W1188" s="24">
        <f>IFERROR(VLOOKUP(Data_Set[[#This Row],[Type Transport]],'[1]Taux émission CO2e'!$A$5:$B$16,2,0),0)</f>
        <v>0.3</v>
      </c>
      <c r="X1188" s="28">
        <f>IFERROR(VLOOKUP(Data_Set[[#This Row],[Type Transport]],'[1]Taux émission CO2e'!$A$5:$D$16,4,0),0)</f>
        <v>0.16</v>
      </c>
      <c r="Y1188" s="24">
        <f>IFERROR(VLOOKUP(Data_Set[[#This Row],[Type Transport]],'[1]Taux émission CO2e'!$A$20:$B$31,2,0),0)</f>
        <v>0.7</v>
      </c>
      <c r="Z1188" s="6">
        <f>IFERROR(VLOOKUP(Data_Set[[#This Row],[Type Transport]],'[1]Taux émission CO2e'!$A$20:$D$31,4,0),0)</f>
        <v>6.7400000000000002E-2</v>
      </c>
      <c r="AA1188" s="30">
        <f>Data_Set[[#This Row],[Repartition Segment 1]]*Data_Set[[#This Row],[Coefficient CO2 Segment 1]]*Data_Set[[#This Row],[Poids OT (T)]]*Data_Set[[#This Row],[Distance (KM)]]</f>
        <v>1.8020015999999999</v>
      </c>
      <c r="AB1188" s="30">
        <f>Data_Set[[#This Row],[Repartition Segment 2]]*Data_Set[[#This Row],[Coefficient CO2 Segment 2]]*Data_Set[[#This Row],[Poids OT (T)]]*Data_Set[[#This Row],[Distance (KM)]]</f>
        <v>1.7712174059999999</v>
      </c>
      <c r="AC1188" s="30">
        <f>Data_Set[[#This Row],[Bilan CO2 Segment 1 (Kg CO2)]]+Data_Set[[#This Row],[Bilan CO2 Segment 2 (Kg CO2)]]</f>
        <v>3.5732190059999995</v>
      </c>
      <c r="AD1188" s="1"/>
    </row>
    <row r="1189" spans="1:30" ht="12.5" x14ac:dyDescent="0.25">
      <c r="A1189" s="7">
        <v>20220200014</v>
      </c>
      <c r="B1189" s="18">
        <v>44617</v>
      </c>
      <c r="C1189" s="18" t="str">
        <f>TEXT(B1189, "mmmm")</f>
        <v>février</v>
      </c>
      <c r="D1189" s="18" t="str">
        <f>TEXT(B1189,"aaaa")</f>
        <v>2022</v>
      </c>
      <c r="E1189" s="7">
        <v>1471796</v>
      </c>
      <c r="F1189" s="17">
        <v>200</v>
      </c>
      <c r="G1189" s="23">
        <f>Data_Set[[#This Row],[Poids OT (kg)]]/1000</f>
        <v>0.2</v>
      </c>
      <c r="H1189" s="6" t="s">
        <v>0</v>
      </c>
      <c r="I1189" s="7">
        <v>100</v>
      </c>
      <c r="J1189" s="6">
        <v>59810</v>
      </c>
      <c r="K1189" s="6" t="s">
        <v>30</v>
      </c>
      <c r="L1189" s="6">
        <v>91100</v>
      </c>
      <c r="M1189" s="6" t="s">
        <v>22</v>
      </c>
      <c r="N1189" s="7">
        <v>250.27799999999999</v>
      </c>
      <c r="O1189" s="6" t="s">
        <v>162</v>
      </c>
      <c r="P1189" s="6" t="s">
        <v>163</v>
      </c>
      <c r="Q1189" s="11">
        <v>1981059987654</v>
      </c>
      <c r="R1189" s="12">
        <v>698888888</v>
      </c>
      <c r="S1189" s="6" t="str">
        <f>LEFT(Q1189,1)</f>
        <v>1</v>
      </c>
      <c r="T1189" s="6" t="str">
        <f>IF(S1189="1","Homme",IF(S1189="0","Inconnu","Femme"))</f>
        <v>Homme</v>
      </c>
      <c r="U1189" s="6" t="str">
        <f>"19"&amp;MID(Q1189, SEARCH("", Q1189) + 1,2)</f>
        <v>1998</v>
      </c>
      <c r="V1189" s="6" t="str">
        <f>FLOOR(U1189,5) &amp; "-" &amp; FLOOR(U1189,5) + 5</f>
        <v>1995-2000</v>
      </c>
      <c r="W1189" s="24">
        <f>IFERROR(VLOOKUP(Data_Set[[#This Row],[Type Transport]],'[1]Taux émission CO2e'!$A$5:$B$16,2,0),0)</f>
        <v>0.3</v>
      </c>
      <c r="X1189" s="28">
        <f>IFERROR(VLOOKUP(Data_Set[[#This Row],[Type Transport]],'[1]Taux émission CO2e'!$A$5:$D$16,4,0),0)</f>
        <v>0.16</v>
      </c>
      <c r="Y1189" s="24">
        <f>IFERROR(VLOOKUP(Data_Set[[#This Row],[Type Transport]],'[1]Taux émission CO2e'!$A$20:$B$31,2,0),0)</f>
        <v>0.7</v>
      </c>
      <c r="Z1189" s="6">
        <f>IFERROR(VLOOKUP(Data_Set[[#This Row],[Type Transport]],'[1]Taux émission CO2e'!$A$20:$D$31,4,0),0)</f>
        <v>6.7400000000000002E-2</v>
      </c>
      <c r="AA1189" s="30">
        <f>Data_Set[[#This Row],[Repartition Segment 1]]*Data_Set[[#This Row],[Coefficient CO2 Segment 1]]*Data_Set[[#This Row],[Poids OT (T)]]*Data_Set[[#This Row],[Distance (KM)]]</f>
        <v>2.4026688000000003</v>
      </c>
      <c r="AB1189" s="30">
        <f>Data_Set[[#This Row],[Repartition Segment 2]]*Data_Set[[#This Row],[Coefficient CO2 Segment 2]]*Data_Set[[#This Row],[Poids OT (T)]]*Data_Set[[#This Row],[Distance (KM)]]</f>
        <v>2.3616232079999997</v>
      </c>
      <c r="AC1189" s="30">
        <f>Data_Set[[#This Row],[Bilan CO2 Segment 1 (Kg CO2)]]+Data_Set[[#This Row],[Bilan CO2 Segment 2 (Kg CO2)]]</f>
        <v>4.764292008</v>
      </c>
      <c r="AD1189" s="1"/>
    </row>
    <row r="1190" spans="1:30" ht="12.5" x14ac:dyDescent="0.25">
      <c r="A1190" s="7">
        <v>20220300099</v>
      </c>
      <c r="B1190" s="18">
        <v>44623</v>
      </c>
      <c r="C1190" s="18" t="str">
        <f>TEXT(B1190, "mmmm")</f>
        <v>mars</v>
      </c>
      <c r="D1190" s="18" t="str">
        <f>TEXT(B1190,"aaaa")</f>
        <v>2022</v>
      </c>
      <c r="E1190" s="7">
        <v>1474300</v>
      </c>
      <c r="F1190" s="17">
        <v>150</v>
      </c>
      <c r="G1190" s="23">
        <f>Data_Set[[#This Row],[Poids OT (kg)]]/1000</f>
        <v>0.15</v>
      </c>
      <c r="H1190" s="6" t="s">
        <v>0</v>
      </c>
      <c r="I1190" s="7">
        <v>158</v>
      </c>
      <c r="J1190" s="6">
        <v>59810</v>
      </c>
      <c r="K1190" s="6" t="s">
        <v>30</v>
      </c>
      <c r="L1190" s="6">
        <v>91100</v>
      </c>
      <c r="M1190" s="6" t="s">
        <v>22</v>
      </c>
      <c r="N1190" s="7">
        <v>250.27799999999999</v>
      </c>
      <c r="O1190" s="6" t="s">
        <v>162</v>
      </c>
      <c r="P1190" s="6" t="s">
        <v>163</v>
      </c>
      <c r="Q1190" s="11">
        <v>1981059987654</v>
      </c>
      <c r="R1190" s="12">
        <v>698888888</v>
      </c>
      <c r="S1190" s="6" t="str">
        <f>LEFT(Q1190,1)</f>
        <v>1</v>
      </c>
      <c r="T1190" s="6" t="str">
        <f>IF(S1190="1","Homme",IF(S1190="0","Inconnu","Femme"))</f>
        <v>Homme</v>
      </c>
      <c r="U1190" s="6" t="str">
        <f>"19"&amp;MID(Q1190, SEARCH("", Q1190) + 1,2)</f>
        <v>1998</v>
      </c>
      <c r="V1190" s="6" t="str">
        <f>FLOOR(U1190,5) &amp; "-" &amp; FLOOR(U1190,5) + 5</f>
        <v>1995-2000</v>
      </c>
      <c r="W1190" s="24">
        <f>IFERROR(VLOOKUP(Data_Set[[#This Row],[Type Transport]],'[1]Taux émission CO2e'!$A$5:$B$16,2,0),0)</f>
        <v>0.3</v>
      </c>
      <c r="X1190" s="28">
        <f>IFERROR(VLOOKUP(Data_Set[[#This Row],[Type Transport]],'[1]Taux émission CO2e'!$A$5:$D$16,4,0),0)</f>
        <v>0.16</v>
      </c>
      <c r="Y1190" s="24">
        <f>IFERROR(VLOOKUP(Data_Set[[#This Row],[Type Transport]],'[1]Taux émission CO2e'!$A$20:$B$31,2,0),0)</f>
        <v>0.7</v>
      </c>
      <c r="Z1190" s="6">
        <f>IFERROR(VLOOKUP(Data_Set[[#This Row],[Type Transport]],'[1]Taux émission CO2e'!$A$20:$D$31,4,0),0)</f>
        <v>6.7400000000000002E-2</v>
      </c>
      <c r="AA1190" s="30">
        <f>Data_Set[[#This Row],[Repartition Segment 1]]*Data_Set[[#This Row],[Coefficient CO2 Segment 1]]*Data_Set[[#This Row],[Poids OT (T)]]*Data_Set[[#This Row],[Distance (KM)]]</f>
        <v>1.8020015999999999</v>
      </c>
      <c r="AB1190" s="30">
        <f>Data_Set[[#This Row],[Repartition Segment 2]]*Data_Set[[#This Row],[Coefficient CO2 Segment 2]]*Data_Set[[#This Row],[Poids OT (T)]]*Data_Set[[#This Row],[Distance (KM)]]</f>
        <v>1.7712174059999999</v>
      </c>
      <c r="AC1190" s="30">
        <f>Data_Set[[#This Row],[Bilan CO2 Segment 1 (Kg CO2)]]+Data_Set[[#This Row],[Bilan CO2 Segment 2 (Kg CO2)]]</f>
        <v>3.5732190059999995</v>
      </c>
      <c r="AD1190" s="1"/>
    </row>
    <row r="1191" spans="1:30" ht="12.5" x14ac:dyDescent="0.25">
      <c r="A1191" s="7">
        <v>202203000165</v>
      </c>
      <c r="B1191" s="18">
        <v>44630</v>
      </c>
      <c r="C1191" s="18" t="str">
        <f>TEXT(B1191, "mmmm")</f>
        <v>mars</v>
      </c>
      <c r="D1191" s="18" t="str">
        <f>TEXT(B1191,"aaaa")</f>
        <v>2022</v>
      </c>
      <c r="E1191" s="7">
        <v>1476989</v>
      </c>
      <c r="F1191" s="17">
        <v>600</v>
      </c>
      <c r="G1191" s="23">
        <f>Data_Set[[#This Row],[Poids OT (kg)]]/1000</f>
        <v>0.6</v>
      </c>
      <c r="H1191" s="6" t="s">
        <v>0</v>
      </c>
      <c r="I1191" s="7">
        <v>206</v>
      </c>
      <c r="J1191" s="6">
        <v>59810</v>
      </c>
      <c r="K1191" s="6" t="s">
        <v>30</v>
      </c>
      <c r="L1191" s="6">
        <v>91100</v>
      </c>
      <c r="M1191" s="6" t="s">
        <v>22</v>
      </c>
      <c r="N1191" s="7">
        <v>250.27799999999999</v>
      </c>
      <c r="O1191" s="6" t="s">
        <v>162</v>
      </c>
      <c r="P1191" s="6" t="s">
        <v>163</v>
      </c>
      <c r="Q1191" s="11">
        <v>1981059987654</v>
      </c>
      <c r="R1191" s="12">
        <v>698888888</v>
      </c>
      <c r="S1191" s="6" t="str">
        <f>LEFT(Q1191,1)</f>
        <v>1</v>
      </c>
      <c r="T1191" s="6" t="str">
        <f>IF(S1191="1","Homme",IF(S1191="0","Inconnu","Femme"))</f>
        <v>Homme</v>
      </c>
      <c r="U1191" s="6" t="str">
        <f>"19"&amp;MID(Q1191, SEARCH("", Q1191) + 1,2)</f>
        <v>1998</v>
      </c>
      <c r="V1191" s="6" t="str">
        <f>FLOOR(U1191,5) &amp; "-" &amp; FLOOR(U1191,5) + 5</f>
        <v>1995-2000</v>
      </c>
      <c r="W1191" s="24">
        <f>IFERROR(VLOOKUP(Data_Set[[#This Row],[Type Transport]],'[1]Taux émission CO2e'!$A$5:$B$16,2,0),0)</f>
        <v>0.3</v>
      </c>
      <c r="X1191" s="28">
        <f>IFERROR(VLOOKUP(Data_Set[[#This Row],[Type Transport]],'[1]Taux émission CO2e'!$A$5:$D$16,4,0),0)</f>
        <v>0.16</v>
      </c>
      <c r="Y1191" s="24">
        <f>IFERROR(VLOOKUP(Data_Set[[#This Row],[Type Transport]],'[1]Taux émission CO2e'!$A$20:$B$31,2,0),0)</f>
        <v>0.7</v>
      </c>
      <c r="Z1191" s="6">
        <f>IFERROR(VLOOKUP(Data_Set[[#This Row],[Type Transport]],'[1]Taux émission CO2e'!$A$20:$D$31,4,0),0)</f>
        <v>6.7400000000000002E-2</v>
      </c>
      <c r="AA1191" s="30">
        <f>Data_Set[[#This Row],[Repartition Segment 1]]*Data_Set[[#This Row],[Coefficient CO2 Segment 1]]*Data_Set[[#This Row],[Poids OT (T)]]*Data_Set[[#This Row],[Distance (KM)]]</f>
        <v>7.2080063999999995</v>
      </c>
      <c r="AB1191" s="30">
        <f>Data_Set[[#This Row],[Repartition Segment 2]]*Data_Set[[#This Row],[Coefficient CO2 Segment 2]]*Data_Set[[#This Row],[Poids OT (T)]]*Data_Set[[#This Row],[Distance (KM)]]</f>
        <v>7.0848696239999995</v>
      </c>
      <c r="AC1191" s="30">
        <f>Data_Set[[#This Row],[Bilan CO2 Segment 1 (Kg CO2)]]+Data_Set[[#This Row],[Bilan CO2 Segment 2 (Kg CO2)]]</f>
        <v>14.292876023999998</v>
      </c>
      <c r="AD1191" s="1"/>
    </row>
    <row r="1192" spans="1:30" ht="12.5" x14ac:dyDescent="0.25">
      <c r="A1192" s="7">
        <v>202203000165</v>
      </c>
      <c r="B1192" s="18">
        <v>44638</v>
      </c>
      <c r="C1192" s="18" t="str">
        <f>TEXT(B1192, "mmmm")</f>
        <v>mars</v>
      </c>
      <c r="D1192" s="18" t="str">
        <f>TEXT(B1192,"aaaa")</f>
        <v>2022</v>
      </c>
      <c r="E1192" s="7">
        <v>1480651</v>
      </c>
      <c r="F1192" s="17">
        <v>150</v>
      </c>
      <c r="G1192" s="23">
        <f>Data_Set[[#This Row],[Poids OT (kg)]]/1000</f>
        <v>0.15</v>
      </c>
      <c r="H1192" s="6" t="s">
        <v>0</v>
      </c>
      <c r="I1192" s="7">
        <v>100</v>
      </c>
      <c r="J1192" s="6">
        <v>59810</v>
      </c>
      <c r="K1192" s="6" t="s">
        <v>30</v>
      </c>
      <c r="L1192" s="6">
        <v>91100</v>
      </c>
      <c r="M1192" s="6" t="s">
        <v>22</v>
      </c>
      <c r="N1192" s="7">
        <v>250.27799999999999</v>
      </c>
      <c r="O1192" s="6" t="s">
        <v>162</v>
      </c>
      <c r="P1192" s="6" t="s">
        <v>163</v>
      </c>
      <c r="Q1192" s="11">
        <v>1981059987654</v>
      </c>
      <c r="R1192" s="12">
        <v>698888888</v>
      </c>
      <c r="S1192" s="6" t="str">
        <f>LEFT(Q1192,1)</f>
        <v>1</v>
      </c>
      <c r="T1192" s="6" t="str">
        <f>IF(S1192="1","Homme",IF(S1192="0","Inconnu","Femme"))</f>
        <v>Homme</v>
      </c>
      <c r="U1192" s="6" t="str">
        <f>"19"&amp;MID(Q1192, SEARCH("", Q1192) + 1,2)</f>
        <v>1998</v>
      </c>
      <c r="V1192" s="6" t="str">
        <f>FLOOR(U1192,5) &amp; "-" &amp; FLOOR(U1192,5) + 5</f>
        <v>1995-2000</v>
      </c>
      <c r="W1192" s="24">
        <f>IFERROR(VLOOKUP(Data_Set[[#This Row],[Type Transport]],'[1]Taux émission CO2e'!$A$5:$B$16,2,0),0)</f>
        <v>0.3</v>
      </c>
      <c r="X1192" s="28">
        <f>IFERROR(VLOOKUP(Data_Set[[#This Row],[Type Transport]],'[1]Taux émission CO2e'!$A$5:$D$16,4,0),0)</f>
        <v>0.16</v>
      </c>
      <c r="Y1192" s="24">
        <f>IFERROR(VLOOKUP(Data_Set[[#This Row],[Type Transport]],'[1]Taux émission CO2e'!$A$20:$B$31,2,0),0)</f>
        <v>0.7</v>
      </c>
      <c r="Z1192" s="6">
        <f>IFERROR(VLOOKUP(Data_Set[[#This Row],[Type Transport]],'[1]Taux émission CO2e'!$A$20:$D$31,4,0),0)</f>
        <v>6.7400000000000002E-2</v>
      </c>
      <c r="AA1192" s="30">
        <f>Data_Set[[#This Row],[Repartition Segment 1]]*Data_Set[[#This Row],[Coefficient CO2 Segment 1]]*Data_Set[[#This Row],[Poids OT (T)]]*Data_Set[[#This Row],[Distance (KM)]]</f>
        <v>1.8020015999999999</v>
      </c>
      <c r="AB1192" s="30">
        <f>Data_Set[[#This Row],[Repartition Segment 2]]*Data_Set[[#This Row],[Coefficient CO2 Segment 2]]*Data_Set[[#This Row],[Poids OT (T)]]*Data_Set[[#This Row],[Distance (KM)]]</f>
        <v>1.7712174059999999</v>
      </c>
      <c r="AC1192" s="30">
        <f>Data_Set[[#This Row],[Bilan CO2 Segment 1 (Kg CO2)]]+Data_Set[[#This Row],[Bilan CO2 Segment 2 (Kg CO2)]]</f>
        <v>3.5732190059999995</v>
      </c>
      <c r="AD1192" s="1"/>
    </row>
    <row r="1193" spans="1:30" ht="12.5" x14ac:dyDescent="0.25">
      <c r="A1193" s="7">
        <v>202203000165</v>
      </c>
      <c r="B1193" s="18">
        <v>44645</v>
      </c>
      <c r="C1193" s="18" t="str">
        <f>TEXT(B1193, "mmmm")</f>
        <v>mars</v>
      </c>
      <c r="D1193" s="18" t="str">
        <f>TEXT(B1193,"aaaa")</f>
        <v>2022</v>
      </c>
      <c r="E1193" s="7">
        <v>1483505</v>
      </c>
      <c r="F1193" s="17">
        <v>300</v>
      </c>
      <c r="G1193" s="23">
        <f>Data_Set[[#This Row],[Poids OT (kg)]]/1000</f>
        <v>0.3</v>
      </c>
      <c r="H1193" s="6" t="s">
        <v>0</v>
      </c>
      <c r="I1193" s="7">
        <v>158</v>
      </c>
      <c r="J1193" s="6">
        <v>59810</v>
      </c>
      <c r="K1193" s="6" t="s">
        <v>30</v>
      </c>
      <c r="L1193" s="6">
        <v>91100</v>
      </c>
      <c r="M1193" s="6" t="s">
        <v>22</v>
      </c>
      <c r="N1193" s="7">
        <v>250.27799999999999</v>
      </c>
      <c r="O1193" s="6" t="s">
        <v>162</v>
      </c>
      <c r="P1193" s="6" t="s">
        <v>163</v>
      </c>
      <c r="Q1193" s="11">
        <v>1981059987654</v>
      </c>
      <c r="R1193" s="12">
        <v>698888888</v>
      </c>
      <c r="S1193" s="6" t="str">
        <f>LEFT(Q1193,1)</f>
        <v>1</v>
      </c>
      <c r="T1193" s="6" t="str">
        <f>IF(S1193="1","Homme",IF(S1193="0","Inconnu","Femme"))</f>
        <v>Homme</v>
      </c>
      <c r="U1193" s="6" t="str">
        <f>"19"&amp;MID(Q1193, SEARCH("", Q1193) + 1,2)</f>
        <v>1998</v>
      </c>
      <c r="V1193" s="6" t="str">
        <f>FLOOR(U1193,5) &amp; "-" &amp; FLOOR(U1193,5) + 5</f>
        <v>1995-2000</v>
      </c>
      <c r="W1193" s="24">
        <f>IFERROR(VLOOKUP(Data_Set[[#This Row],[Type Transport]],'[1]Taux émission CO2e'!$A$5:$B$16,2,0),0)</f>
        <v>0.3</v>
      </c>
      <c r="X1193" s="28">
        <f>IFERROR(VLOOKUP(Data_Set[[#This Row],[Type Transport]],'[1]Taux émission CO2e'!$A$5:$D$16,4,0),0)</f>
        <v>0.16</v>
      </c>
      <c r="Y1193" s="24">
        <f>IFERROR(VLOOKUP(Data_Set[[#This Row],[Type Transport]],'[1]Taux émission CO2e'!$A$20:$B$31,2,0),0)</f>
        <v>0.7</v>
      </c>
      <c r="Z1193" s="6">
        <f>IFERROR(VLOOKUP(Data_Set[[#This Row],[Type Transport]],'[1]Taux émission CO2e'!$A$20:$D$31,4,0),0)</f>
        <v>6.7400000000000002E-2</v>
      </c>
      <c r="AA1193" s="30">
        <f>Data_Set[[#This Row],[Repartition Segment 1]]*Data_Set[[#This Row],[Coefficient CO2 Segment 1]]*Data_Set[[#This Row],[Poids OT (T)]]*Data_Set[[#This Row],[Distance (KM)]]</f>
        <v>3.6040031999999997</v>
      </c>
      <c r="AB1193" s="30">
        <f>Data_Set[[#This Row],[Repartition Segment 2]]*Data_Set[[#This Row],[Coefficient CO2 Segment 2]]*Data_Set[[#This Row],[Poids OT (T)]]*Data_Set[[#This Row],[Distance (KM)]]</f>
        <v>3.5424348119999998</v>
      </c>
      <c r="AC1193" s="30">
        <f>Data_Set[[#This Row],[Bilan CO2 Segment 1 (Kg CO2)]]+Data_Set[[#This Row],[Bilan CO2 Segment 2 (Kg CO2)]]</f>
        <v>7.1464380119999991</v>
      </c>
      <c r="AD1193" s="1"/>
    </row>
    <row r="1194" spans="1:30" ht="12.5" x14ac:dyDescent="0.25">
      <c r="A1194" s="7">
        <v>202203000165</v>
      </c>
      <c r="B1194" s="18">
        <v>44651</v>
      </c>
      <c r="C1194" s="18" t="str">
        <f>TEXT(B1194, "mmmm")</f>
        <v>mars</v>
      </c>
      <c r="D1194" s="18" t="str">
        <f>TEXT(B1194,"aaaa")</f>
        <v>2022</v>
      </c>
      <c r="E1194" s="7">
        <v>1485751</v>
      </c>
      <c r="F1194" s="17">
        <v>150</v>
      </c>
      <c r="G1194" s="23">
        <f>Data_Set[[#This Row],[Poids OT (kg)]]/1000</f>
        <v>0.15</v>
      </c>
      <c r="H1194" s="6" t="s">
        <v>0</v>
      </c>
      <c r="I1194" s="7">
        <v>158</v>
      </c>
      <c r="J1194" s="6">
        <v>59810</v>
      </c>
      <c r="K1194" s="6" t="s">
        <v>30</v>
      </c>
      <c r="L1194" s="6">
        <v>91100</v>
      </c>
      <c r="M1194" s="6" t="s">
        <v>22</v>
      </c>
      <c r="N1194" s="7">
        <v>250.27799999999999</v>
      </c>
      <c r="O1194" s="6" t="s">
        <v>162</v>
      </c>
      <c r="P1194" s="6" t="s">
        <v>163</v>
      </c>
      <c r="Q1194" s="11">
        <v>1981059987654</v>
      </c>
      <c r="R1194" s="12">
        <v>698888888</v>
      </c>
      <c r="S1194" s="6" t="str">
        <f>LEFT(Q1194,1)</f>
        <v>1</v>
      </c>
      <c r="T1194" s="6" t="str">
        <f>IF(S1194="1","Homme",IF(S1194="0","Inconnu","Femme"))</f>
        <v>Homme</v>
      </c>
      <c r="U1194" s="6" t="str">
        <f>"19"&amp;MID(Q1194, SEARCH("", Q1194) + 1,2)</f>
        <v>1998</v>
      </c>
      <c r="V1194" s="6" t="str">
        <f>FLOOR(U1194,5) &amp; "-" &amp; FLOOR(U1194,5) + 5</f>
        <v>1995-2000</v>
      </c>
      <c r="W1194" s="24">
        <f>IFERROR(VLOOKUP(Data_Set[[#This Row],[Type Transport]],'[1]Taux émission CO2e'!$A$5:$B$16,2,0),0)</f>
        <v>0.3</v>
      </c>
      <c r="X1194" s="28">
        <f>IFERROR(VLOOKUP(Data_Set[[#This Row],[Type Transport]],'[1]Taux émission CO2e'!$A$5:$D$16,4,0),0)</f>
        <v>0.16</v>
      </c>
      <c r="Y1194" s="24">
        <f>IFERROR(VLOOKUP(Data_Set[[#This Row],[Type Transport]],'[1]Taux émission CO2e'!$A$20:$B$31,2,0),0)</f>
        <v>0.7</v>
      </c>
      <c r="Z1194" s="6">
        <f>IFERROR(VLOOKUP(Data_Set[[#This Row],[Type Transport]],'[1]Taux émission CO2e'!$A$20:$D$31,4,0),0)</f>
        <v>6.7400000000000002E-2</v>
      </c>
      <c r="AA1194" s="30">
        <f>Data_Set[[#This Row],[Repartition Segment 1]]*Data_Set[[#This Row],[Coefficient CO2 Segment 1]]*Data_Set[[#This Row],[Poids OT (T)]]*Data_Set[[#This Row],[Distance (KM)]]</f>
        <v>1.8020015999999999</v>
      </c>
      <c r="AB1194" s="30">
        <f>Data_Set[[#This Row],[Repartition Segment 2]]*Data_Set[[#This Row],[Coefficient CO2 Segment 2]]*Data_Set[[#This Row],[Poids OT (T)]]*Data_Set[[#This Row],[Distance (KM)]]</f>
        <v>1.7712174059999999</v>
      </c>
      <c r="AC1194" s="30">
        <f>Data_Set[[#This Row],[Bilan CO2 Segment 1 (Kg CO2)]]+Data_Set[[#This Row],[Bilan CO2 Segment 2 (Kg CO2)]]</f>
        <v>3.5732190059999995</v>
      </c>
      <c r="AD1194" s="1"/>
    </row>
    <row r="1195" spans="1:30" ht="12.5" x14ac:dyDescent="0.25">
      <c r="A1195" s="7">
        <v>20220400055</v>
      </c>
      <c r="B1195" s="18">
        <v>44652</v>
      </c>
      <c r="C1195" s="18" t="str">
        <f>TEXT(B1195, "mmmm")</f>
        <v>avril</v>
      </c>
      <c r="D1195" s="18" t="str">
        <f>TEXT(B1195,"aaaa")</f>
        <v>2022</v>
      </c>
      <c r="E1195" s="7">
        <v>1486343</v>
      </c>
      <c r="F1195" s="17">
        <v>450</v>
      </c>
      <c r="G1195" s="23">
        <f>Data_Set[[#This Row],[Poids OT (kg)]]/1000</f>
        <v>0.45</v>
      </c>
      <c r="H1195" s="6" t="s">
        <v>0</v>
      </c>
      <c r="I1195" s="7">
        <v>250</v>
      </c>
      <c r="J1195" s="6">
        <v>59810</v>
      </c>
      <c r="K1195" s="6" t="s">
        <v>30</v>
      </c>
      <c r="L1195" s="6">
        <v>91100</v>
      </c>
      <c r="M1195" s="6" t="s">
        <v>22</v>
      </c>
      <c r="N1195" s="7">
        <v>250.27799999999999</v>
      </c>
      <c r="O1195" s="6" t="s">
        <v>162</v>
      </c>
      <c r="P1195" s="6" t="s">
        <v>163</v>
      </c>
      <c r="Q1195" s="11">
        <v>1981059987654</v>
      </c>
      <c r="R1195" s="12">
        <v>698888888</v>
      </c>
      <c r="S1195" s="6" t="str">
        <f>LEFT(Q1195,1)</f>
        <v>1</v>
      </c>
      <c r="T1195" s="6" t="str">
        <f>IF(S1195="1","Homme",IF(S1195="0","Inconnu","Femme"))</f>
        <v>Homme</v>
      </c>
      <c r="U1195" s="6" t="str">
        <f>"19"&amp;MID(Q1195, SEARCH("", Q1195) + 1,2)</f>
        <v>1998</v>
      </c>
      <c r="V1195" s="6" t="str">
        <f>FLOOR(U1195,5) &amp; "-" &amp; FLOOR(U1195,5) + 5</f>
        <v>1995-2000</v>
      </c>
      <c r="W1195" s="24">
        <f>IFERROR(VLOOKUP(Data_Set[[#This Row],[Type Transport]],'[1]Taux émission CO2e'!$A$5:$B$16,2,0),0)</f>
        <v>0.3</v>
      </c>
      <c r="X1195" s="28">
        <f>IFERROR(VLOOKUP(Data_Set[[#This Row],[Type Transport]],'[1]Taux émission CO2e'!$A$5:$D$16,4,0),0)</f>
        <v>0.16</v>
      </c>
      <c r="Y1195" s="24">
        <f>IFERROR(VLOOKUP(Data_Set[[#This Row],[Type Transport]],'[1]Taux émission CO2e'!$A$20:$B$31,2,0),0)</f>
        <v>0.7</v>
      </c>
      <c r="Z1195" s="6">
        <f>IFERROR(VLOOKUP(Data_Set[[#This Row],[Type Transport]],'[1]Taux émission CO2e'!$A$20:$D$31,4,0),0)</f>
        <v>6.7400000000000002E-2</v>
      </c>
      <c r="AA1195" s="30">
        <f>Data_Set[[#This Row],[Repartition Segment 1]]*Data_Set[[#This Row],[Coefficient CO2 Segment 1]]*Data_Set[[#This Row],[Poids OT (T)]]*Data_Set[[#This Row],[Distance (KM)]]</f>
        <v>5.4060047999999998</v>
      </c>
      <c r="AB1195" s="30">
        <f>Data_Set[[#This Row],[Repartition Segment 2]]*Data_Set[[#This Row],[Coefficient CO2 Segment 2]]*Data_Set[[#This Row],[Poids OT (T)]]*Data_Set[[#This Row],[Distance (KM)]]</f>
        <v>5.3136522179999996</v>
      </c>
      <c r="AC1195" s="30">
        <f>Data_Set[[#This Row],[Bilan CO2 Segment 1 (Kg CO2)]]+Data_Set[[#This Row],[Bilan CO2 Segment 2 (Kg CO2)]]</f>
        <v>10.719657017999999</v>
      </c>
      <c r="AD1195" s="1"/>
    </row>
    <row r="1196" spans="1:30" ht="12.5" x14ac:dyDescent="0.25">
      <c r="A1196" s="7">
        <v>20220400055</v>
      </c>
      <c r="B1196" s="18">
        <v>44658</v>
      </c>
      <c r="C1196" s="18" t="str">
        <f>TEXT(B1196, "mmmm")</f>
        <v>avril</v>
      </c>
      <c r="D1196" s="18" t="str">
        <f>TEXT(B1196,"aaaa")</f>
        <v>2022</v>
      </c>
      <c r="E1196" s="7">
        <v>1488915</v>
      </c>
      <c r="F1196" s="17">
        <v>150</v>
      </c>
      <c r="G1196" s="23">
        <f>Data_Set[[#This Row],[Poids OT (kg)]]/1000</f>
        <v>0.15</v>
      </c>
      <c r="H1196" s="6" t="s">
        <v>0</v>
      </c>
      <c r="I1196" s="7">
        <v>250</v>
      </c>
      <c r="J1196" s="6">
        <v>59810</v>
      </c>
      <c r="K1196" s="6" t="s">
        <v>30</v>
      </c>
      <c r="L1196" s="6">
        <v>91100</v>
      </c>
      <c r="M1196" s="6" t="s">
        <v>22</v>
      </c>
      <c r="N1196" s="7">
        <v>250.27799999999999</v>
      </c>
      <c r="O1196" s="6" t="s">
        <v>162</v>
      </c>
      <c r="P1196" s="6" t="s">
        <v>163</v>
      </c>
      <c r="Q1196" s="11">
        <v>1981059987654</v>
      </c>
      <c r="R1196" s="12">
        <v>698888888</v>
      </c>
      <c r="S1196" s="6" t="str">
        <f>LEFT(Q1196,1)</f>
        <v>1</v>
      </c>
      <c r="T1196" s="6" t="str">
        <f>IF(S1196="1","Homme",IF(S1196="0","Inconnu","Femme"))</f>
        <v>Homme</v>
      </c>
      <c r="U1196" s="6" t="str">
        <f>"19"&amp;MID(Q1196, SEARCH("", Q1196) + 1,2)</f>
        <v>1998</v>
      </c>
      <c r="V1196" s="6" t="str">
        <f>FLOOR(U1196,5) &amp; "-" &amp; FLOOR(U1196,5) + 5</f>
        <v>1995-2000</v>
      </c>
      <c r="W1196" s="24">
        <f>IFERROR(VLOOKUP(Data_Set[[#This Row],[Type Transport]],'[1]Taux émission CO2e'!$A$5:$B$16,2,0),0)</f>
        <v>0.3</v>
      </c>
      <c r="X1196" s="28">
        <f>IFERROR(VLOOKUP(Data_Set[[#This Row],[Type Transport]],'[1]Taux émission CO2e'!$A$5:$D$16,4,0),0)</f>
        <v>0.16</v>
      </c>
      <c r="Y1196" s="24">
        <f>IFERROR(VLOOKUP(Data_Set[[#This Row],[Type Transport]],'[1]Taux émission CO2e'!$A$20:$B$31,2,0),0)</f>
        <v>0.7</v>
      </c>
      <c r="Z1196" s="6">
        <f>IFERROR(VLOOKUP(Data_Set[[#This Row],[Type Transport]],'[1]Taux émission CO2e'!$A$20:$D$31,4,0),0)</f>
        <v>6.7400000000000002E-2</v>
      </c>
      <c r="AA1196" s="30">
        <f>Data_Set[[#This Row],[Repartition Segment 1]]*Data_Set[[#This Row],[Coefficient CO2 Segment 1]]*Data_Set[[#This Row],[Poids OT (T)]]*Data_Set[[#This Row],[Distance (KM)]]</f>
        <v>1.8020015999999999</v>
      </c>
      <c r="AB1196" s="30">
        <f>Data_Set[[#This Row],[Repartition Segment 2]]*Data_Set[[#This Row],[Coefficient CO2 Segment 2]]*Data_Set[[#This Row],[Poids OT (T)]]*Data_Set[[#This Row],[Distance (KM)]]</f>
        <v>1.7712174059999999</v>
      </c>
      <c r="AC1196" s="30">
        <f>Data_Set[[#This Row],[Bilan CO2 Segment 1 (Kg CO2)]]+Data_Set[[#This Row],[Bilan CO2 Segment 2 (Kg CO2)]]</f>
        <v>3.5732190059999995</v>
      </c>
      <c r="AD1196" s="1"/>
    </row>
    <row r="1197" spans="1:30" ht="12.5" x14ac:dyDescent="0.25">
      <c r="A1197" s="7">
        <v>20220400055</v>
      </c>
      <c r="B1197" s="18">
        <v>44665</v>
      </c>
      <c r="C1197" s="18" t="str">
        <f>TEXT(B1197, "mmmm")</f>
        <v>avril</v>
      </c>
      <c r="D1197" s="18" t="str">
        <f>TEXT(B1197,"aaaa")</f>
        <v>2022</v>
      </c>
      <c r="E1197" s="7">
        <v>1492935</v>
      </c>
      <c r="F1197" s="17">
        <v>150</v>
      </c>
      <c r="G1197" s="23">
        <f>Data_Set[[#This Row],[Poids OT (kg)]]/1000</f>
        <v>0.15</v>
      </c>
      <c r="H1197" s="6" t="s">
        <v>0</v>
      </c>
      <c r="I1197" s="7">
        <v>250</v>
      </c>
      <c r="J1197" s="6">
        <v>59810</v>
      </c>
      <c r="K1197" s="6" t="s">
        <v>30</v>
      </c>
      <c r="L1197" s="6">
        <v>91100</v>
      </c>
      <c r="M1197" s="6" t="s">
        <v>22</v>
      </c>
      <c r="N1197" s="7">
        <v>250.27799999999999</v>
      </c>
      <c r="O1197" s="6" t="s">
        <v>162</v>
      </c>
      <c r="P1197" s="6" t="s">
        <v>163</v>
      </c>
      <c r="Q1197" s="11">
        <v>1981059987654</v>
      </c>
      <c r="R1197" s="12">
        <v>698888888</v>
      </c>
      <c r="S1197" s="6" t="str">
        <f>LEFT(Q1197,1)</f>
        <v>1</v>
      </c>
      <c r="T1197" s="6" t="str">
        <f>IF(S1197="1","Homme",IF(S1197="0","Inconnu","Femme"))</f>
        <v>Homme</v>
      </c>
      <c r="U1197" s="6" t="str">
        <f>"19"&amp;MID(Q1197, SEARCH("", Q1197) + 1,2)</f>
        <v>1998</v>
      </c>
      <c r="V1197" s="6" t="str">
        <f>FLOOR(U1197,5) &amp; "-" &amp; FLOOR(U1197,5) + 5</f>
        <v>1995-2000</v>
      </c>
      <c r="W1197" s="24">
        <f>IFERROR(VLOOKUP(Data_Set[[#This Row],[Type Transport]],'[1]Taux émission CO2e'!$A$5:$B$16,2,0),0)</f>
        <v>0.3</v>
      </c>
      <c r="X1197" s="28">
        <f>IFERROR(VLOOKUP(Data_Set[[#This Row],[Type Transport]],'[1]Taux émission CO2e'!$A$5:$D$16,4,0),0)</f>
        <v>0.16</v>
      </c>
      <c r="Y1197" s="24">
        <f>IFERROR(VLOOKUP(Data_Set[[#This Row],[Type Transport]],'[1]Taux émission CO2e'!$A$20:$B$31,2,0),0)</f>
        <v>0.7</v>
      </c>
      <c r="Z1197" s="6">
        <f>IFERROR(VLOOKUP(Data_Set[[#This Row],[Type Transport]],'[1]Taux émission CO2e'!$A$20:$D$31,4,0),0)</f>
        <v>6.7400000000000002E-2</v>
      </c>
      <c r="AA1197" s="30">
        <f>Data_Set[[#This Row],[Repartition Segment 1]]*Data_Set[[#This Row],[Coefficient CO2 Segment 1]]*Data_Set[[#This Row],[Poids OT (T)]]*Data_Set[[#This Row],[Distance (KM)]]</f>
        <v>1.8020015999999999</v>
      </c>
      <c r="AB1197" s="30">
        <f>Data_Set[[#This Row],[Repartition Segment 2]]*Data_Set[[#This Row],[Coefficient CO2 Segment 2]]*Data_Set[[#This Row],[Poids OT (T)]]*Data_Set[[#This Row],[Distance (KM)]]</f>
        <v>1.7712174059999999</v>
      </c>
      <c r="AC1197" s="30">
        <f>Data_Set[[#This Row],[Bilan CO2 Segment 1 (Kg CO2)]]+Data_Set[[#This Row],[Bilan CO2 Segment 2 (Kg CO2)]]</f>
        <v>3.5732190059999995</v>
      </c>
      <c r="AD1197" s="1"/>
    </row>
    <row r="1198" spans="1:30" ht="12.5" x14ac:dyDescent="0.25">
      <c r="A1198" s="7">
        <v>20220400055</v>
      </c>
      <c r="B1198" s="18">
        <v>44672</v>
      </c>
      <c r="C1198" s="18" t="str">
        <f>TEXT(B1198, "mmmm")</f>
        <v>avril</v>
      </c>
      <c r="D1198" s="18" t="str">
        <f>TEXT(B1198,"aaaa")</f>
        <v>2022</v>
      </c>
      <c r="E1198" s="7">
        <v>1495332</v>
      </c>
      <c r="F1198" s="17">
        <v>150</v>
      </c>
      <c r="G1198" s="23">
        <f>Data_Set[[#This Row],[Poids OT (kg)]]/1000</f>
        <v>0.15</v>
      </c>
      <c r="H1198" s="6" t="s">
        <v>0</v>
      </c>
      <c r="I1198" s="7">
        <v>190</v>
      </c>
      <c r="J1198" s="6">
        <v>59810</v>
      </c>
      <c r="K1198" s="6" t="s">
        <v>30</v>
      </c>
      <c r="L1198" s="6">
        <v>91100</v>
      </c>
      <c r="M1198" s="6" t="s">
        <v>22</v>
      </c>
      <c r="N1198" s="7">
        <v>250.27799999999999</v>
      </c>
      <c r="O1198" s="6" t="s">
        <v>162</v>
      </c>
      <c r="P1198" s="6" t="s">
        <v>163</v>
      </c>
      <c r="Q1198" s="11">
        <v>1981059987654</v>
      </c>
      <c r="R1198" s="12">
        <v>698888888</v>
      </c>
      <c r="S1198" s="6" t="str">
        <f>LEFT(Q1198,1)</f>
        <v>1</v>
      </c>
      <c r="T1198" s="6" t="str">
        <f>IF(S1198="1","Homme",IF(S1198="0","Inconnu","Femme"))</f>
        <v>Homme</v>
      </c>
      <c r="U1198" s="6" t="str">
        <f>"19"&amp;MID(Q1198, SEARCH("", Q1198) + 1,2)</f>
        <v>1998</v>
      </c>
      <c r="V1198" s="6" t="str">
        <f>FLOOR(U1198,5) &amp; "-" &amp; FLOOR(U1198,5) + 5</f>
        <v>1995-2000</v>
      </c>
      <c r="W1198" s="24">
        <f>IFERROR(VLOOKUP(Data_Set[[#This Row],[Type Transport]],'[1]Taux émission CO2e'!$A$5:$B$16,2,0),0)</f>
        <v>0.3</v>
      </c>
      <c r="X1198" s="28">
        <f>IFERROR(VLOOKUP(Data_Set[[#This Row],[Type Transport]],'[1]Taux émission CO2e'!$A$5:$D$16,4,0),0)</f>
        <v>0.16</v>
      </c>
      <c r="Y1198" s="24">
        <f>IFERROR(VLOOKUP(Data_Set[[#This Row],[Type Transport]],'[1]Taux émission CO2e'!$A$20:$B$31,2,0),0)</f>
        <v>0.7</v>
      </c>
      <c r="Z1198" s="6">
        <f>IFERROR(VLOOKUP(Data_Set[[#This Row],[Type Transport]],'[1]Taux émission CO2e'!$A$20:$D$31,4,0),0)</f>
        <v>6.7400000000000002E-2</v>
      </c>
      <c r="AA1198" s="30">
        <f>Data_Set[[#This Row],[Repartition Segment 1]]*Data_Set[[#This Row],[Coefficient CO2 Segment 1]]*Data_Set[[#This Row],[Poids OT (T)]]*Data_Set[[#This Row],[Distance (KM)]]</f>
        <v>1.8020015999999999</v>
      </c>
      <c r="AB1198" s="30">
        <f>Data_Set[[#This Row],[Repartition Segment 2]]*Data_Set[[#This Row],[Coefficient CO2 Segment 2]]*Data_Set[[#This Row],[Poids OT (T)]]*Data_Set[[#This Row],[Distance (KM)]]</f>
        <v>1.7712174059999999</v>
      </c>
      <c r="AC1198" s="30">
        <f>Data_Set[[#This Row],[Bilan CO2 Segment 1 (Kg CO2)]]+Data_Set[[#This Row],[Bilan CO2 Segment 2 (Kg CO2)]]</f>
        <v>3.5732190059999995</v>
      </c>
      <c r="AD1198" s="1"/>
    </row>
    <row r="1199" spans="1:30" ht="12.5" x14ac:dyDescent="0.25">
      <c r="A1199" s="7">
        <v>2022050075</v>
      </c>
      <c r="B1199" s="18">
        <v>44679</v>
      </c>
      <c r="C1199" s="18" t="str">
        <f>TEXT(B1199, "mmmm")</f>
        <v>avril</v>
      </c>
      <c r="D1199" s="18" t="str">
        <f>TEXT(B1199,"aaaa")</f>
        <v>2022</v>
      </c>
      <c r="E1199" s="7">
        <v>1498232</v>
      </c>
      <c r="F1199" s="17">
        <v>800</v>
      </c>
      <c r="G1199" s="23">
        <f>Data_Set[[#This Row],[Poids OT (kg)]]/1000</f>
        <v>0.8</v>
      </c>
      <c r="H1199" s="6" t="s">
        <v>0</v>
      </c>
      <c r="I1199" s="7">
        <v>294</v>
      </c>
      <c r="J1199" s="6">
        <v>59810</v>
      </c>
      <c r="K1199" s="6" t="s">
        <v>30</v>
      </c>
      <c r="L1199" s="6">
        <v>91100</v>
      </c>
      <c r="M1199" s="6" t="s">
        <v>22</v>
      </c>
      <c r="N1199" s="7">
        <v>250.27799999999999</v>
      </c>
      <c r="O1199" s="6" t="s">
        <v>162</v>
      </c>
      <c r="P1199" s="6" t="s">
        <v>163</v>
      </c>
      <c r="Q1199" s="11">
        <v>1981059987654</v>
      </c>
      <c r="R1199" s="12">
        <v>698888888</v>
      </c>
      <c r="S1199" s="6" t="str">
        <f>LEFT(Q1199,1)</f>
        <v>1</v>
      </c>
      <c r="T1199" s="6" t="str">
        <f>IF(S1199="1","Homme",IF(S1199="0","Inconnu","Femme"))</f>
        <v>Homme</v>
      </c>
      <c r="U1199" s="6" t="str">
        <f>"19"&amp;MID(Q1199, SEARCH("", Q1199) + 1,2)</f>
        <v>1998</v>
      </c>
      <c r="V1199" s="6" t="str">
        <f>FLOOR(U1199,5) &amp; "-" &amp; FLOOR(U1199,5) + 5</f>
        <v>1995-2000</v>
      </c>
      <c r="W1199" s="24">
        <f>IFERROR(VLOOKUP(Data_Set[[#This Row],[Type Transport]],'[1]Taux émission CO2e'!$A$5:$B$16,2,0),0)</f>
        <v>0.3</v>
      </c>
      <c r="X1199" s="28">
        <f>IFERROR(VLOOKUP(Data_Set[[#This Row],[Type Transport]],'[1]Taux émission CO2e'!$A$5:$D$16,4,0),0)</f>
        <v>0.16</v>
      </c>
      <c r="Y1199" s="24">
        <f>IFERROR(VLOOKUP(Data_Set[[#This Row],[Type Transport]],'[1]Taux émission CO2e'!$A$20:$B$31,2,0),0)</f>
        <v>0.7</v>
      </c>
      <c r="Z1199" s="6">
        <f>IFERROR(VLOOKUP(Data_Set[[#This Row],[Type Transport]],'[1]Taux émission CO2e'!$A$20:$D$31,4,0),0)</f>
        <v>6.7400000000000002E-2</v>
      </c>
      <c r="AA1199" s="30">
        <f>Data_Set[[#This Row],[Repartition Segment 1]]*Data_Set[[#This Row],[Coefficient CO2 Segment 1]]*Data_Set[[#This Row],[Poids OT (T)]]*Data_Set[[#This Row],[Distance (KM)]]</f>
        <v>9.6106752000000011</v>
      </c>
      <c r="AB1199" s="30">
        <f>Data_Set[[#This Row],[Repartition Segment 2]]*Data_Set[[#This Row],[Coefficient CO2 Segment 2]]*Data_Set[[#This Row],[Poids OT (T)]]*Data_Set[[#This Row],[Distance (KM)]]</f>
        <v>9.4464928319999988</v>
      </c>
      <c r="AC1199" s="30">
        <f>Data_Set[[#This Row],[Bilan CO2 Segment 1 (Kg CO2)]]+Data_Set[[#This Row],[Bilan CO2 Segment 2 (Kg CO2)]]</f>
        <v>19.057168032</v>
      </c>
      <c r="AD1199" s="1"/>
    </row>
    <row r="1200" spans="1:30" ht="12.5" x14ac:dyDescent="0.25">
      <c r="A1200" s="7">
        <v>2022050075</v>
      </c>
      <c r="B1200" s="18">
        <v>44686</v>
      </c>
      <c r="C1200" s="18" t="str">
        <f>TEXT(B1200, "mmmm")</f>
        <v>mai</v>
      </c>
      <c r="D1200" s="18" t="str">
        <f>TEXT(B1200,"aaaa")</f>
        <v>2022</v>
      </c>
      <c r="E1200" s="7">
        <v>1501049</v>
      </c>
      <c r="F1200" s="17">
        <v>150</v>
      </c>
      <c r="G1200" s="23">
        <f>Data_Set[[#This Row],[Poids OT (kg)]]/1000</f>
        <v>0.15</v>
      </c>
      <c r="H1200" s="6" t="s">
        <v>0</v>
      </c>
      <c r="I1200" s="7">
        <v>200</v>
      </c>
      <c r="J1200" s="6">
        <v>59810</v>
      </c>
      <c r="K1200" s="6" t="s">
        <v>30</v>
      </c>
      <c r="L1200" s="6">
        <v>91100</v>
      </c>
      <c r="M1200" s="6" t="s">
        <v>22</v>
      </c>
      <c r="N1200" s="7">
        <v>250.27799999999999</v>
      </c>
      <c r="O1200" s="6" t="s">
        <v>162</v>
      </c>
      <c r="P1200" s="6" t="s">
        <v>163</v>
      </c>
      <c r="Q1200" s="11">
        <v>1981059987654</v>
      </c>
      <c r="R1200" s="12">
        <v>698888888</v>
      </c>
      <c r="S1200" s="6" t="str">
        <f>LEFT(Q1200,1)</f>
        <v>1</v>
      </c>
      <c r="T1200" s="6" t="str">
        <f>IF(S1200="1","Homme",IF(S1200="0","Inconnu","Femme"))</f>
        <v>Homme</v>
      </c>
      <c r="U1200" s="6" t="str">
        <f>"19"&amp;MID(Q1200, SEARCH("", Q1200) + 1,2)</f>
        <v>1998</v>
      </c>
      <c r="V1200" s="6" t="str">
        <f>FLOOR(U1200,5) &amp; "-" &amp; FLOOR(U1200,5) + 5</f>
        <v>1995-2000</v>
      </c>
      <c r="W1200" s="24">
        <f>IFERROR(VLOOKUP(Data_Set[[#This Row],[Type Transport]],'[1]Taux émission CO2e'!$A$5:$B$16,2,0),0)</f>
        <v>0.3</v>
      </c>
      <c r="X1200" s="28">
        <f>IFERROR(VLOOKUP(Data_Set[[#This Row],[Type Transport]],'[1]Taux émission CO2e'!$A$5:$D$16,4,0),0)</f>
        <v>0.16</v>
      </c>
      <c r="Y1200" s="24">
        <f>IFERROR(VLOOKUP(Data_Set[[#This Row],[Type Transport]],'[1]Taux émission CO2e'!$A$20:$B$31,2,0),0)</f>
        <v>0.7</v>
      </c>
      <c r="Z1200" s="6">
        <f>IFERROR(VLOOKUP(Data_Set[[#This Row],[Type Transport]],'[1]Taux émission CO2e'!$A$20:$D$31,4,0),0)</f>
        <v>6.7400000000000002E-2</v>
      </c>
      <c r="AA1200" s="30">
        <f>Data_Set[[#This Row],[Repartition Segment 1]]*Data_Set[[#This Row],[Coefficient CO2 Segment 1]]*Data_Set[[#This Row],[Poids OT (T)]]*Data_Set[[#This Row],[Distance (KM)]]</f>
        <v>1.8020015999999999</v>
      </c>
      <c r="AB1200" s="30">
        <f>Data_Set[[#This Row],[Repartition Segment 2]]*Data_Set[[#This Row],[Coefficient CO2 Segment 2]]*Data_Set[[#This Row],[Poids OT (T)]]*Data_Set[[#This Row],[Distance (KM)]]</f>
        <v>1.7712174059999999</v>
      </c>
      <c r="AC1200" s="30">
        <f>Data_Set[[#This Row],[Bilan CO2 Segment 1 (Kg CO2)]]+Data_Set[[#This Row],[Bilan CO2 Segment 2 (Kg CO2)]]</f>
        <v>3.5732190059999995</v>
      </c>
      <c r="AD1200" s="1"/>
    </row>
    <row r="1201" spans="1:30" ht="12.5" x14ac:dyDescent="0.25">
      <c r="A1201" s="7">
        <v>2022050075</v>
      </c>
      <c r="B1201" s="18">
        <v>44693</v>
      </c>
      <c r="C1201" s="18" t="str">
        <f>TEXT(B1201, "mmmm")</f>
        <v>mai</v>
      </c>
      <c r="D1201" s="18" t="str">
        <f>TEXT(B1201,"aaaa")</f>
        <v>2022</v>
      </c>
      <c r="E1201" s="7">
        <v>1504124</v>
      </c>
      <c r="F1201" s="17">
        <v>150</v>
      </c>
      <c r="G1201" s="23">
        <f>Data_Set[[#This Row],[Poids OT (kg)]]/1000</f>
        <v>0.15</v>
      </c>
      <c r="H1201" s="6" t="s">
        <v>0</v>
      </c>
      <c r="I1201" s="7">
        <v>235</v>
      </c>
      <c r="J1201" s="6">
        <v>59810</v>
      </c>
      <c r="K1201" s="6" t="s">
        <v>30</v>
      </c>
      <c r="L1201" s="6">
        <v>91100</v>
      </c>
      <c r="M1201" s="6" t="s">
        <v>22</v>
      </c>
      <c r="N1201" s="7">
        <v>250.27799999999999</v>
      </c>
      <c r="O1201" s="6" t="s">
        <v>162</v>
      </c>
      <c r="P1201" s="6" t="s">
        <v>163</v>
      </c>
      <c r="Q1201" s="11">
        <v>1981059987654</v>
      </c>
      <c r="R1201" s="12">
        <v>698888888</v>
      </c>
      <c r="S1201" s="6" t="str">
        <f>LEFT(Q1201,1)</f>
        <v>1</v>
      </c>
      <c r="T1201" s="6" t="str">
        <f>IF(S1201="1","Homme",IF(S1201="0","Inconnu","Femme"))</f>
        <v>Homme</v>
      </c>
      <c r="U1201" s="6" t="str">
        <f>"19"&amp;MID(Q1201, SEARCH("", Q1201) + 1,2)</f>
        <v>1998</v>
      </c>
      <c r="V1201" s="6" t="str">
        <f>FLOOR(U1201,5) &amp; "-" &amp; FLOOR(U1201,5) + 5</f>
        <v>1995-2000</v>
      </c>
      <c r="W1201" s="24">
        <f>IFERROR(VLOOKUP(Data_Set[[#This Row],[Type Transport]],'[1]Taux émission CO2e'!$A$5:$B$16,2,0),0)</f>
        <v>0.3</v>
      </c>
      <c r="X1201" s="28">
        <f>IFERROR(VLOOKUP(Data_Set[[#This Row],[Type Transport]],'[1]Taux émission CO2e'!$A$5:$D$16,4,0),0)</f>
        <v>0.16</v>
      </c>
      <c r="Y1201" s="24">
        <f>IFERROR(VLOOKUP(Data_Set[[#This Row],[Type Transport]],'[1]Taux émission CO2e'!$A$20:$B$31,2,0),0)</f>
        <v>0.7</v>
      </c>
      <c r="Z1201" s="6">
        <f>IFERROR(VLOOKUP(Data_Set[[#This Row],[Type Transport]],'[1]Taux émission CO2e'!$A$20:$D$31,4,0),0)</f>
        <v>6.7400000000000002E-2</v>
      </c>
      <c r="AA1201" s="30">
        <f>Data_Set[[#This Row],[Repartition Segment 1]]*Data_Set[[#This Row],[Coefficient CO2 Segment 1]]*Data_Set[[#This Row],[Poids OT (T)]]*Data_Set[[#This Row],[Distance (KM)]]</f>
        <v>1.8020015999999999</v>
      </c>
      <c r="AB1201" s="30">
        <f>Data_Set[[#This Row],[Repartition Segment 2]]*Data_Set[[#This Row],[Coefficient CO2 Segment 2]]*Data_Set[[#This Row],[Poids OT (T)]]*Data_Set[[#This Row],[Distance (KM)]]</f>
        <v>1.7712174059999999</v>
      </c>
      <c r="AC1201" s="30">
        <f>Data_Set[[#This Row],[Bilan CO2 Segment 1 (Kg CO2)]]+Data_Set[[#This Row],[Bilan CO2 Segment 2 (Kg CO2)]]</f>
        <v>3.5732190059999995</v>
      </c>
      <c r="AD1201" s="1"/>
    </row>
    <row r="1202" spans="1:30" ht="12.5" x14ac:dyDescent="0.25">
      <c r="A1202" s="7">
        <v>2022050075</v>
      </c>
      <c r="B1202" s="18">
        <v>44700</v>
      </c>
      <c r="C1202" s="18" t="str">
        <f>TEXT(B1202, "mmmm")</f>
        <v>mai</v>
      </c>
      <c r="D1202" s="18" t="str">
        <f>TEXT(B1202,"aaaa")</f>
        <v>2022</v>
      </c>
      <c r="E1202" s="7">
        <v>1507490</v>
      </c>
      <c r="F1202" s="17">
        <v>450</v>
      </c>
      <c r="G1202" s="23">
        <f>Data_Set[[#This Row],[Poids OT (kg)]]/1000</f>
        <v>0.45</v>
      </c>
      <c r="H1202" s="6" t="s">
        <v>0</v>
      </c>
      <c r="I1202" s="7">
        <v>245</v>
      </c>
      <c r="J1202" s="6">
        <v>59810</v>
      </c>
      <c r="K1202" s="6" t="s">
        <v>30</v>
      </c>
      <c r="L1202" s="6">
        <v>91100</v>
      </c>
      <c r="M1202" s="6" t="s">
        <v>22</v>
      </c>
      <c r="N1202" s="7">
        <v>250.27799999999999</v>
      </c>
      <c r="O1202" s="6" t="s">
        <v>162</v>
      </c>
      <c r="P1202" s="6" t="s">
        <v>163</v>
      </c>
      <c r="Q1202" s="11">
        <v>1981059987654</v>
      </c>
      <c r="R1202" s="12">
        <v>698888888</v>
      </c>
      <c r="S1202" s="6" t="str">
        <f>LEFT(Q1202,1)</f>
        <v>1</v>
      </c>
      <c r="T1202" s="6" t="str">
        <f>IF(S1202="1","Homme",IF(S1202="0","Inconnu","Femme"))</f>
        <v>Homme</v>
      </c>
      <c r="U1202" s="6" t="str">
        <f>"19"&amp;MID(Q1202, SEARCH("", Q1202) + 1,2)</f>
        <v>1998</v>
      </c>
      <c r="V1202" s="6" t="str">
        <f>FLOOR(U1202,5) &amp; "-" &amp; FLOOR(U1202,5) + 5</f>
        <v>1995-2000</v>
      </c>
      <c r="W1202" s="24">
        <f>IFERROR(VLOOKUP(Data_Set[[#This Row],[Type Transport]],'[1]Taux émission CO2e'!$A$5:$B$16,2,0),0)</f>
        <v>0.3</v>
      </c>
      <c r="X1202" s="28">
        <f>IFERROR(VLOOKUP(Data_Set[[#This Row],[Type Transport]],'[1]Taux émission CO2e'!$A$5:$D$16,4,0),0)</f>
        <v>0.16</v>
      </c>
      <c r="Y1202" s="24">
        <f>IFERROR(VLOOKUP(Data_Set[[#This Row],[Type Transport]],'[1]Taux émission CO2e'!$A$20:$B$31,2,0),0)</f>
        <v>0.7</v>
      </c>
      <c r="Z1202" s="6">
        <f>IFERROR(VLOOKUP(Data_Set[[#This Row],[Type Transport]],'[1]Taux émission CO2e'!$A$20:$D$31,4,0),0)</f>
        <v>6.7400000000000002E-2</v>
      </c>
      <c r="AA1202" s="30">
        <f>Data_Set[[#This Row],[Repartition Segment 1]]*Data_Set[[#This Row],[Coefficient CO2 Segment 1]]*Data_Set[[#This Row],[Poids OT (T)]]*Data_Set[[#This Row],[Distance (KM)]]</f>
        <v>5.4060047999999998</v>
      </c>
      <c r="AB1202" s="30">
        <f>Data_Set[[#This Row],[Repartition Segment 2]]*Data_Set[[#This Row],[Coefficient CO2 Segment 2]]*Data_Set[[#This Row],[Poids OT (T)]]*Data_Set[[#This Row],[Distance (KM)]]</f>
        <v>5.3136522179999996</v>
      </c>
      <c r="AC1202" s="30">
        <f>Data_Set[[#This Row],[Bilan CO2 Segment 1 (Kg CO2)]]+Data_Set[[#This Row],[Bilan CO2 Segment 2 (Kg CO2)]]</f>
        <v>10.719657017999999</v>
      </c>
      <c r="AD1202" s="1"/>
    </row>
    <row r="1203" spans="1:30" ht="12.5" x14ac:dyDescent="0.25">
      <c r="A1203" s="7">
        <v>20210200044</v>
      </c>
      <c r="B1203" s="18">
        <v>44235</v>
      </c>
      <c r="C1203" s="18" t="str">
        <f>TEXT(B1203, "mmmm")</f>
        <v>février</v>
      </c>
      <c r="D1203" s="18" t="str">
        <f>TEXT(B1203,"aaaa")</f>
        <v>2021</v>
      </c>
      <c r="E1203" s="7">
        <v>1320287</v>
      </c>
      <c r="F1203" s="17">
        <v>330</v>
      </c>
      <c r="G1203" s="23">
        <f>Data_Set[[#This Row],[Poids OT (kg)]]/1000</f>
        <v>0.33</v>
      </c>
      <c r="H1203" s="6" t="s">
        <v>0</v>
      </c>
      <c r="I1203" s="7">
        <v>120</v>
      </c>
      <c r="J1203" s="6">
        <v>91100</v>
      </c>
      <c r="K1203" s="6" t="s">
        <v>22</v>
      </c>
      <c r="L1203" s="6">
        <v>59810</v>
      </c>
      <c r="M1203" s="6" t="s">
        <v>30</v>
      </c>
      <c r="N1203" s="7">
        <v>248.797</v>
      </c>
      <c r="O1203" s="6" t="s">
        <v>145</v>
      </c>
      <c r="P1203" s="6" t="s">
        <v>146</v>
      </c>
      <c r="Q1203" s="11">
        <v>1690891543678</v>
      </c>
      <c r="R1203" s="12">
        <v>154098765</v>
      </c>
      <c r="S1203" s="6" t="str">
        <f>LEFT(Q1203,1)</f>
        <v>1</v>
      </c>
      <c r="T1203" s="6" t="str">
        <f>IF(S1203="1","Homme",IF(S1203="0","Inconnu","Femme"))</f>
        <v>Homme</v>
      </c>
      <c r="U1203" s="6" t="str">
        <f>"19"&amp;MID(Q1203, SEARCH("", Q1203) + 1,2)</f>
        <v>1969</v>
      </c>
      <c r="V1203" s="6" t="str">
        <f>FLOOR(U1203,5) &amp; "-" &amp; FLOOR(U1203,5) + 5</f>
        <v>1965-1970</v>
      </c>
      <c r="W1203" s="24">
        <f>IFERROR(VLOOKUP(Data_Set[[#This Row],[Type Transport]],'[1]Taux émission CO2e'!$A$5:$B$16,2,0),0)</f>
        <v>0.3</v>
      </c>
      <c r="X1203" s="28">
        <f>IFERROR(VLOOKUP(Data_Set[[#This Row],[Type Transport]],'[1]Taux émission CO2e'!$A$5:$D$16,4,0),0)</f>
        <v>0.16</v>
      </c>
      <c r="Y1203" s="24">
        <f>IFERROR(VLOOKUP(Data_Set[[#This Row],[Type Transport]],'[1]Taux émission CO2e'!$A$20:$B$31,2,0),0)</f>
        <v>0.7</v>
      </c>
      <c r="Z1203" s="6">
        <f>IFERROR(VLOOKUP(Data_Set[[#This Row],[Type Transport]],'[1]Taux émission CO2e'!$A$20:$D$31,4,0),0)</f>
        <v>6.7400000000000002E-2</v>
      </c>
      <c r="AA1203" s="30">
        <f>Data_Set[[#This Row],[Repartition Segment 1]]*Data_Set[[#This Row],[Coefficient CO2 Segment 1]]*Data_Set[[#This Row],[Poids OT (T)]]*Data_Set[[#This Row],[Distance (KM)]]</f>
        <v>3.9409444799999997</v>
      </c>
      <c r="AB1203" s="30">
        <f>Data_Set[[#This Row],[Repartition Segment 2]]*Data_Set[[#This Row],[Coefficient CO2 Segment 2]]*Data_Set[[#This Row],[Poids OT (T)]]*Data_Set[[#This Row],[Distance (KM)]]</f>
        <v>3.8736200117999999</v>
      </c>
      <c r="AC1203" s="30">
        <f>Data_Set[[#This Row],[Bilan CO2 Segment 1 (Kg CO2)]]+Data_Set[[#This Row],[Bilan CO2 Segment 2 (Kg CO2)]]</f>
        <v>7.8145644917999997</v>
      </c>
      <c r="AD1203" s="1"/>
    </row>
    <row r="1204" spans="1:30" ht="12.5" x14ac:dyDescent="0.25">
      <c r="A1204" s="7">
        <v>20210200044</v>
      </c>
      <c r="B1204" s="18">
        <v>44249</v>
      </c>
      <c r="C1204" s="18" t="str">
        <f>TEXT(B1204, "mmmm")</f>
        <v>février</v>
      </c>
      <c r="D1204" s="18" t="str">
        <f>TEXT(B1204,"aaaa")</f>
        <v>2021</v>
      </c>
      <c r="E1204" s="7">
        <v>1326899</v>
      </c>
      <c r="F1204" s="17">
        <v>200</v>
      </c>
      <c r="G1204" s="23">
        <f>Data_Set[[#This Row],[Poids OT (kg)]]/1000</f>
        <v>0.2</v>
      </c>
      <c r="H1204" s="6" t="s">
        <v>0</v>
      </c>
      <c r="I1204" s="7">
        <v>92</v>
      </c>
      <c r="J1204" s="6">
        <v>91100</v>
      </c>
      <c r="K1204" s="6" t="s">
        <v>22</v>
      </c>
      <c r="L1204" s="6">
        <v>59810</v>
      </c>
      <c r="M1204" s="6" t="s">
        <v>30</v>
      </c>
      <c r="N1204" s="7">
        <v>248.797</v>
      </c>
      <c r="O1204" s="6" t="s">
        <v>145</v>
      </c>
      <c r="P1204" s="6" t="s">
        <v>146</v>
      </c>
      <c r="Q1204" s="11">
        <v>1690891543678</v>
      </c>
      <c r="R1204" s="12">
        <v>154098765</v>
      </c>
      <c r="S1204" s="6" t="str">
        <f>LEFT(Q1204,1)</f>
        <v>1</v>
      </c>
      <c r="T1204" s="6" t="str">
        <f>IF(S1204="1","Homme",IF(S1204="0","Inconnu","Femme"))</f>
        <v>Homme</v>
      </c>
      <c r="U1204" s="6" t="str">
        <f>"19"&amp;MID(Q1204, SEARCH("", Q1204) + 1,2)</f>
        <v>1969</v>
      </c>
      <c r="V1204" s="6" t="str">
        <f>FLOOR(U1204,5) &amp; "-" &amp; FLOOR(U1204,5) + 5</f>
        <v>1965-1970</v>
      </c>
      <c r="W1204" s="24">
        <f>IFERROR(VLOOKUP(Data_Set[[#This Row],[Type Transport]],'[1]Taux émission CO2e'!$A$5:$B$16,2,0),0)</f>
        <v>0.3</v>
      </c>
      <c r="X1204" s="28">
        <f>IFERROR(VLOOKUP(Data_Set[[#This Row],[Type Transport]],'[1]Taux émission CO2e'!$A$5:$D$16,4,0),0)</f>
        <v>0.16</v>
      </c>
      <c r="Y1204" s="24">
        <f>IFERROR(VLOOKUP(Data_Set[[#This Row],[Type Transport]],'[1]Taux émission CO2e'!$A$20:$B$31,2,0),0)</f>
        <v>0.7</v>
      </c>
      <c r="Z1204" s="6">
        <f>IFERROR(VLOOKUP(Data_Set[[#This Row],[Type Transport]],'[1]Taux émission CO2e'!$A$20:$D$31,4,0),0)</f>
        <v>6.7400000000000002E-2</v>
      </c>
      <c r="AA1204" s="30">
        <f>Data_Set[[#This Row],[Repartition Segment 1]]*Data_Set[[#This Row],[Coefficient CO2 Segment 1]]*Data_Set[[#This Row],[Poids OT (T)]]*Data_Set[[#This Row],[Distance (KM)]]</f>
        <v>2.3884512</v>
      </c>
      <c r="AB1204" s="30">
        <f>Data_Set[[#This Row],[Repartition Segment 2]]*Data_Set[[#This Row],[Coefficient CO2 Segment 2]]*Data_Set[[#This Row],[Poids OT (T)]]*Data_Set[[#This Row],[Distance (KM)]]</f>
        <v>2.3476484919999998</v>
      </c>
      <c r="AC1204" s="30">
        <f>Data_Set[[#This Row],[Bilan CO2 Segment 1 (Kg CO2)]]+Data_Set[[#This Row],[Bilan CO2 Segment 2 (Kg CO2)]]</f>
        <v>4.7360996919999998</v>
      </c>
      <c r="AD1204" s="1"/>
    </row>
    <row r="1205" spans="1:30" ht="12.5" x14ac:dyDescent="0.25">
      <c r="A1205" s="7">
        <v>20210200044</v>
      </c>
      <c r="B1205" s="18">
        <v>44253</v>
      </c>
      <c r="C1205" s="18" t="str">
        <f>TEXT(B1205, "mmmm")</f>
        <v>février</v>
      </c>
      <c r="D1205" s="18" t="str">
        <f>TEXT(B1205,"aaaa")</f>
        <v>2021</v>
      </c>
      <c r="E1205" s="7">
        <v>1331948</v>
      </c>
      <c r="F1205" s="17">
        <v>160</v>
      </c>
      <c r="G1205" s="23">
        <f>Data_Set[[#This Row],[Poids OT (kg)]]/1000</f>
        <v>0.16</v>
      </c>
      <c r="H1205" s="6" t="s">
        <v>0</v>
      </c>
      <c r="I1205" s="7">
        <v>92</v>
      </c>
      <c r="J1205" s="6">
        <v>91100</v>
      </c>
      <c r="K1205" s="6" t="s">
        <v>22</v>
      </c>
      <c r="L1205" s="6">
        <v>59810</v>
      </c>
      <c r="M1205" s="6" t="s">
        <v>30</v>
      </c>
      <c r="N1205" s="7">
        <v>248.797</v>
      </c>
      <c r="O1205" s="6" t="s">
        <v>145</v>
      </c>
      <c r="P1205" s="6" t="s">
        <v>146</v>
      </c>
      <c r="Q1205" s="11">
        <v>1690891543678</v>
      </c>
      <c r="R1205" s="12">
        <v>154098765</v>
      </c>
      <c r="S1205" s="6" t="str">
        <f>LEFT(Q1205,1)</f>
        <v>1</v>
      </c>
      <c r="T1205" s="6" t="str">
        <f>IF(S1205="1","Homme",IF(S1205="0","Inconnu","Femme"))</f>
        <v>Homme</v>
      </c>
      <c r="U1205" s="6" t="str">
        <f>"19"&amp;MID(Q1205, SEARCH("", Q1205) + 1,2)</f>
        <v>1969</v>
      </c>
      <c r="V1205" s="6" t="str">
        <f>FLOOR(U1205,5) &amp; "-" &amp; FLOOR(U1205,5) + 5</f>
        <v>1965-1970</v>
      </c>
      <c r="W1205" s="24">
        <f>IFERROR(VLOOKUP(Data_Set[[#This Row],[Type Transport]],'[1]Taux émission CO2e'!$A$5:$B$16,2,0),0)</f>
        <v>0.3</v>
      </c>
      <c r="X1205" s="28">
        <f>IFERROR(VLOOKUP(Data_Set[[#This Row],[Type Transport]],'[1]Taux émission CO2e'!$A$5:$D$16,4,0),0)</f>
        <v>0.16</v>
      </c>
      <c r="Y1205" s="24">
        <f>IFERROR(VLOOKUP(Data_Set[[#This Row],[Type Transport]],'[1]Taux émission CO2e'!$A$20:$B$31,2,0),0)</f>
        <v>0.7</v>
      </c>
      <c r="Z1205" s="6">
        <f>IFERROR(VLOOKUP(Data_Set[[#This Row],[Type Transport]],'[1]Taux émission CO2e'!$A$20:$D$31,4,0),0)</f>
        <v>6.7400000000000002E-2</v>
      </c>
      <c r="AA1205" s="30">
        <f>Data_Set[[#This Row],[Repartition Segment 1]]*Data_Set[[#This Row],[Coefficient CO2 Segment 1]]*Data_Set[[#This Row],[Poids OT (T)]]*Data_Set[[#This Row],[Distance (KM)]]</f>
        <v>1.91076096</v>
      </c>
      <c r="AB1205" s="30">
        <f>Data_Set[[#This Row],[Repartition Segment 2]]*Data_Set[[#This Row],[Coefficient CO2 Segment 2]]*Data_Set[[#This Row],[Poids OT (T)]]*Data_Set[[#This Row],[Distance (KM)]]</f>
        <v>1.8781187936000001</v>
      </c>
      <c r="AC1205" s="30">
        <f>Data_Set[[#This Row],[Bilan CO2 Segment 1 (Kg CO2)]]+Data_Set[[#This Row],[Bilan CO2 Segment 2 (Kg CO2)]]</f>
        <v>3.7888797535999998</v>
      </c>
      <c r="AD1205" s="1"/>
    </row>
    <row r="1206" spans="1:30" ht="12.5" x14ac:dyDescent="0.25">
      <c r="A1206" s="7">
        <v>20210300043</v>
      </c>
      <c r="B1206" s="18">
        <v>44258</v>
      </c>
      <c r="C1206" s="18" t="str">
        <f>TEXT(B1206, "mmmm")</f>
        <v>mars</v>
      </c>
      <c r="D1206" s="18" t="str">
        <f>TEXT(B1206,"aaaa")</f>
        <v>2021</v>
      </c>
      <c r="E1206" s="7">
        <v>1333227</v>
      </c>
      <c r="F1206" s="17">
        <v>200</v>
      </c>
      <c r="G1206" s="23">
        <f>Data_Set[[#This Row],[Poids OT (kg)]]/1000</f>
        <v>0.2</v>
      </c>
      <c r="H1206" s="6" t="s">
        <v>1</v>
      </c>
      <c r="I1206" s="7">
        <v>120</v>
      </c>
      <c r="J1206" s="6">
        <v>91100</v>
      </c>
      <c r="K1206" s="6" t="s">
        <v>22</v>
      </c>
      <c r="L1206" s="6">
        <v>59810</v>
      </c>
      <c r="M1206" s="6" t="s">
        <v>30</v>
      </c>
      <c r="N1206" s="7">
        <v>248.797</v>
      </c>
      <c r="O1206" s="6" t="s">
        <v>145</v>
      </c>
      <c r="P1206" s="6" t="s">
        <v>146</v>
      </c>
      <c r="Q1206" s="11">
        <v>1690891543678</v>
      </c>
      <c r="R1206" s="12">
        <v>154098765</v>
      </c>
      <c r="S1206" s="6" t="str">
        <f>LEFT(Q1206,1)</f>
        <v>1</v>
      </c>
      <c r="T1206" s="6" t="str">
        <f>IF(S1206="1","Homme",IF(S1206="0","Inconnu","Femme"))</f>
        <v>Homme</v>
      </c>
      <c r="U1206" s="6" t="str">
        <f>"19"&amp;MID(Q1206, SEARCH("", Q1206) + 1,2)</f>
        <v>1969</v>
      </c>
      <c r="V1206" s="6" t="str">
        <f>FLOOR(U1206,5) &amp; "-" &amp; FLOOR(U1206,5) + 5</f>
        <v>1965-1970</v>
      </c>
      <c r="W1206" s="24">
        <f>IFERROR(VLOOKUP(Data_Set[[#This Row],[Type Transport]],'[1]Taux émission CO2e'!$A$5:$B$16,2,0),0)</f>
        <v>0.3</v>
      </c>
      <c r="X1206" s="28">
        <f>IFERROR(VLOOKUP(Data_Set[[#This Row],[Type Transport]],'[1]Taux émission CO2e'!$A$5:$D$16,4,0),0)</f>
        <v>0.16</v>
      </c>
      <c r="Y1206" s="24">
        <f>IFERROR(VLOOKUP(Data_Set[[#This Row],[Type Transport]],'[1]Taux émission CO2e'!$A$20:$B$31,2,0),0)</f>
        <v>0.7</v>
      </c>
      <c r="Z1206" s="6">
        <f>IFERROR(VLOOKUP(Data_Set[[#This Row],[Type Transport]],'[1]Taux émission CO2e'!$A$20:$D$31,4,0),0)</f>
        <v>6.7400000000000002E-2</v>
      </c>
      <c r="AA1206" s="30">
        <f>Data_Set[[#This Row],[Repartition Segment 1]]*Data_Set[[#This Row],[Coefficient CO2 Segment 1]]*Data_Set[[#This Row],[Poids OT (T)]]*Data_Set[[#This Row],[Distance (KM)]]</f>
        <v>2.3884512</v>
      </c>
      <c r="AB1206" s="30">
        <f>Data_Set[[#This Row],[Repartition Segment 2]]*Data_Set[[#This Row],[Coefficient CO2 Segment 2]]*Data_Set[[#This Row],[Poids OT (T)]]*Data_Set[[#This Row],[Distance (KM)]]</f>
        <v>2.3476484919999998</v>
      </c>
      <c r="AC1206" s="30">
        <f>Data_Set[[#This Row],[Bilan CO2 Segment 1 (Kg CO2)]]+Data_Set[[#This Row],[Bilan CO2 Segment 2 (Kg CO2)]]</f>
        <v>4.7360996919999998</v>
      </c>
      <c r="AD1206" s="1"/>
    </row>
    <row r="1207" spans="1:30" ht="12.5" x14ac:dyDescent="0.25">
      <c r="A1207" s="7">
        <v>20210400066</v>
      </c>
      <c r="B1207" s="18">
        <v>44302</v>
      </c>
      <c r="C1207" s="18" t="str">
        <f>TEXT(B1207, "mmmm")</f>
        <v>avril</v>
      </c>
      <c r="D1207" s="18" t="str">
        <f>TEXT(B1207,"aaaa")</f>
        <v>2021</v>
      </c>
      <c r="E1207" s="7">
        <v>1348848</v>
      </c>
      <c r="F1207" s="17">
        <v>40</v>
      </c>
      <c r="G1207" s="23">
        <f>Data_Set[[#This Row],[Poids OT (kg)]]/1000</f>
        <v>0.04</v>
      </c>
      <c r="H1207" s="6" t="s">
        <v>0</v>
      </c>
      <c r="I1207" s="7">
        <v>92</v>
      </c>
      <c r="J1207" s="6">
        <v>91100</v>
      </c>
      <c r="K1207" s="6" t="s">
        <v>22</v>
      </c>
      <c r="L1207" s="6">
        <v>59810</v>
      </c>
      <c r="M1207" s="6" t="s">
        <v>30</v>
      </c>
      <c r="N1207" s="7">
        <v>248.797</v>
      </c>
      <c r="O1207" s="6" t="s">
        <v>145</v>
      </c>
      <c r="P1207" s="6" t="s">
        <v>146</v>
      </c>
      <c r="Q1207" s="11">
        <v>1690891543678</v>
      </c>
      <c r="R1207" s="12">
        <v>154098765</v>
      </c>
      <c r="S1207" s="6" t="str">
        <f>LEFT(Q1207,1)</f>
        <v>1</v>
      </c>
      <c r="T1207" s="6" t="str">
        <f>IF(S1207="1","Homme",IF(S1207="0","Inconnu","Femme"))</f>
        <v>Homme</v>
      </c>
      <c r="U1207" s="6" t="str">
        <f>"19"&amp;MID(Q1207, SEARCH("", Q1207) + 1,2)</f>
        <v>1969</v>
      </c>
      <c r="V1207" s="6" t="str">
        <f>FLOOR(U1207,5) &amp; "-" &amp; FLOOR(U1207,5) + 5</f>
        <v>1965-1970</v>
      </c>
      <c r="W1207" s="24">
        <f>IFERROR(VLOOKUP(Data_Set[[#This Row],[Type Transport]],'[1]Taux émission CO2e'!$A$5:$B$16,2,0),0)</f>
        <v>0.3</v>
      </c>
      <c r="X1207" s="28">
        <f>IFERROR(VLOOKUP(Data_Set[[#This Row],[Type Transport]],'[1]Taux émission CO2e'!$A$5:$D$16,4,0),0)</f>
        <v>0.16</v>
      </c>
      <c r="Y1207" s="24">
        <f>IFERROR(VLOOKUP(Data_Set[[#This Row],[Type Transport]],'[1]Taux émission CO2e'!$A$20:$B$31,2,0),0)</f>
        <v>0.7</v>
      </c>
      <c r="Z1207" s="6">
        <f>IFERROR(VLOOKUP(Data_Set[[#This Row],[Type Transport]],'[1]Taux émission CO2e'!$A$20:$D$31,4,0),0)</f>
        <v>6.7400000000000002E-2</v>
      </c>
      <c r="AA1207" s="30">
        <f>Data_Set[[#This Row],[Repartition Segment 1]]*Data_Set[[#This Row],[Coefficient CO2 Segment 1]]*Data_Set[[#This Row],[Poids OT (T)]]*Data_Set[[#This Row],[Distance (KM)]]</f>
        <v>0.47769023999999999</v>
      </c>
      <c r="AB1207" s="30">
        <f>Data_Set[[#This Row],[Repartition Segment 2]]*Data_Set[[#This Row],[Coefficient CO2 Segment 2]]*Data_Set[[#This Row],[Poids OT (T)]]*Data_Set[[#This Row],[Distance (KM)]]</f>
        <v>0.46952969840000003</v>
      </c>
      <c r="AC1207" s="30">
        <f>Data_Set[[#This Row],[Bilan CO2 Segment 1 (Kg CO2)]]+Data_Set[[#This Row],[Bilan CO2 Segment 2 (Kg CO2)]]</f>
        <v>0.94721993839999996</v>
      </c>
      <c r="AD1207" s="1"/>
    </row>
    <row r="1208" spans="1:30" ht="12.5" x14ac:dyDescent="0.25">
      <c r="A1208" s="7">
        <v>20210500070</v>
      </c>
      <c r="B1208" s="18">
        <v>44333</v>
      </c>
      <c r="C1208" s="18" t="str">
        <f>TEXT(B1208, "mmmm")</f>
        <v>mai</v>
      </c>
      <c r="D1208" s="18" t="str">
        <f>TEXT(B1208,"aaaa")</f>
        <v>2021</v>
      </c>
      <c r="E1208" s="7">
        <v>1364918</v>
      </c>
      <c r="F1208" s="17">
        <v>120</v>
      </c>
      <c r="G1208" s="23">
        <f>Data_Set[[#This Row],[Poids OT (kg)]]/1000</f>
        <v>0.12</v>
      </c>
      <c r="H1208" s="6" t="s">
        <v>0</v>
      </c>
      <c r="I1208" s="7">
        <v>92</v>
      </c>
      <c r="J1208" s="6">
        <v>91100</v>
      </c>
      <c r="K1208" s="6" t="s">
        <v>22</v>
      </c>
      <c r="L1208" s="6">
        <v>59810</v>
      </c>
      <c r="M1208" s="6" t="s">
        <v>30</v>
      </c>
      <c r="N1208" s="7">
        <v>248.797</v>
      </c>
      <c r="O1208" s="6" t="s">
        <v>145</v>
      </c>
      <c r="P1208" s="6" t="s">
        <v>146</v>
      </c>
      <c r="Q1208" s="11">
        <v>1690891543678</v>
      </c>
      <c r="R1208" s="12">
        <v>154098765</v>
      </c>
      <c r="S1208" s="6" t="str">
        <f>LEFT(Q1208,1)</f>
        <v>1</v>
      </c>
      <c r="T1208" s="6" t="str">
        <f>IF(S1208="1","Homme",IF(S1208="0","Inconnu","Femme"))</f>
        <v>Homme</v>
      </c>
      <c r="U1208" s="6" t="str">
        <f>"19"&amp;MID(Q1208, SEARCH("", Q1208) + 1,2)</f>
        <v>1969</v>
      </c>
      <c r="V1208" s="6" t="str">
        <f>FLOOR(U1208,5) &amp; "-" &amp; FLOOR(U1208,5) + 5</f>
        <v>1965-1970</v>
      </c>
      <c r="W1208" s="24">
        <f>IFERROR(VLOOKUP(Data_Set[[#This Row],[Type Transport]],'[1]Taux émission CO2e'!$A$5:$B$16,2,0),0)</f>
        <v>0.3</v>
      </c>
      <c r="X1208" s="28">
        <f>IFERROR(VLOOKUP(Data_Set[[#This Row],[Type Transport]],'[1]Taux émission CO2e'!$A$5:$D$16,4,0),0)</f>
        <v>0.16</v>
      </c>
      <c r="Y1208" s="24">
        <f>IFERROR(VLOOKUP(Data_Set[[#This Row],[Type Transport]],'[1]Taux émission CO2e'!$A$20:$B$31,2,0),0)</f>
        <v>0.7</v>
      </c>
      <c r="Z1208" s="6">
        <f>IFERROR(VLOOKUP(Data_Set[[#This Row],[Type Transport]],'[1]Taux émission CO2e'!$A$20:$D$31,4,0),0)</f>
        <v>6.7400000000000002E-2</v>
      </c>
      <c r="AA1208" s="30">
        <f>Data_Set[[#This Row],[Repartition Segment 1]]*Data_Set[[#This Row],[Coefficient CO2 Segment 1]]*Data_Set[[#This Row],[Poids OT (T)]]*Data_Set[[#This Row],[Distance (KM)]]</f>
        <v>1.4330707199999999</v>
      </c>
      <c r="AB1208" s="30">
        <f>Data_Set[[#This Row],[Repartition Segment 2]]*Data_Set[[#This Row],[Coefficient CO2 Segment 2]]*Data_Set[[#This Row],[Poids OT (T)]]*Data_Set[[#This Row],[Distance (KM)]]</f>
        <v>1.4085890952</v>
      </c>
      <c r="AC1208" s="30">
        <f>Data_Set[[#This Row],[Bilan CO2 Segment 1 (Kg CO2)]]+Data_Set[[#This Row],[Bilan CO2 Segment 2 (Kg CO2)]]</f>
        <v>2.8416598151999999</v>
      </c>
      <c r="AD1208" s="1"/>
    </row>
    <row r="1209" spans="1:30" ht="12.5" x14ac:dyDescent="0.25">
      <c r="A1209" s="7">
        <v>20210800045</v>
      </c>
      <c r="B1209" s="18">
        <v>44420</v>
      </c>
      <c r="C1209" s="18" t="str">
        <f>TEXT(B1209, "mmmm")</f>
        <v>août</v>
      </c>
      <c r="D1209" s="18" t="str">
        <f>TEXT(B1209,"aaaa")</f>
        <v>2021</v>
      </c>
      <c r="E1209" s="7">
        <v>1395727</v>
      </c>
      <c r="F1209" s="17">
        <v>300</v>
      </c>
      <c r="G1209" s="23">
        <f>Data_Set[[#This Row],[Poids OT (kg)]]/1000</f>
        <v>0.3</v>
      </c>
      <c r="H1209" s="6" t="s">
        <v>0</v>
      </c>
      <c r="I1209" s="7">
        <v>132</v>
      </c>
      <c r="J1209" s="6">
        <v>91100</v>
      </c>
      <c r="K1209" s="6" t="s">
        <v>22</v>
      </c>
      <c r="L1209" s="6">
        <v>59810</v>
      </c>
      <c r="M1209" s="6" t="s">
        <v>30</v>
      </c>
      <c r="N1209" s="7">
        <v>248.797</v>
      </c>
      <c r="O1209" s="6" t="s">
        <v>145</v>
      </c>
      <c r="P1209" s="6" t="s">
        <v>146</v>
      </c>
      <c r="Q1209" s="11">
        <v>1690891543678</v>
      </c>
      <c r="R1209" s="12">
        <v>154098765</v>
      </c>
      <c r="S1209" s="6" t="str">
        <f>LEFT(Q1209,1)</f>
        <v>1</v>
      </c>
      <c r="T1209" s="6" t="str">
        <f>IF(S1209="1","Homme",IF(S1209="0","Inconnu","Femme"))</f>
        <v>Homme</v>
      </c>
      <c r="U1209" s="6" t="str">
        <f>"19"&amp;MID(Q1209, SEARCH("", Q1209) + 1,2)</f>
        <v>1969</v>
      </c>
      <c r="V1209" s="6" t="str">
        <f>FLOOR(U1209,5) &amp; "-" &amp; FLOOR(U1209,5) + 5</f>
        <v>1965-1970</v>
      </c>
      <c r="W1209" s="24">
        <f>IFERROR(VLOOKUP(Data_Set[[#This Row],[Type Transport]],'[1]Taux émission CO2e'!$A$5:$B$16,2,0),0)</f>
        <v>0.3</v>
      </c>
      <c r="X1209" s="28">
        <f>IFERROR(VLOOKUP(Data_Set[[#This Row],[Type Transport]],'[1]Taux émission CO2e'!$A$5:$D$16,4,0),0)</f>
        <v>0.16</v>
      </c>
      <c r="Y1209" s="24">
        <f>IFERROR(VLOOKUP(Data_Set[[#This Row],[Type Transport]],'[1]Taux émission CO2e'!$A$20:$B$31,2,0),0)</f>
        <v>0.7</v>
      </c>
      <c r="Z1209" s="6">
        <f>IFERROR(VLOOKUP(Data_Set[[#This Row],[Type Transport]],'[1]Taux émission CO2e'!$A$20:$D$31,4,0),0)</f>
        <v>6.7400000000000002E-2</v>
      </c>
      <c r="AA1209" s="30">
        <f>Data_Set[[#This Row],[Repartition Segment 1]]*Data_Set[[#This Row],[Coefficient CO2 Segment 1]]*Data_Set[[#This Row],[Poids OT (T)]]*Data_Set[[#This Row],[Distance (KM)]]</f>
        <v>3.5826767999999998</v>
      </c>
      <c r="AB1209" s="30">
        <f>Data_Set[[#This Row],[Repartition Segment 2]]*Data_Set[[#This Row],[Coefficient CO2 Segment 2]]*Data_Set[[#This Row],[Poids OT (T)]]*Data_Set[[#This Row],[Distance (KM)]]</f>
        <v>3.5214727379999999</v>
      </c>
      <c r="AC1209" s="30">
        <f>Data_Set[[#This Row],[Bilan CO2 Segment 1 (Kg CO2)]]+Data_Set[[#This Row],[Bilan CO2 Segment 2 (Kg CO2)]]</f>
        <v>7.1041495379999997</v>
      </c>
      <c r="AD1209" s="1"/>
    </row>
    <row r="1210" spans="1:30" ht="12.5" x14ac:dyDescent="0.25">
      <c r="A1210" s="7">
        <v>20211200035</v>
      </c>
      <c r="B1210" s="18">
        <v>44554</v>
      </c>
      <c r="C1210" s="18" t="str">
        <f>TEXT(B1210, "mmmm")</f>
        <v>décembre</v>
      </c>
      <c r="D1210" s="18" t="str">
        <f>TEXT(B1210,"aaaa")</f>
        <v>2021</v>
      </c>
      <c r="E1210" s="7">
        <v>1449067</v>
      </c>
      <c r="F1210" s="17">
        <v>300</v>
      </c>
      <c r="G1210" s="23">
        <f>Data_Set[[#This Row],[Poids OT (kg)]]/1000</f>
        <v>0.3</v>
      </c>
      <c r="H1210" s="6" t="s">
        <v>0</v>
      </c>
      <c r="I1210" s="7">
        <v>167</v>
      </c>
      <c r="J1210" s="6">
        <v>91100</v>
      </c>
      <c r="K1210" s="6" t="s">
        <v>22</v>
      </c>
      <c r="L1210" s="6">
        <v>59810</v>
      </c>
      <c r="M1210" s="6" t="s">
        <v>30</v>
      </c>
      <c r="N1210" s="7">
        <v>248.797</v>
      </c>
      <c r="O1210" s="6" t="s">
        <v>145</v>
      </c>
      <c r="P1210" s="6" t="s">
        <v>146</v>
      </c>
      <c r="Q1210" s="11">
        <v>1690891543678</v>
      </c>
      <c r="R1210" s="12">
        <v>154098765</v>
      </c>
      <c r="S1210" s="6" t="str">
        <f>LEFT(Q1210,1)</f>
        <v>1</v>
      </c>
      <c r="T1210" s="6" t="str">
        <f>IF(S1210="1","Homme",IF(S1210="0","Inconnu","Femme"))</f>
        <v>Homme</v>
      </c>
      <c r="U1210" s="6" t="str">
        <f>"19"&amp;MID(Q1210, SEARCH("", Q1210) + 1,2)</f>
        <v>1969</v>
      </c>
      <c r="V1210" s="6" t="str">
        <f>FLOOR(U1210,5) &amp; "-" &amp; FLOOR(U1210,5) + 5</f>
        <v>1965-1970</v>
      </c>
      <c r="W1210" s="24">
        <f>IFERROR(VLOOKUP(Data_Set[[#This Row],[Type Transport]],'[1]Taux émission CO2e'!$A$5:$B$16,2,0),0)</f>
        <v>0.3</v>
      </c>
      <c r="X1210" s="28">
        <f>IFERROR(VLOOKUP(Data_Set[[#This Row],[Type Transport]],'[1]Taux émission CO2e'!$A$5:$D$16,4,0),0)</f>
        <v>0.16</v>
      </c>
      <c r="Y1210" s="24">
        <f>IFERROR(VLOOKUP(Data_Set[[#This Row],[Type Transport]],'[1]Taux émission CO2e'!$A$20:$B$31,2,0),0)</f>
        <v>0.7</v>
      </c>
      <c r="Z1210" s="6">
        <f>IFERROR(VLOOKUP(Data_Set[[#This Row],[Type Transport]],'[1]Taux émission CO2e'!$A$20:$D$31,4,0),0)</f>
        <v>6.7400000000000002E-2</v>
      </c>
      <c r="AA1210" s="30">
        <f>Data_Set[[#This Row],[Repartition Segment 1]]*Data_Set[[#This Row],[Coefficient CO2 Segment 1]]*Data_Set[[#This Row],[Poids OT (T)]]*Data_Set[[#This Row],[Distance (KM)]]</f>
        <v>3.5826767999999998</v>
      </c>
      <c r="AB1210" s="30">
        <f>Data_Set[[#This Row],[Repartition Segment 2]]*Data_Set[[#This Row],[Coefficient CO2 Segment 2]]*Data_Set[[#This Row],[Poids OT (T)]]*Data_Set[[#This Row],[Distance (KM)]]</f>
        <v>3.5214727379999999</v>
      </c>
      <c r="AC1210" s="30">
        <f>Data_Set[[#This Row],[Bilan CO2 Segment 1 (Kg CO2)]]+Data_Set[[#This Row],[Bilan CO2 Segment 2 (Kg CO2)]]</f>
        <v>7.1041495379999997</v>
      </c>
      <c r="AD1210" s="1"/>
    </row>
    <row r="1211" spans="1:30" ht="12.5" x14ac:dyDescent="0.25">
      <c r="A1211" s="7">
        <v>20220100037</v>
      </c>
      <c r="B1211" s="18">
        <v>44564</v>
      </c>
      <c r="C1211" s="18" t="str">
        <f>TEXT(B1211, "mmmm")</f>
        <v>janvier</v>
      </c>
      <c r="D1211" s="18" t="str">
        <f>TEXT(B1211,"aaaa")</f>
        <v>2022</v>
      </c>
      <c r="E1211" s="7">
        <v>1450191</v>
      </c>
      <c r="F1211" s="17">
        <v>300</v>
      </c>
      <c r="G1211" s="23">
        <f>Data_Set[[#This Row],[Poids OT (kg)]]/1000</f>
        <v>0.3</v>
      </c>
      <c r="H1211" s="6" t="s">
        <v>0</v>
      </c>
      <c r="I1211" s="7">
        <v>90</v>
      </c>
      <c r="J1211" s="6">
        <v>91100</v>
      </c>
      <c r="K1211" s="6" t="s">
        <v>22</v>
      </c>
      <c r="L1211" s="6">
        <v>59810</v>
      </c>
      <c r="M1211" s="6" t="s">
        <v>30</v>
      </c>
      <c r="N1211" s="7">
        <v>248.797</v>
      </c>
      <c r="O1211" s="6" t="s">
        <v>145</v>
      </c>
      <c r="P1211" s="6" t="s">
        <v>146</v>
      </c>
      <c r="Q1211" s="11">
        <v>1690891543678</v>
      </c>
      <c r="R1211" s="12">
        <v>154098765</v>
      </c>
      <c r="S1211" s="6" t="str">
        <f>LEFT(Q1211,1)</f>
        <v>1</v>
      </c>
      <c r="T1211" s="6" t="str">
        <f>IF(S1211="1","Homme",IF(S1211="0","Inconnu","Femme"))</f>
        <v>Homme</v>
      </c>
      <c r="U1211" s="6" t="str">
        <f>"19"&amp;MID(Q1211, SEARCH("", Q1211) + 1,2)</f>
        <v>1969</v>
      </c>
      <c r="V1211" s="6" t="str">
        <f>FLOOR(U1211,5) &amp; "-" &amp; FLOOR(U1211,5) + 5</f>
        <v>1965-1970</v>
      </c>
      <c r="W1211" s="24">
        <f>IFERROR(VLOOKUP(Data_Set[[#This Row],[Type Transport]],'[1]Taux émission CO2e'!$A$5:$B$16,2,0),0)</f>
        <v>0.3</v>
      </c>
      <c r="X1211" s="28">
        <f>IFERROR(VLOOKUP(Data_Set[[#This Row],[Type Transport]],'[1]Taux émission CO2e'!$A$5:$D$16,4,0),0)</f>
        <v>0.16</v>
      </c>
      <c r="Y1211" s="24">
        <f>IFERROR(VLOOKUP(Data_Set[[#This Row],[Type Transport]],'[1]Taux émission CO2e'!$A$20:$B$31,2,0),0)</f>
        <v>0.7</v>
      </c>
      <c r="Z1211" s="6">
        <f>IFERROR(VLOOKUP(Data_Set[[#This Row],[Type Transport]],'[1]Taux émission CO2e'!$A$20:$D$31,4,0),0)</f>
        <v>6.7400000000000002E-2</v>
      </c>
      <c r="AA1211" s="30">
        <f>Data_Set[[#This Row],[Repartition Segment 1]]*Data_Set[[#This Row],[Coefficient CO2 Segment 1]]*Data_Set[[#This Row],[Poids OT (T)]]*Data_Set[[#This Row],[Distance (KM)]]</f>
        <v>3.5826767999999998</v>
      </c>
      <c r="AB1211" s="30">
        <f>Data_Set[[#This Row],[Repartition Segment 2]]*Data_Set[[#This Row],[Coefficient CO2 Segment 2]]*Data_Set[[#This Row],[Poids OT (T)]]*Data_Set[[#This Row],[Distance (KM)]]</f>
        <v>3.5214727379999999</v>
      </c>
      <c r="AC1211" s="30">
        <f>Data_Set[[#This Row],[Bilan CO2 Segment 1 (Kg CO2)]]+Data_Set[[#This Row],[Bilan CO2 Segment 2 (Kg CO2)]]</f>
        <v>7.1041495379999997</v>
      </c>
      <c r="AD1211" s="1"/>
    </row>
    <row r="1212" spans="1:30" ht="12.5" x14ac:dyDescent="0.25">
      <c r="A1212" s="7">
        <v>20220200006</v>
      </c>
      <c r="B1212" s="18">
        <v>44600</v>
      </c>
      <c r="C1212" s="18" t="str">
        <f>TEXT(B1212, "mmmm")</f>
        <v>février</v>
      </c>
      <c r="D1212" s="18" t="str">
        <f>TEXT(B1212,"aaaa")</f>
        <v>2022</v>
      </c>
      <c r="E1212" s="7">
        <v>1464685</v>
      </c>
      <c r="F1212" s="17">
        <v>80</v>
      </c>
      <c r="G1212" s="23">
        <f>Data_Set[[#This Row],[Poids OT (kg)]]/1000</f>
        <v>0.08</v>
      </c>
      <c r="H1212" s="6" t="s">
        <v>0</v>
      </c>
      <c r="I1212" s="7">
        <v>100</v>
      </c>
      <c r="J1212" s="6">
        <v>91100</v>
      </c>
      <c r="K1212" s="6" t="s">
        <v>22</v>
      </c>
      <c r="L1212" s="6">
        <v>59810</v>
      </c>
      <c r="M1212" s="6" t="s">
        <v>30</v>
      </c>
      <c r="N1212" s="7">
        <v>248.797</v>
      </c>
      <c r="O1212" s="6" t="s">
        <v>145</v>
      </c>
      <c r="P1212" s="6" t="s">
        <v>146</v>
      </c>
      <c r="Q1212" s="11">
        <v>1690891543678</v>
      </c>
      <c r="R1212" s="12">
        <v>154098765</v>
      </c>
      <c r="S1212" s="6" t="str">
        <f>LEFT(Q1212,1)</f>
        <v>1</v>
      </c>
      <c r="T1212" s="6" t="str">
        <f>IF(S1212="1","Homme",IF(S1212="0","Inconnu","Femme"))</f>
        <v>Homme</v>
      </c>
      <c r="U1212" s="6" t="str">
        <f>"19"&amp;MID(Q1212, SEARCH("", Q1212) + 1,2)</f>
        <v>1969</v>
      </c>
      <c r="V1212" s="6" t="str">
        <f>FLOOR(U1212,5) &amp; "-" &amp; FLOOR(U1212,5) + 5</f>
        <v>1965-1970</v>
      </c>
      <c r="W1212" s="24">
        <f>IFERROR(VLOOKUP(Data_Set[[#This Row],[Type Transport]],'[1]Taux émission CO2e'!$A$5:$B$16,2,0),0)</f>
        <v>0.3</v>
      </c>
      <c r="X1212" s="28">
        <f>IFERROR(VLOOKUP(Data_Set[[#This Row],[Type Transport]],'[1]Taux émission CO2e'!$A$5:$D$16,4,0),0)</f>
        <v>0.16</v>
      </c>
      <c r="Y1212" s="24">
        <f>IFERROR(VLOOKUP(Data_Set[[#This Row],[Type Transport]],'[1]Taux émission CO2e'!$A$20:$B$31,2,0),0)</f>
        <v>0.7</v>
      </c>
      <c r="Z1212" s="6">
        <f>IFERROR(VLOOKUP(Data_Set[[#This Row],[Type Transport]],'[1]Taux émission CO2e'!$A$20:$D$31,4,0),0)</f>
        <v>6.7400000000000002E-2</v>
      </c>
      <c r="AA1212" s="30">
        <f>Data_Set[[#This Row],[Repartition Segment 1]]*Data_Set[[#This Row],[Coefficient CO2 Segment 1]]*Data_Set[[#This Row],[Poids OT (T)]]*Data_Set[[#This Row],[Distance (KM)]]</f>
        <v>0.95538047999999998</v>
      </c>
      <c r="AB1212" s="30">
        <f>Data_Set[[#This Row],[Repartition Segment 2]]*Data_Set[[#This Row],[Coefficient CO2 Segment 2]]*Data_Set[[#This Row],[Poids OT (T)]]*Data_Set[[#This Row],[Distance (KM)]]</f>
        <v>0.93905939680000006</v>
      </c>
      <c r="AC1212" s="30">
        <f>Data_Set[[#This Row],[Bilan CO2 Segment 1 (Kg CO2)]]+Data_Set[[#This Row],[Bilan CO2 Segment 2 (Kg CO2)]]</f>
        <v>1.8944398767999999</v>
      </c>
      <c r="AD1212" s="1"/>
    </row>
    <row r="1213" spans="1:30" ht="12.5" x14ac:dyDescent="0.25">
      <c r="A1213" s="7">
        <v>20220300036</v>
      </c>
      <c r="B1213" s="18">
        <v>44610</v>
      </c>
      <c r="C1213" s="18" t="str">
        <f>TEXT(B1213, "mmmm")</f>
        <v>février</v>
      </c>
      <c r="D1213" s="18" t="str">
        <f>TEXT(B1213,"aaaa")</f>
        <v>2022</v>
      </c>
      <c r="E1213" s="7">
        <v>1469674</v>
      </c>
      <c r="F1213" s="17">
        <v>140</v>
      </c>
      <c r="G1213" s="23">
        <f>Data_Set[[#This Row],[Poids OT (kg)]]/1000</f>
        <v>0.14000000000000001</v>
      </c>
      <c r="H1213" s="6" t="s">
        <v>0</v>
      </c>
      <c r="I1213" s="7">
        <v>100</v>
      </c>
      <c r="J1213" s="6">
        <v>91100</v>
      </c>
      <c r="K1213" s="6" t="s">
        <v>22</v>
      </c>
      <c r="L1213" s="6">
        <v>59810</v>
      </c>
      <c r="M1213" s="6" t="s">
        <v>30</v>
      </c>
      <c r="N1213" s="7">
        <v>248.797</v>
      </c>
      <c r="O1213" s="6" t="s">
        <v>145</v>
      </c>
      <c r="P1213" s="6" t="s">
        <v>146</v>
      </c>
      <c r="Q1213" s="11">
        <v>1690891543678</v>
      </c>
      <c r="R1213" s="12">
        <v>154098765</v>
      </c>
      <c r="S1213" s="6" t="str">
        <f>LEFT(Q1213,1)</f>
        <v>1</v>
      </c>
      <c r="T1213" s="6" t="str">
        <f>IF(S1213="1","Homme",IF(S1213="0","Inconnu","Femme"))</f>
        <v>Homme</v>
      </c>
      <c r="U1213" s="6" t="str">
        <f>"19"&amp;MID(Q1213, SEARCH("", Q1213) + 1,2)</f>
        <v>1969</v>
      </c>
      <c r="V1213" s="6" t="str">
        <f>FLOOR(U1213,5) &amp; "-" &amp; FLOOR(U1213,5) + 5</f>
        <v>1965-1970</v>
      </c>
      <c r="W1213" s="24">
        <f>IFERROR(VLOOKUP(Data_Set[[#This Row],[Type Transport]],'[1]Taux émission CO2e'!$A$5:$B$16,2,0),0)</f>
        <v>0.3</v>
      </c>
      <c r="X1213" s="28">
        <f>IFERROR(VLOOKUP(Data_Set[[#This Row],[Type Transport]],'[1]Taux émission CO2e'!$A$5:$D$16,4,0),0)</f>
        <v>0.16</v>
      </c>
      <c r="Y1213" s="24">
        <f>IFERROR(VLOOKUP(Data_Set[[#This Row],[Type Transport]],'[1]Taux émission CO2e'!$A$20:$B$31,2,0),0)</f>
        <v>0.7</v>
      </c>
      <c r="Z1213" s="6">
        <f>IFERROR(VLOOKUP(Data_Set[[#This Row],[Type Transport]],'[1]Taux émission CO2e'!$A$20:$D$31,4,0),0)</f>
        <v>6.7400000000000002E-2</v>
      </c>
      <c r="AA1213" s="30">
        <f>Data_Set[[#This Row],[Repartition Segment 1]]*Data_Set[[#This Row],[Coefficient CO2 Segment 1]]*Data_Set[[#This Row],[Poids OT (T)]]*Data_Set[[#This Row],[Distance (KM)]]</f>
        <v>1.6719158400000003</v>
      </c>
      <c r="AB1213" s="30">
        <f>Data_Set[[#This Row],[Repartition Segment 2]]*Data_Set[[#This Row],[Coefficient CO2 Segment 2]]*Data_Set[[#This Row],[Poids OT (T)]]*Data_Set[[#This Row],[Distance (KM)]]</f>
        <v>1.6433539444</v>
      </c>
      <c r="AC1213" s="30">
        <f>Data_Set[[#This Row],[Bilan CO2 Segment 1 (Kg CO2)]]+Data_Set[[#This Row],[Bilan CO2 Segment 2 (Kg CO2)]]</f>
        <v>3.3152697844000003</v>
      </c>
      <c r="AD1213" s="1"/>
    </row>
    <row r="1214" spans="1:30" ht="12.5" x14ac:dyDescent="0.25">
      <c r="A1214" s="7">
        <v>20220300036</v>
      </c>
      <c r="B1214" s="18">
        <v>44610</v>
      </c>
      <c r="C1214" s="18" t="str">
        <f>TEXT(B1214, "mmmm")</f>
        <v>février</v>
      </c>
      <c r="D1214" s="18" t="str">
        <f>TEXT(B1214,"aaaa")</f>
        <v>2022</v>
      </c>
      <c r="E1214" s="7">
        <v>1469759</v>
      </c>
      <c r="F1214" s="17">
        <v>180</v>
      </c>
      <c r="G1214" s="23">
        <f>Data_Set[[#This Row],[Poids OT (kg)]]/1000</f>
        <v>0.18</v>
      </c>
      <c r="H1214" s="6" t="s">
        <v>0</v>
      </c>
      <c r="I1214" s="7">
        <v>100</v>
      </c>
      <c r="J1214" s="6">
        <v>91100</v>
      </c>
      <c r="K1214" s="6" t="s">
        <v>22</v>
      </c>
      <c r="L1214" s="6">
        <v>59810</v>
      </c>
      <c r="M1214" s="6" t="s">
        <v>30</v>
      </c>
      <c r="N1214" s="7">
        <v>248.797</v>
      </c>
      <c r="O1214" s="6" t="s">
        <v>145</v>
      </c>
      <c r="P1214" s="6" t="s">
        <v>146</v>
      </c>
      <c r="Q1214" s="11">
        <v>1690891543678</v>
      </c>
      <c r="R1214" s="12">
        <v>154098765</v>
      </c>
      <c r="S1214" s="6" t="str">
        <f>LEFT(Q1214,1)</f>
        <v>1</v>
      </c>
      <c r="T1214" s="6" t="str">
        <f>IF(S1214="1","Homme",IF(S1214="0","Inconnu","Femme"))</f>
        <v>Homme</v>
      </c>
      <c r="U1214" s="6" t="str">
        <f>"19"&amp;MID(Q1214, SEARCH("", Q1214) + 1,2)</f>
        <v>1969</v>
      </c>
      <c r="V1214" s="6" t="str">
        <f>FLOOR(U1214,5) &amp; "-" &amp; FLOOR(U1214,5) + 5</f>
        <v>1965-1970</v>
      </c>
      <c r="W1214" s="24">
        <f>IFERROR(VLOOKUP(Data_Set[[#This Row],[Type Transport]],'[1]Taux émission CO2e'!$A$5:$B$16,2,0),0)</f>
        <v>0.3</v>
      </c>
      <c r="X1214" s="28">
        <f>IFERROR(VLOOKUP(Data_Set[[#This Row],[Type Transport]],'[1]Taux émission CO2e'!$A$5:$D$16,4,0),0)</f>
        <v>0.16</v>
      </c>
      <c r="Y1214" s="24">
        <f>IFERROR(VLOOKUP(Data_Set[[#This Row],[Type Transport]],'[1]Taux émission CO2e'!$A$20:$B$31,2,0),0)</f>
        <v>0.7</v>
      </c>
      <c r="Z1214" s="6">
        <f>IFERROR(VLOOKUP(Data_Set[[#This Row],[Type Transport]],'[1]Taux émission CO2e'!$A$20:$D$31,4,0),0)</f>
        <v>6.7400000000000002E-2</v>
      </c>
      <c r="AA1214" s="30">
        <f>Data_Set[[#This Row],[Repartition Segment 1]]*Data_Set[[#This Row],[Coefficient CO2 Segment 1]]*Data_Set[[#This Row],[Poids OT (T)]]*Data_Set[[#This Row],[Distance (KM)]]</f>
        <v>2.1496060799999999</v>
      </c>
      <c r="AB1214" s="30">
        <f>Data_Set[[#This Row],[Repartition Segment 2]]*Data_Set[[#This Row],[Coefficient CO2 Segment 2]]*Data_Set[[#This Row],[Poids OT (T)]]*Data_Set[[#This Row],[Distance (KM)]]</f>
        <v>2.1128836427999995</v>
      </c>
      <c r="AC1214" s="30">
        <f>Data_Set[[#This Row],[Bilan CO2 Segment 1 (Kg CO2)]]+Data_Set[[#This Row],[Bilan CO2 Segment 2 (Kg CO2)]]</f>
        <v>4.2624897227999998</v>
      </c>
      <c r="AD1214" s="1"/>
    </row>
    <row r="1215" spans="1:30" ht="12.5" x14ac:dyDescent="0.25">
      <c r="A1215" s="7">
        <v>20220300036</v>
      </c>
      <c r="B1215" s="18">
        <v>44613</v>
      </c>
      <c r="C1215" s="18" t="str">
        <f>TEXT(B1215, "mmmm")</f>
        <v>février</v>
      </c>
      <c r="D1215" s="18" t="str">
        <f>TEXT(B1215,"aaaa")</f>
        <v>2022</v>
      </c>
      <c r="E1215" s="7">
        <v>1470076</v>
      </c>
      <c r="F1215" s="17">
        <v>90</v>
      </c>
      <c r="G1215" s="23">
        <f>Data_Set[[#This Row],[Poids OT (kg)]]/1000</f>
        <v>0.09</v>
      </c>
      <c r="H1215" s="6" t="s">
        <v>0</v>
      </c>
      <c r="I1215" s="7">
        <v>100</v>
      </c>
      <c r="J1215" s="6">
        <v>91100</v>
      </c>
      <c r="K1215" s="6" t="s">
        <v>22</v>
      </c>
      <c r="L1215" s="6">
        <v>59810</v>
      </c>
      <c r="M1215" s="6" t="s">
        <v>30</v>
      </c>
      <c r="N1215" s="7">
        <v>248.797</v>
      </c>
      <c r="O1215" s="6" t="s">
        <v>145</v>
      </c>
      <c r="P1215" s="6" t="s">
        <v>146</v>
      </c>
      <c r="Q1215" s="11">
        <v>1690891543678</v>
      </c>
      <c r="R1215" s="12">
        <v>154098765</v>
      </c>
      <c r="S1215" s="6" t="str">
        <f>LEFT(Q1215,1)</f>
        <v>1</v>
      </c>
      <c r="T1215" s="6" t="str">
        <f>IF(S1215="1","Homme",IF(S1215="0","Inconnu","Femme"))</f>
        <v>Homme</v>
      </c>
      <c r="U1215" s="6" t="str">
        <f>"19"&amp;MID(Q1215, SEARCH("", Q1215) + 1,2)</f>
        <v>1969</v>
      </c>
      <c r="V1215" s="6" t="str">
        <f>FLOOR(U1215,5) &amp; "-" &amp; FLOOR(U1215,5) + 5</f>
        <v>1965-1970</v>
      </c>
      <c r="W1215" s="24">
        <f>IFERROR(VLOOKUP(Data_Set[[#This Row],[Type Transport]],'[1]Taux émission CO2e'!$A$5:$B$16,2,0),0)</f>
        <v>0.3</v>
      </c>
      <c r="X1215" s="28">
        <f>IFERROR(VLOOKUP(Data_Set[[#This Row],[Type Transport]],'[1]Taux émission CO2e'!$A$5:$D$16,4,0),0)</f>
        <v>0.16</v>
      </c>
      <c r="Y1215" s="24">
        <f>IFERROR(VLOOKUP(Data_Set[[#This Row],[Type Transport]],'[1]Taux émission CO2e'!$A$20:$B$31,2,0),0)</f>
        <v>0.7</v>
      </c>
      <c r="Z1215" s="6">
        <f>IFERROR(VLOOKUP(Data_Set[[#This Row],[Type Transport]],'[1]Taux émission CO2e'!$A$20:$D$31,4,0),0)</f>
        <v>6.7400000000000002E-2</v>
      </c>
      <c r="AA1215" s="30">
        <f>Data_Set[[#This Row],[Repartition Segment 1]]*Data_Set[[#This Row],[Coefficient CO2 Segment 1]]*Data_Set[[#This Row],[Poids OT (T)]]*Data_Set[[#This Row],[Distance (KM)]]</f>
        <v>1.0748030399999999</v>
      </c>
      <c r="AB1215" s="30">
        <f>Data_Set[[#This Row],[Repartition Segment 2]]*Data_Set[[#This Row],[Coefficient CO2 Segment 2]]*Data_Set[[#This Row],[Poids OT (T)]]*Data_Set[[#This Row],[Distance (KM)]]</f>
        <v>1.0564418213999998</v>
      </c>
      <c r="AC1215" s="30">
        <f>Data_Set[[#This Row],[Bilan CO2 Segment 1 (Kg CO2)]]+Data_Set[[#This Row],[Bilan CO2 Segment 2 (Kg CO2)]]</f>
        <v>2.1312448613999999</v>
      </c>
      <c r="AD1215" s="1"/>
    </row>
    <row r="1216" spans="1:30" ht="12.5" x14ac:dyDescent="0.25">
      <c r="A1216" s="7">
        <v>20220300099</v>
      </c>
      <c r="B1216" s="18">
        <v>44622</v>
      </c>
      <c r="C1216" s="18" t="str">
        <f>TEXT(B1216, "mmmm")</f>
        <v>mars</v>
      </c>
      <c r="D1216" s="18" t="str">
        <f>TEXT(B1216,"aaaa")</f>
        <v>2022</v>
      </c>
      <c r="E1216" s="7">
        <v>1474149</v>
      </c>
      <c r="F1216" s="17">
        <v>270</v>
      </c>
      <c r="G1216" s="23">
        <f>Data_Set[[#This Row],[Poids OT (kg)]]/1000</f>
        <v>0.27</v>
      </c>
      <c r="H1216" s="6" t="s">
        <v>1</v>
      </c>
      <c r="I1216" s="7">
        <v>140</v>
      </c>
      <c r="J1216" s="6">
        <v>91100</v>
      </c>
      <c r="K1216" s="6" t="s">
        <v>22</v>
      </c>
      <c r="L1216" s="6">
        <v>59810</v>
      </c>
      <c r="M1216" s="6" t="s">
        <v>30</v>
      </c>
      <c r="N1216" s="7">
        <v>248.797</v>
      </c>
      <c r="O1216" s="6" t="s">
        <v>145</v>
      </c>
      <c r="P1216" s="6" t="s">
        <v>146</v>
      </c>
      <c r="Q1216" s="11">
        <v>1690891543678</v>
      </c>
      <c r="R1216" s="12">
        <v>154098765</v>
      </c>
      <c r="S1216" s="6" t="str">
        <f>LEFT(Q1216,1)</f>
        <v>1</v>
      </c>
      <c r="T1216" s="6" t="str">
        <f>IF(S1216="1","Homme",IF(S1216="0","Inconnu","Femme"))</f>
        <v>Homme</v>
      </c>
      <c r="U1216" s="6" t="str">
        <f>"19"&amp;MID(Q1216, SEARCH("", Q1216) + 1,2)</f>
        <v>1969</v>
      </c>
      <c r="V1216" s="6" t="str">
        <f>FLOOR(U1216,5) &amp; "-" &amp; FLOOR(U1216,5) + 5</f>
        <v>1965-1970</v>
      </c>
      <c r="W1216" s="24">
        <f>IFERROR(VLOOKUP(Data_Set[[#This Row],[Type Transport]],'[1]Taux émission CO2e'!$A$5:$B$16,2,0),0)</f>
        <v>0.3</v>
      </c>
      <c r="X1216" s="28">
        <f>IFERROR(VLOOKUP(Data_Set[[#This Row],[Type Transport]],'[1]Taux émission CO2e'!$A$5:$D$16,4,0),0)</f>
        <v>0.16</v>
      </c>
      <c r="Y1216" s="24">
        <f>IFERROR(VLOOKUP(Data_Set[[#This Row],[Type Transport]],'[1]Taux émission CO2e'!$A$20:$B$31,2,0),0)</f>
        <v>0.7</v>
      </c>
      <c r="Z1216" s="6">
        <f>IFERROR(VLOOKUP(Data_Set[[#This Row],[Type Transport]],'[1]Taux émission CO2e'!$A$20:$D$31,4,0),0)</f>
        <v>6.7400000000000002E-2</v>
      </c>
      <c r="AA1216" s="30">
        <f>Data_Set[[#This Row],[Repartition Segment 1]]*Data_Set[[#This Row],[Coefficient CO2 Segment 1]]*Data_Set[[#This Row],[Poids OT (T)]]*Data_Set[[#This Row],[Distance (KM)]]</f>
        <v>3.2244091200000002</v>
      </c>
      <c r="AB1216" s="30">
        <f>Data_Set[[#This Row],[Repartition Segment 2]]*Data_Set[[#This Row],[Coefficient CO2 Segment 2]]*Data_Set[[#This Row],[Poids OT (T)]]*Data_Set[[#This Row],[Distance (KM)]]</f>
        <v>3.1693254642000004</v>
      </c>
      <c r="AC1216" s="30">
        <f>Data_Set[[#This Row],[Bilan CO2 Segment 1 (Kg CO2)]]+Data_Set[[#This Row],[Bilan CO2 Segment 2 (Kg CO2)]]</f>
        <v>6.3937345842000006</v>
      </c>
      <c r="AD1216" s="1"/>
    </row>
    <row r="1217" spans="1:30" ht="12.5" x14ac:dyDescent="0.25">
      <c r="A1217" s="7">
        <v>202203000165</v>
      </c>
      <c r="B1217" s="18">
        <v>44634</v>
      </c>
      <c r="C1217" s="18" t="str">
        <f>TEXT(B1217, "mmmm")</f>
        <v>mars</v>
      </c>
      <c r="D1217" s="18" t="str">
        <f>TEXT(B1217,"aaaa")</f>
        <v>2022</v>
      </c>
      <c r="E1217" s="7">
        <v>1478873</v>
      </c>
      <c r="F1217" s="17">
        <v>130</v>
      </c>
      <c r="G1217" s="23">
        <f>Data_Set[[#This Row],[Poids OT (kg)]]/1000</f>
        <v>0.13</v>
      </c>
      <c r="H1217" s="6" t="s">
        <v>1</v>
      </c>
      <c r="I1217" s="7">
        <v>100</v>
      </c>
      <c r="J1217" s="6">
        <v>91100</v>
      </c>
      <c r="K1217" s="6" t="s">
        <v>22</v>
      </c>
      <c r="L1217" s="6">
        <v>59810</v>
      </c>
      <c r="M1217" s="6" t="s">
        <v>30</v>
      </c>
      <c r="N1217" s="7">
        <v>248.797</v>
      </c>
      <c r="O1217" s="6" t="s">
        <v>145</v>
      </c>
      <c r="P1217" s="6" t="s">
        <v>146</v>
      </c>
      <c r="Q1217" s="11">
        <v>1690891543678</v>
      </c>
      <c r="R1217" s="12">
        <v>154098765</v>
      </c>
      <c r="S1217" s="6" t="str">
        <f>LEFT(Q1217,1)</f>
        <v>1</v>
      </c>
      <c r="T1217" s="6" t="str">
        <f>IF(S1217="1","Homme",IF(S1217="0","Inconnu","Femme"))</f>
        <v>Homme</v>
      </c>
      <c r="U1217" s="6" t="str">
        <f>"19"&amp;MID(Q1217, SEARCH("", Q1217) + 1,2)</f>
        <v>1969</v>
      </c>
      <c r="V1217" s="6" t="str">
        <f>FLOOR(U1217,5) &amp; "-" &amp; FLOOR(U1217,5) + 5</f>
        <v>1965-1970</v>
      </c>
      <c r="W1217" s="24">
        <f>IFERROR(VLOOKUP(Data_Set[[#This Row],[Type Transport]],'[1]Taux émission CO2e'!$A$5:$B$16,2,0),0)</f>
        <v>0.3</v>
      </c>
      <c r="X1217" s="28">
        <f>IFERROR(VLOOKUP(Data_Set[[#This Row],[Type Transport]],'[1]Taux émission CO2e'!$A$5:$D$16,4,0),0)</f>
        <v>0.16</v>
      </c>
      <c r="Y1217" s="24">
        <f>IFERROR(VLOOKUP(Data_Set[[#This Row],[Type Transport]],'[1]Taux émission CO2e'!$A$20:$B$31,2,0),0)</f>
        <v>0.7</v>
      </c>
      <c r="Z1217" s="6">
        <f>IFERROR(VLOOKUP(Data_Set[[#This Row],[Type Transport]],'[1]Taux émission CO2e'!$A$20:$D$31,4,0),0)</f>
        <v>6.7400000000000002E-2</v>
      </c>
      <c r="AA1217" s="30">
        <f>Data_Set[[#This Row],[Repartition Segment 1]]*Data_Set[[#This Row],[Coefficient CO2 Segment 1]]*Data_Set[[#This Row],[Poids OT (T)]]*Data_Set[[#This Row],[Distance (KM)]]</f>
        <v>1.5524932800000002</v>
      </c>
      <c r="AB1217" s="30">
        <f>Data_Set[[#This Row],[Repartition Segment 2]]*Data_Set[[#This Row],[Coefficient CO2 Segment 2]]*Data_Set[[#This Row],[Poids OT (T)]]*Data_Set[[#This Row],[Distance (KM)]]</f>
        <v>1.5259715197999999</v>
      </c>
      <c r="AC1217" s="30">
        <f>Data_Set[[#This Row],[Bilan CO2 Segment 1 (Kg CO2)]]+Data_Set[[#This Row],[Bilan CO2 Segment 2 (Kg CO2)]]</f>
        <v>3.0784647997999999</v>
      </c>
      <c r="AD1217" s="1"/>
    </row>
    <row r="1218" spans="1:30" ht="12.5" x14ac:dyDescent="0.25">
      <c r="A1218" s="7">
        <v>202203000165</v>
      </c>
      <c r="B1218" s="18">
        <v>44641</v>
      </c>
      <c r="C1218" s="18" t="str">
        <f>TEXT(B1218, "mmmm")</f>
        <v>mars</v>
      </c>
      <c r="D1218" s="18" t="str">
        <f>TEXT(B1218,"aaaa")</f>
        <v>2022</v>
      </c>
      <c r="E1218" s="7">
        <v>1481946</v>
      </c>
      <c r="F1218" s="17">
        <v>208</v>
      </c>
      <c r="G1218" s="23">
        <f>Data_Set[[#This Row],[Poids OT (kg)]]/1000</f>
        <v>0.20799999999999999</v>
      </c>
      <c r="H1218" s="6" t="s">
        <v>1</v>
      </c>
      <c r="I1218" s="7">
        <v>100</v>
      </c>
      <c r="J1218" s="6">
        <v>91100</v>
      </c>
      <c r="K1218" s="6" t="s">
        <v>22</v>
      </c>
      <c r="L1218" s="6">
        <v>59810</v>
      </c>
      <c r="M1218" s="6" t="s">
        <v>30</v>
      </c>
      <c r="N1218" s="7">
        <v>248.797</v>
      </c>
      <c r="O1218" s="6" t="s">
        <v>145</v>
      </c>
      <c r="P1218" s="6" t="s">
        <v>146</v>
      </c>
      <c r="Q1218" s="11">
        <v>1690891543678</v>
      </c>
      <c r="R1218" s="12">
        <v>154098765</v>
      </c>
      <c r="S1218" s="6" t="str">
        <f>LEFT(Q1218,1)</f>
        <v>1</v>
      </c>
      <c r="T1218" s="6" t="str">
        <f>IF(S1218="1","Homme",IF(S1218="0","Inconnu","Femme"))</f>
        <v>Homme</v>
      </c>
      <c r="U1218" s="6" t="str">
        <f>"19"&amp;MID(Q1218, SEARCH("", Q1218) + 1,2)</f>
        <v>1969</v>
      </c>
      <c r="V1218" s="6" t="str">
        <f>FLOOR(U1218,5) &amp; "-" &amp; FLOOR(U1218,5) + 5</f>
        <v>1965-1970</v>
      </c>
      <c r="W1218" s="24">
        <f>IFERROR(VLOOKUP(Data_Set[[#This Row],[Type Transport]],'[1]Taux émission CO2e'!$A$5:$B$16,2,0),0)</f>
        <v>0.3</v>
      </c>
      <c r="X1218" s="28">
        <f>IFERROR(VLOOKUP(Data_Set[[#This Row],[Type Transport]],'[1]Taux émission CO2e'!$A$5:$D$16,4,0),0)</f>
        <v>0.16</v>
      </c>
      <c r="Y1218" s="24">
        <f>IFERROR(VLOOKUP(Data_Set[[#This Row],[Type Transport]],'[1]Taux émission CO2e'!$A$20:$B$31,2,0),0)</f>
        <v>0.7</v>
      </c>
      <c r="Z1218" s="6">
        <f>IFERROR(VLOOKUP(Data_Set[[#This Row],[Type Transport]],'[1]Taux émission CO2e'!$A$20:$D$31,4,0),0)</f>
        <v>6.7400000000000002E-2</v>
      </c>
      <c r="AA1218" s="30">
        <f>Data_Set[[#This Row],[Repartition Segment 1]]*Data_Set[[#This Row],[Coefficient CO2 Segment 1]]*Data_Set[[#This Row],[Poids OT (T)]]*Data_Set[[#This Row],[Distance (KM)]]</f>
        <v>2.4839892479999999</v>
      </c>
      <c r="AB1218" s="30">
        <f>Data_Set[[#This Row],[Repartition Segment 2]]*Data_Set[[#This Row],[Coefficient CO2 Segment 2]]*Data_Set[[#This Row],[Poids OT (T)]]*Data_Set[[#This Row],[Distance (KM)]]</f>
        <v>2.4415544316799997</v>
      </c>
      <c r="AC1218" s="30">
        <f>Data_Set[[#This Row],[Bilan CO2 Segment 1 (Kg CO2)]]+Data_Set[[#This Row],[Bilan CO2 Segment 2 (Kg CO2)]]</f>
        <v>4.9255436796799996</v>
      </c>
      <c r="AD1218" s="1"/>
    </row>
    <row r="1219" spans="1:30" ht="12.5" x14ac:dyDescent="0.25">
      <c r="A1219" s="7">
        <v>202203000165</v>
      </c>
      <c r="B1219" s="18">
        <v>44642</v>
      </c>
      <c r="C1219" s="18" t="str">
        <f>TEXT(B1219, "mmmm")</f>
        <v>mars</v>
      </c>
      <c r="D1219" s="18" t="str">
        <f>TEXT(B1219,"aaaa")</f>
        <v>2022</v>
      </c>
      <c r="E1219" s="7">
        <v>1482545</v>
      </c>
      <c r="F1219" s="17">
        <v>400</v>
      </c>
      <c r="G1219" s="23">
        <f>Data_Set[[#This Row],[Poids OT (kg)]]/1000</f>
        <v>0.4</v>
      </c>
      <c r="H1219" s="6" t="s">
        <v>1</v>
      </c>
      <c r="I1219" s="7">
        <v>234</v>
      </c>
      <c r="J1219" s="6">
        <v>91100</v>
      </c>
      <c r="K1219" s="6" t="s">
        <v>22</v>
      </c>
      <c r="L1219" s="6">
        <v>59810</v>
      </c>
      <c r="M1219" s="6" t="s">
        <v>30</v>
      </c>
      <c r="N1219" s="7">
        <v>248.797</v>
      </c>
      <c r="O1219" s="6" t="s">
        <v>145</v>
      </c>
      <c r="P1219" s="6" t="s">
        <v>146</v>
      </c>
      <c r="Q1219" s="11">
        <v>1690891543678</v>
      </c>
      <c r="R1219" s="12">
        <v>154098765</v>
      </c>
      <c r="S1219" s="6" t="str">
        <f>LEFT(Q1219,1)</f>
        <v>1</v>
      </c>
      <c r="T1219" s="6" t="str">
        <f>IF(S1219="1","Homme",IF(S1219="0","Inconnu","Femme"))</f>
        <v>Homme</v>
      </c>
      <c r="U1219" s="6" t="str">
        <f>"19"&amp;MID(Q1219, SEARCH("", Q1219) + 1,2)</f>
        <v>1969</v>
      </c>
      <c r="V1219" s="6" t="str">
        <f>FLOOR(U1219,5) &amp; "-" &amp; FLOOR(U1219,5) + 5</f>
        <v>1965-1970</v>
      </c>
      <c r="W1219" s="24">
        <f>IFERROR(VLOOKUP(Data_Set[[#This Row],[Type Transport]],'[1]Taux émission CO2e'!$A$5:$B$16,2,0),0)</f>
        <v>0.3</v>
      </c>
      <c r="X1219" s="28">
        <f>IFERROR(VLOOKUP(Data_Set[[#This Row],[Type Transport]],'[1]Taux émission CO2e'!$A$5:$D$16,4,0),0)</f>
        <v>0.16</v>
      </c>
      <c r="Y1219" s="24">
        <f>IFERROR(VLOOKUP(Data_Set[[#This Row],[Type Transport]],'[1]Taux émission CO2e'!$A$20:$B$31,2,0),0)</f>
        <v>0.7</v>
      </c>
      <c r="Z1219" s="6">
        <f>IFERROR(VLOOKUP(Data_Set[[#This Row],[Type Transport]],'[1]Taux émission CO2e'!$A$20:$D$31,4,0),0)</f>
        <v>6.7400000000000002E-2</v>
      </c>
      <c r="AA1219" s="30">
        <f>Data_Set[[#This Row],[Repartition Segment 1]]*Data_Set[[#This Row],[Coefficient CO2 Segment 1]]*Data_Set[[#This Row],[Poids OT (T)]]*Data_Set[[#This Row],[Distance (KM)]]</f>
        <v>4.7769024</v>
      </c>
      <c r="AB1219" s="30">
        <f>Data_Set[[#This Row],[Repartition Segment 2]]*Data_Set[[#This Row],[Coefficient CO2 Segment 2]]*Data_Set[[#This Row],[Poids OT (T)]]*Data_Set[[#This Row],[Distance (KM)]]</f>
        <v>4.6952969839999996</v>
      </c>
      <c r="AC1219" s="30">
        <f>Data_Set[[#This Row],[Bilan CO2 Segment 1 (Kg CO2)]]+Data_Set[[#This Row],[Bilan CO2 Segment 2 (Kg CO2)]]</f>
        <v>9.4721993839999996</v>
      </c>
      <c r="AD1219" s="1"/>
    </row>
    <row r="1220" spans="1:30" ht="12.5" x14ac:dyDescent="0.25">
      <c r="A1220" s="7">
        <v>202203000165</v>
      </c>
      <c r="B1220" s="18">
        <v>44649</v>
      </c>
      <c r="C1220" s="18" t="str">
        <f>TEXT(B1220, "mmmm")</f>
        <v>mars</v>
      </c>
      <c r="D1220" s="18" t="str">
        <f>TEXT(B1220,"aaaa")</f>
        <v>2022</v>
      </c>
      <c r="E1220" s="7">
        <v>1485338</v>
      </c>
      <c r="F1220" s="17">
        <v>261</v>
      </c>
      <c r="G1220" s="23">
        <f>Data_Set[[#This Row],[Poids OT (kg)]]/1000</f>
        <v>0.26100000000000001</v>
      </c>
      <c r="H1220" s="6" t="s">
        <v>1</v>
      </c>
      <c r="I1220" s="7">
        <v>140</v>
      </c>
      <c r="J1220" s="6">
        <v>91100</v>
      </c>
      <c r="K1220" s="6" t="s">
        <v>22</v>
      </c>
      <c r="L1220" s="6">
        <v>59810</v>
      </c>
      <c r="M1220" s="6" t="s">
        <v>30</v>
      </c>
      <c r="N1220" s="7">
        <v>248.797</v>
      </c>
      <c r="O1220" s="6" t="s">
        <v>145</v>
      </c>
      <c r="P1220" s="6" t="s">
        <v>146</v>
      </c>
      <c r="Q1220" s="11">
        <v>1690891543678</v>
      </c>
      <c r="R1220" s="12">
        <v>154098765</v>
      </c>
      <c r="S1220" s="6" t="str">
        <f>LEFT(Q1220,1)</f>
        <v>1</v>
      </c>
      <c r="T1220" s="6" t="str">
        <f>IF(S1220="1","Homme",IF(S1220="0","Inconnu","Femme"))</f>
        <v>Homme</v>
      </c>
      <c r="U1220" s="6" t="str">
        <f>"19"&amp;MID(Q1220, SEARCH("", Q1220) + 1,2)</f>
        <v>1969</v>
      </c>
      <c r="V1220" s="6" t="str">
        <f>FLOOR(U1220,5) &amp; "-" &amp; FLOOR(U1220,5) + 5</f>
        <v>1965-1970</v>
      </c>
      <c r="W1220" s="24">
        <f>IFERROR(VLOOKUP(Data_Set[[#This Row],[Type Transport]],'[1]Taux émission CO2e'!$A$5:$B$16,2,0),0)</f>
        <v>0.3</v>
      </c>
      <c r="X1220" s="28">
        <f>IFERROR(VLOOKUP(Data_Set[[#This Row],[Type Transport]],'[1]Taux émission CO2e'!$A$5:$D$16,4,0),0)</f>
        <v>0.16</v>
      </c>
      <c r="Y1220" s="24">
        <f>IFERROR(VLOOKUP(Data_Set[[#This Row],[Type Transport]],'[1]Taux émission CO2e'!$A$20:$B$31,2,0),0)</f>
        <v>0.7</v>
      </c>
      <c r="Z1220" s="6">
        <f>IFERROR(VLOOKUP(Data_Set[[#This Row],[Type Transport]],'[1]Taux émission CO2e'!$A$20:$D$31,4,0),0)</f>
        <v>6.7400000000000002E-2</v>
      </c>
      <c r="AA1220" s="30">
        <f>Data_Set[[#This Row],[Repartition Segment 1]]*Data_Set[[#This Row],[Coefficient CO2 Segment 1]]*Data_Set[[#This Row],[Poids OT (T)]]*Data_Set[[#This Row],[Distance (KM)]]</f>
        <v>3.1169288160000002</v>
      </c>
      <c r="AB1220" s="30">
        <f>Data_Set[[#This Row],[Repartition Segment 2]]*Data_Set[[#This Row],[Coefficient CO2 Segment 2]]*Data_Set[[#This Row],[Poids OT (T)]]*Data_Set[[#This Row],[Distance (KM)]]</f>
        <v>3.0636812820600001</v>
      </c>
      <c r="AC1220" s="30">
        <f>Data_Set[[#This Row],[Bilan CO2 Segment 1 (Kg CO2)]]+Data_Set[[#This Row],[Bilan CO2 Segment 2 (Kg CO2)]]</f>
        <v>6.1806100980600007</v>
      </c>
      <c r="AD1220" s="1"/>
    </row>
    <row r="1221" spans="1:30" ht="12.5" x14ac:dyDescent="0.25">
      <c r="A1221" s="7">
        <v>20220400055</v>
      </c>
      <c r="B1221" s="18">
        <v>44652</v>
      </c>
      <c r="C1221" s="18" t="str">
        <f>TEXT(B1221, "mmmm")</f>
        <v>avril</v>
      </c>
      <c r="D1221" s="18" t="str">
        <f>TEXT(B1221,"aaaa")</f>
        <v>2022</v>
      </c>
      <c r="E1221" s="7">
        <v>1487203</v>
      </c>
      <c r="F1221" s="17">
        <v>380</v>
      </c>
      <c r="G1221" s="23">
        <f>Data_Set[[#This Row],[Poids OT (kg)]]/1000</f>
        <v>0.38</v>
      </c>
      <c r="H1221" s="6" t="s">
        <v>1</v>
      </c>
      <c r="I1221" s="7">
        <v>178</v>
      </c>
      <c r="J1221" s="6">
        <v>91100</v>
      </c>
      <c r="K1221" s="6" t="s">
        <v>22</v>
      </c>
      <c r="L1221" s="6">
        <v>59810</v>
      </c>
      <c r="M1221" s="6" t="s">
        <v>30</v>
      </c>
      <c r="N1221" s="7">
        <v>248.797</v>
      </c>
      <c r="O1221" s="6" t="s">
        <v>145</v>
      </c>
      <c r="P1221" s="6" t="s">
        <v>146</v>
      </c>
      <c r="Q1221" s="11">
        <v>1690891543678</v>
      </c>
      <c r="R1221" s="12">
        <v>154098765</v>
      </c>
      <c r="S1221" s="6" t="str">
        <f>LEFT(Q1221,1)</f>
        <v>1</v>
      </c>
      <c r="T1221" s="6" t="str">
        <f>IF(S1221="1","Homme",IF(S1221="0","Inconnu","Femme"))</f>
        <v>Homme</v>
      </c>
      <c r="U1221" s="6" t="str">
        <f>"19"&amp;MID(Q1221, SEARCH("", Q1221) + 1,2)</f>
        <v>1969</v>
      </c>
      <c r="V1221" s="6" t="str">
        <f>FLOOR(U1221,5) &amp; "-" &amp; FLOOR(U1221,5) + 5</f>
        <v>1965-1970</v>
      </c>
      <c r="W1221" s="24">
        <f>IFERROR(VLOOKUP(Data_Set[[#This Row],[Type Transport]],'[1]Taux émission CO2e'!$A$5:$B$16,2,0),0)</f>
        <v>0.3</v>
      </c>
      <c r="X1221" s="28">
        <f>IFERROR(VLOOKUP(Data_Set[[#This Row],[Type Transport]],'[1]Taux émission CO2e'!$A$5:$D$16,4,0),0)</f>
        <v>0.16</v>
      </c>
      <c r="Y1221" s="24">
        <f>IFERROR(VLOOKUP(Data_Set[[#This Row],[Type Transport]],'[1]Taux émission CO2e'!$A$20:$B$31,2,0),0)</f>
        <v>0.7</v>
      </c>
      <c r="Z1221" s="6">
        <f>IFERROR(VLOOKUP(Data_Set[[#This Row],[Type Transport]],'[1]Taux émission CO2e'!$A$20:$D$31,4,0),0)</f>
        <v>6.7400000000000002E-2</v>
      </c>
      <c r="AA1221" s="30">
        <f>Data_Set[[#This Row],[Repartition Segment 1]]*Data_Set[[#This Row],[Coefficient CO2 Segment 1]]*Data_Set[[#This Row],[Poids OT (T)]]*Data_Set[[#This Row],[Distance (KM)]]</f>
        <v>4.5380572799999994</v>
      </c>
      <c r="AB1221" s="30">
        <f>Data_Set[[#This Row],[Repartition Segment 2]]*Data_Set[[#This Row],[Coefficient CO2 Segment 2]]*Data_Set[[#This Row],[Poids OT (T)]]*Data_Set[[#This Row],[Distance (KM)]]</f>
        <v>4.4605321348000002</v>
      </c>
      <c r="AC1221" s="30">
        <f>Data_Set[[#This Row],[Bilan CO2 Segment 1 (Kg CO2)]]+Data_Set[[#This Row],[Bilan CO2 Segment 2 (Kg CO2)]]</f>
        <v>8.9985894147999996</v>
      </c>
      <c r="AD1221" s="1"/>
    </row>
    <row r="1222" spans="1:30" ht="12.5" x14ac:dyDescent="0.25">
      <c r="A1222" s="7">
        <v>20220400055</v>
      </c>
      <c r="B1222" s="18">
        <v>44658</v>
      </c>
      <c r="C1222" s="18" t="str">
        <f>TEXT(B1222, "mmmm")</f>
        <v>avril</v>
      </c>
      <c r="D1222" s="18" t="str">
        <f>TEXT(B1222,"aaaa")</f>
        <v>2022</v>
      </c>
      <c r="E1222" s="7">
        <v>1489613</v>
      </c>
      <c r="F1222" s="17">
        <v>380</v>
      </c>
      <c r="G1222" s="23">
        <f>Data_Set[[#This Row],[Poids OT (kg)]]/1000</f>
        <v>0.38</v>
      </c>
      <c r="H1222" s="6" t="s">
        <v>1</v>
      </c>
      <c r="I1222" s="7">
        <v>178</v>
      </c>
      <c r="J1222" s="6">
        <v>91100</v>
      </c>
      <c r="K1222" s="6" t="s">
        <v>22</v>
      </c>
      <c r="L1222" s="6">
        <v>59810</v>
      </c>
      <c r="M1222" s="6" t="s">
        <v>30</v>
      </c>
      <c r="N1222" s="7">
        <v>248.797</v>
      </c>
      <c r="O1222" s="6" t="s">
        <v>145</v>
      </c>
      <c r="P1222" s="6" t="s">
        <v>146</v>
      </c>
      <c r="Q1222" s="11">
        <v>1690891543678</v>
      </c>
      <c r="R1222" s="12">
        <v>154098765</v>
      </c>
      <c r="S1222" s="6" t="str">
        <f>LEFT(Q1222,1)</f>
        <v>1</v>
      </c>
      <c r="T1222" s="6" t="str">
        <f>IF(S1222="1","Homme",IF(S1222="0","Inconnu","Femme"))</f>
        <v>Homme</v>
      </c>
      <c r="U1222" s="6" t="str">
        <f>"19"&amp;MID(Q1222, SEARCH("", Q1222) + 1,2)</f>
        <v>1969</v>
      </c>
      <c r="V1222" s="6" t="str">
        <f>FLOOR(U1222,5) &amp; "-" &amp; FLOOR(U1222,5) + 5</f>
        <v>1965-1970</v>
      </c>
      <c r="W1222" s="24">
        <f>IFERROR(VLOOKUP(Data_Set[[#This Row],[Type Transport]],'[1]Taux émission CO2e'!$A$5:$B$16,2,0),0)</f>
        <v>0.3</v>
      </c>
      <c r="X1222" s="28">
        <f>IFERROR(VLOOKUP(Data_Set[[#This Row],[Type Transport]],'[1]Taux émission CO2e'!$A$5:$D$16,4,0),0)</f>
        <v>0.16</v>
      </c>
      <c r="Y1222" s="24">
        <f>IFERROR(VLOOKUP(Data_Set[[#This Row],[Type Transport]],'[1]Taux émission CO2e'!$A$20:$B$31,2,0),0)</f>
        <v>0.7</v>
      </c>
      <c r="Z1222" s="6">
        <f>IFERROR(VLOOKUP(Data_Set[[#This Row],[Type Transport]],'[1]Taux émission CO2e'!$A$20:$D$31,4,0),0)</f>
        <v>6.7400000000000002E-2</v>
      </c>
      <c r="AA1222" s="30">
        <f>Data_Set[[#This Row],[Repartition Segment 1]]*Data_Set[[#This Row],[Coefficient CO2 Segment 1]]*Data_Set[[#This Row],[Poids OT (T)]]*Data_Set[[#This Row],[Distance (KM)]]</f>
        <v>4.5380572799999994</v>
      </c>
      <c r="AB1222" s="30">
        <f>Data_Set[[#This Row],[Repartition Segment 2]]*Data_Set[[#This Row],[Coefficient CO2 Segment 2]]*Data_Set[[#This Row],[Poids OT (T)]]*Data_Set[[#This Row],[Distance (KM)]]</f>
        <v>4.4605321348000002</v>
      </c>
      <c r="AC1222" s="30">
        <f>Data_Set[[#This Row],[Bilan CO2 Segment 1 (Kg CO2)]]+Data_Set[[#This Row],[Bilan CO2 Segment 2 (Kg CO2)]]</f>
        <v>8.9985894147999996</v>
      </c>
      <c r="AD1222" s="1"/>
    </row>
    <row r="1223" spans="1:30" ht="12.5" x14ac:dyDescent="0.25">
      <c r="A1223" s="7">
        <v>20220400055</v>
      </c>
      <c r="B1223" s="18">
        <v>44665</v>
      </c>
      <c r="C1223" s="18" t="str">
        <f>TEXT(B1223, "mmmm")</f>
        <v>avril</v>
      </c>
      <c r="D1223" s="18" t="str">
        <f>TEXT(B1223,"aaaa")</f>
        <v>2022</v>
      </c>
      <c r="E1223" s="7">
        <v>1493720</v>
      </c>
      <c r="F1223" s="17">
        <v>212</v>
      </c>
      <c r="G1223" s="23">
        <f>Data_Set[[#This Row],[Poids OT (kg)]]/1000</f>
        <v>0.21199999999999999</v>
      </c>
      <c r="H1223" s="6" t="s">
        <v>1</v>
      </c>
      <c r="I1223" s="7">
        <v>100</v>
      </c>
      <c r="J1223" s="6">
        <v>91100</v>
      </c>
      <c r="K1223" s="6" t="s">
        <v>22</v>
      </c>
      <c r="L1223" s="6">
        <v>59810</v>
      </c>
      <c r="M1223" s="6" t="s">
        <v>30</v>
      </c>
      <c r="N1223" s="7">
        <v>248.797</v>
      </c>
      <c r="O1223" s="6" t="s">
        <v>145</v>
      </c>
      <c r="P1223" s="6" t="s">
        <v>146</v>
      </c>
      <c r="Q1223" s="11">
        <v>1690891543678</v>
      </c>
      <c r="R1223" s="12">
        <v>154098765</v>
      </c>
      <c r="S1223" s="6" t="str">
        <f>LEFT(Q1223,1)</f>
        <v>1</v>
      </c>
      <c r="T1223" s="6" t="str">
        <f>IF(S1223="1","Homme",IF(S1223="0","Inconnu","Femme"))</f>
        <v>Homme</v>
      </c>
      <c r="U1223" s="6" t="str">
        <f>"19"&amp;MID(Q1223, SEARCH("", Q1223) + 1,2)</f>
        <v>1969</v>
      </c>
      <c r="V1223" s="6" t="str">
        <f>FLOOR(U1223,5) &amp; "-" &amp; FLOOR(U1223,5) + 5</f>
        <v>1965-1970</v>
      </c>
      <c r="W1223" s="24">
        <f>IFERROR(VLOOKUP(Data_Set[[#This Row],[Type Transport]],'[1]Taux émission CO2e'!$A$5:$B$16,2,0),0)</f>
        <v>0.3</v>
      </c>
      <c r="X1223" s="28">
        <f>IFERROR(VLOOKUP(Data_Set[[#This Row],[Type Transport]],'[1]Taux émission CO2e'!$A$5:$D$16,4,0),0)</f>
        <v>0.16</v>
      </c>
      <c r="Y1223" s="24">
        <f>IFERROR(VLOOKUP(Data_Set[[#This Row],[Type Transport]],'[1]Taux émission CO2e'!$A$20:$B$31,2,0),0)</f>
        <v>0.7</v>
      </c>
      <c r="Z1223" s="6">
        <f>IFERROR(VLOOKUP(Data_Set[[#This Row],[Type Transport]],'[1]Taux émission CO2e'!$A$20:$D$31,4,0),0)</f>
        <v>6.7400000000000002E-2</v>
      </c>
      <c r="AA1223" s="30">
        <f>Data_Set[[#This Row],[Repartition Segment 1]]*Data_Set[[#This Row],[Coefficient CO2 Segment 1]]*Data_Set[[#This Row],[Poids OT (T)]]*Data_Set[[#This Row],[Distance (KM)]]</f>
        <v>2.5317582719999998</v>
      </c>
      <c r="AB1223" s="30">
        <f>Data_Set[[#This Row],[Repartition Segment 2]]*Data_Set[[#This Row],[Coefficient CO2 Segment 2]]*Data_Set[[#This Row],[Poids OT (T)]]*Data_Set[[#This Row],[Distance (KM)]]</f>
        <v>2.4885074015199997</v>
      </c>
      <c r="AC1223" s="30">
        <f>Data_Set[[#This Row],[Bilan CO2 Segment 1 (Kg CO2)]]+Data_Set[[#This Row],[Bilan CO2 Segment 2 (Kg CO2)]]</f>
        <v>5.0202656735199991</v>
      </c>
      <c r="AD1223" s="1"/>
    </row>
    <row r="1224" spans="1:30" ht="12.5" x14ac:dyDescent="0.25">
      <c r="A1224" s="7">
        <v>20220400055</v>
      </c>
      <c r="B1224" s="18">
        <v>44666</v>
      </c>
      <c r="C1224" s="18" t="str">
        <f>TEXT(B1224, "mmmm")</f>
        <v>avril</v>
      </c>
      <c r="D1224" s="18" t="str">
        <f>TEXT(B1224,"aaaa")</f>
        <v>2022</v>
      </c>
      <c r="E1224" s="7">
        <v>1494486</v>
      </c>
      <c r="F1224" s="17">
        <v>200</v>
      </c>
      <c r="G1224" s="23">
        <f>Data_Set[[#This Row],[Poids OT (kg)]]/1000</f>
        <v>0.2</v>
      </c>
      <c r="H1224" s="6" t="s">
        <v>1</v>
      </c>
      <c r="I1224" s="7">
        <v>178</v>
      </c>
      <c r="J1224" s="6">
        <v>91100</v>
      </c>
      <c r="K1224" s="6" t="s">
        <v>22</v>
      </c>
      <c r="L1224" s="6">
        <v>59810</v>
      </c>
      <c r="M1224" s="6" t="s">
        <v>30</v>
      </c>
      <c r="N1224" s="7">
        <v>248.797</v>
      </c>
      <c r="O1224" s="6" t="s">
        <v>145</v>
      </c>
      <c r="P1224" s="6" t="s">
        <v>146</v>
      </c>
      <c r="Q1224" s="11">
        <v>1690891543678</v>
      </c>
      <c r="R1224" s="12">
        <v>154098765</v>
      </c>
      <c r="S1224" s="6" t="str">
        <f>LEFT(Q1224,1)</f>
        <v>1</v>
      </c>
      <c r="T1224" s="6" t="str">
        <f>IF(S1224="1","Homme",IF(S1224="0","Inconnu","Femme"))</f>
        <v>Homme</v>
      </c>
      <c r="U1224" s="6" t="str">
        <f>"19"&amp;MID(Q1224, SEARCH("", Q1224) + 1,2)</f>
        <v>1969</v>
      </c>
      <c r="V1224" s="6" t="str">
        <f>FLOOR(U1224,5) &amp; "-" &amp; FLOOR(U1224,5) + 5</f>
        <v>1965-1970</v>
      </c>
      <c r="W1224" s="24">
        <f>IFERROR(VLOOKUP(Data_Set[[#This Row],[Type Transport]],'[1]Taux émission CO2e'!$A$5:$B$16,2,0),0)</f>
        <v>0.3</v>
      </c>
      <c r="X1224" s="28">
        <f>IFERROR(VLOOKUP(Data_Set[[#This Row],[Type Transport]],'[1]Taux émission CO2e'!$A$5:$D$16,4,0),0)</f>
        <v>0.16</v>
      </c>
      <c r="Y1224" s="24">
        <f>IFERROR(VLOOKUP(Data_Set[[#This Row],[Type Transport]],'[1]Taux émission CO2e'!$A$20:$B$31,2,0),0)</f>
        <v>0.7</v>
      </c>
      <c r="Z1224" s="6">
        <f>IFERROR(VLOOKUP(Data_Set[[#This Row],[Type Transport]],'[1]Taux émission CO2e'!$A$20:$D$31,4,0),0)</f>
        <v>6.7400000000000002E-2</v>
      </c>
      <c r="AA1224" s="30">
        <f>Data_Set[[#This Row],[Repartition Segment 1]]*Data_Set[[#This Row],[Coefficient CO2 Segment 1]]*Data_Set[[#This Row],[Poids OT (T)]]*Data_Set[[#This Row],[Distance (KM)]]</f>
        <v>2.3884512</v>
      </c>
      <c r="AB1224" s="30">
        <f>Data_Set[[#This Row],[Repartition Segment 2]]*Data_Set[[#This Row],[Coefficient CO2 Segment 2]]*Data_Set[[#This Row],[Poids OT (T)]]*Data_Set[[#This Row],[Distance (KM)]]</f>
        <v>2.3476484919999998</v>
      </c>
      <c r="AC1224" s="30">
        <f>Data_Set[[#This Row],[Bilan CO2 Segment 1 (Kg CO2)]]+Data_Set[[#This Row],[Bilan CO2 Segment 2 (Kg CO2)]]</f>
        <v>4.7360996919999998</v>
      </c>
      <c r="AD1224" s="1"/>
    </row>
    <row r="1225" spans="1:30" ht="12.5" x14ac:dyDescent="0.25">
      <c r="A1225" s="7">
        <v>20220400055</v>
      </c>
      <c r="B1225" s="18">
        <v>44680</v>
      </c>
      <c r="C1225" s="18" t="str">
        <f>TEXT(B1225, "mmmm")</f>
        <v>avril</v>
      </c>
      <c r="D1225" s="18" t="str">
        <f>TEXT(B1225,"aaaa")</f>
        <v>2022</v>
      </c>
      <c r="E1225" s="7">
        <v>1499642</v>
      </c>
      <c r="F1225" s="17">
        <v>385</v>
      </c>
      <c r="G1225" s="23">
        <f>Data_Set[[#This Row],[Poids OT (kg)]]/1000</f>
        <v>0.38500000000000001</v>
      </c>
      <c r="H1225" s="6" t="s">
        <v>1</v>
      </c>
      <c r="I1225" s="7">
        <v>178</v>
      </c>
      <c r="J1225" s="6">
        <v>91100</v>
      </c>
      <c r="K1225" s="6" t="s">
        <v>22</v>
      </c>
      <c r="L1225" s="6">
        <v>59810</v>
      </c>
      <c r="M1225" s="6" t="s">
        <v>30</v>
      </c>
      <c r="N1225" s="7">
        <v>248.797</v>
      </c>
      <c r="O1225" s="6" t="s">
        <v>145</v>
      </c>
      <c r="P1225" s="6" t="s">
        <v>146</v>
      </c>
      <c r="Q1225" s="11">
        <v>1690891543678</v>
      </c>
      <c r="R1225" s="12">
        <v>154098765</v>
      </c>
      <c r="S1225" s="6" t="str">
        <f>LEFT(Q1225,1)</f>
        <v>1</v>
      </c>
      <c r="T1225" s="6" t="str">
        <f>IF(S1225="1","Homme",IF(S1225="0","Inconnu","Femme"))</f>
        <v>Homme</v>
      </c>
      <c r="U1225" s="6" t="str">
        <f>"19"&amp;MID(Q1225, SEARCH("", Q1225) + 1,2)</f>
        <v>1969</v>
      </c>
      <c r="V1225" s="6" t="str">
        <f>FLOOR(U1225,5) &amp; "-" &amp; FLOOR(U1225,5) + 5</f>
        <v>1965-1970</v>
      </c>
      <c r="W1225" s="24">
        <f>IFERROR(VLOOKUP(Data_Set[[#This Row],[Type Transport]],'[1]Taux émission CO2e'!$A$5:$B$16,2,0),0)</f>
        <v>0.3</v>
      </c>
      <c r="X1225" s="28">
        <f>IFERROR(VLOOKUP(Data_Set[[#This Row],[Type Transport]],'[1]Taux émission CO2e'!$A$5:$D$16,4,0),0)</f>
        <v>0.16</v>
      </c>
      <c r="Y1225" s="24">
        <f>IFERROR(VLOOKUP(Data_Set[[#This Row],[Type Transport]],'[1]Taux émission CO2e'!$A$20:$B$31,2,0),0)</f>
        <v>0.7</v>
      </c>
      <c r="Z1225" s="6">
        <f>IFERROR(VLOOKUP(Data_Set[[#This Row],[Type Transport]],'[1]Taux émission CO2e'!$A$20:$D$31,4,0),0)</f>
        <v>6.7400000000000002E-2</v>
      </c>
      <c r="AA1225" s="30">
        <f>Data_Set[[#This Row],[Repartition Segment 1]]*Data_Set[[#This Row],[Coefficient CO2 Segment 1]]*Data_Set[[#This Row],[Poids OT (T)]]*Data_Set[[#This Row],[Distance (KM)]]</f>
        <v>4.5977685599999996</v>
      </c>
      <c r="AB1225" s="30">
        <f>Data_Set[[#This Row],[Repartition Segment 2]]*Data_Set[[#This Row],[Coefficient CO2 Segment 2]]*Data_Set[[#This Row],[Poids OT (T)]]*Data_Set[[#This Row],[Distance (KM)]]</f>
        <v>4.5192233471000005</v>
      </c>
      <c r="AC1225" s="30">
        <f>Data_Set[[#This Row],[Bilan CO2 Segment 1 (Kg CO2)]]+Data_Set[[#This Row],[Bilan CO2 Segment 2 (Kg CO2)]]</f>
        <v>9.116991907100001</v>
      </c>
      <c r="AD1225" s="1"/>
    </row>
    <row r="1226" spans="1:30" ht="12.5" x14ac:dyDescent="0.25">
      <c r="A1226" s="7">
        <v>2022050075</v>
      </c>
      <c r="B1226" s="18">
        <v>44683</v>
      </c>
      <c r="C1226" s="18" t="str">
        <f>TEXT(B1226, "mmmm")</f>
        <v>mai</v>
      </c>
      <c r="D1226" s="18" t="str">
        <f>TEXT(B1226,"aaaa")</f>
        <v>2022</v>
      </c>
      <c r="E1226" s="7">
        <v>1500362</v>
      </c>
      <c r="F1226" s="17">
        <v>318</v>
      </c>
      <c r="G1226" s="23">
        <f>Data_Set[[#This Row],[Poids OT (kg)]]/1000</f>
        <v>0.318</v>
      </c>
      <c r="H1226" s="6" t="s">
        <v>1</v>
      </c>
      <c r="I1226" s="7">
        <v>234</v>
      </c>
      <c r="J1226" s="6">
        <v>91100</v>
      </c>
      <c r="K1226" s="6" t="s">
        <v>22</v>
      </c>
      <c r="L1226" s="6">
        <v>59810</v>
      </c>
      <c r="M1226" s="6" t="s">
        <v>30</v>
      </c>
      <c r="N1226" s="7">
        <v>248.797</v>
      </c>
      <c r="O1226" s="6" t="s">
        <v>145</v>
      </c>
      <c r="P1226" s="6" t="s">
        <v>146</v>
      </c>
      <c r="Q1226" s="11">
        <v>1690891543678</v>
      </c>
      <c r="R1226" s="12">
        <v>154098765</v>
      </c>
      <c r="S1226" s="6" t="str">
        <f>LEFT(Q1226,1)</f>
        <v>1</v>
      </c>
      <c r="T1226" s="6" t="str">
        <f>IF(S1226="1","Homme",IF(S1226="0","Inconnu","Femme"))</f>
        <v>Homme</v>
      </c>
      <c r="U1226" s="6" t="str">
        <f>"19"&amp;MID(Q1226, SEARCH("", Q1226) + 1,2)</f>
        <v>1969</v>
      </c>
      <c r="V1226" s="6" t="str">
        <f>FLOOR(U1226,5) &amp; "-" &amp; FLOOR(U1226,5) + 5</f>
        <v>1965-1970</v>
      </c>
      <c r="W1226" s="24">
        <f>IFERROR(VLOOKUP(Data_Set[[#This Row],[Type Transport]],'[1]Taux émission CO2e'!$A$5:$B$16,2,0),0)</f>
        <v>0.3</v>
      </c>
      <c r="X1226" s="28">
        <f>IFERROR(VLOOKUP(Data_Set[[#This Row],[Type Transport]],'[1]Taux émission CO2e'!$A$5:$D$16,4,0),0)</f>
        <v>0.16</v>
      </c>
      <c r="Y1226" s="24">
        <f>IFERROR(VLOOKUP(Data_Set[[#This Row],[Type Transport]],'[1]Taux émission CO2e'!$A$20:$B$31,2,0),0)</f>
        <v>0.7</v>
      </c>
      <c r="Z1226" s="6">
        <f>IFERROR(VLOOKUP(Data_Set[[#This Row],[Type Transport]],'[1]Taux émission CO2e'!$A$20:$D$31,4,0),0)</f>
        <v>6.7400000000000002E-2</v>
      </c>
      <c r="AA1226" s="30">
        <f>Data_Set[[#This Row],[Repartition Segment 1]]*Data_Set[[#This Row],[Coefficient CO2 Segment 1]]*Data_Set[[#This Row],[Poids OT (T)]]*Data_Set[[#This Row],[Distance (KM)]]</f>
        <v>3.7976374079999999</v>
      </c>
      <c r="AB1226" s="30">
        <f>Data_Set[[#This Row],[Repartition Segment 2]]*Data_Set[[#This Row],[Coefficient CO2 Segment 2]]*Data_Set[[#This Row],[Poids OT (T)]]*Data_Set[[#This Row],[Distance (KM)]]</f>
        <v>3.7327611022799996</v>
      </c>
      <c r="AC1226" s="30">
        <f>Data_Set[[#This Row],[Bilan CO2 Segment 1 (Kg CO2)]]+Data_Set[[#This Row],[Bilan CO2 Segment 2 (Kg CO2)]]</f>
        <v>7.5303985102799995</v>
      </c>
      <c r="AD1226" s="1"/>
    </row>
    <row r="1227" spans="1:30" ht="12.5" x14ac:dyDescent="0.25">
      <c r="A1227" s="7">
        <v>2022050075</v>
      </c>
      <c r="B1227" s="18">
        <v>44686</v>
      </c>
      <c r="C1227" s="18" t="str">
        <f>TEXT(B1227, "mmmm")</f>
        <v>mai</v>
      </c>
      <c r="D1227" s="18" t="str">
        <f>TEXT(B1227,"aaaa")</f>
        <v>2022</v>
      </c>
      <c r="E1227" s="7">
        <v>1501715</v>
      </c>
      <c r="F1227" s="17">
        <v>450</v>
      </c>
      <c r="G1227" s="23">
        <f>Data_Set[[#This Row],[Poids OT (kg)]]/1000</f>
        <v>0.45</v>
      </c>
      <c r="H1227" s="6" t="s">
        <v>1</v>
      </c>
      <c r="I1227" s="7">
        <v>270</v>
      </c>
      <c r="J1227" s="6">
        <v>91100</v>
      </c>
      <c r="K1227" s="6" t="s">
        <v>22</v>
      </c>
      <c r="L1227" s="6">
        <v>59810</v>
      </c>
      <c r="M1227" s="6" t="s">
        <v>30</v>
      </c>
      <c r="N1227" s="7">
        <v>248.797</v>
      </c>
      <c r="O1227" s="6" t="s">
        <v>145</v>
      </c>
      <c r="P1227" s="6" t="s">
        <v>146</v>
      </c>
      <c r="Q1227" s="11">
        <v>1690891543678</v>
      </c>
      <c r="R1227" s="12">
        <v>154098765</v>
      </c>
      <c r="S1227" s="6" t="str">
        <f>LEFT(Q1227,1)</f>
        <v>1</v>
      </c>
      <c r="T1227" s="6" t="str">
        <f>IF(S1227="1","Homme",IF(S1227="0","Inconnu","Femme"))</f>
        <v>Homme</v>
      </c>
      <c r="U1227" s="6" t="str">
        <f>"19"&amp;MID(Q1227, SEARCH("", Q1227) + 1,2)</f>
        <v>1969</v>
      </c>
      <c r="V1227" s="6" t="str">
        <f>FLOOR(U1227,5) &amp; "-" &amp; FLOOR(U1227,5) + 5</f>
        <v>1965-1970</v>
      </c>
      <c r="W1227" s="24">
        <f>IFERROR(VLOOKUP(Data_Set[[#This Row],[Type Transport]],'[1]Taux émission CO2e'!$A$5:$B$16,2,0),0)</f>
        <v>0.3</v>
      </c>
      <c r="X1227" s="28">
        <f>IFERROR(VLOOKUP(Data_Set[[#This Row],[Type Transport]],'[1]Taux émission CO2e'!$A$5:$D$16,4,0),0)</f>
        <v>0.16</v>
      </c>
      <c r="Y1227" s="24">
        <f>IFERROR(VLOOKUP(Data_Set[[#This Row],[Type Transport]],'[1]Taux émission CO2e'!$A$20:$B$31,2,0),0)</f>
        <v>0.7</v>
      </c>
      <c r="Z1227" s="6">
        <f>IFERROR(VLOOKUP(Data_Set[[#This Row],[Type Transport]],'[1]Taux émission CO2e'!$A$20:$D$31,4,0),0)</f>
        <v>6.7400000000000002E-2</v>
      </c>
      <c r="AA1227" s="30">
        <f>Data_Set[[#This Row],[Repartition Segment 1]]*Data_Set[[#This Row],[Coefficient CO2 Segment 1]]*Data_Set[[#This Row],[Poids OT (T)]]*Data_Set[[#This Row],[Distance (KM)]]</f>
        <v>5.3740152000000005</v>
      </c>
      <c r="AB1227" s="30">
        <f>Data_Set[[#This Row],[Repartition Segment 2]]*Data_Set[[#This Row],[Coefficient CO2 Segment 2]]*Data_Set[[#This Row],[Poids OT (T)]]*Data_Set[[#This Row],[Distance (KM)]]</f>
        <v>5.2822091069999999</v>
      </c>
      <c r="AC1227" s="30">
        <f>Data_Set[[#This Row],[Bilan CO2 Segment 1 (Kg CO2)]]+Data_Set[[#This Row],[Bilan CO2 Segment 2 (Kg CO2)]]</f>
        <v>10.656224307</v>
      </c>
      <c r="AD1227" s="1"/>
    </row>
    <row r="1228" spans="1:30" ht="12.5" x14ac:dyDescent="0.25">
      <c r="A1228" s="7">
        <v>2022050075</v>
      </c>
      <c r="B1228" s="18">
        <v>44697</v>
      </c>
      <c r="C1228" s="18" t="str">
        <f>TEXT(B1228, "mmmm")</f>
        <v>mai</v>
      </c>
      <c r="D1228" s="18" t="str">
        <f>TEXT(B1228,"aaaa")</f>
        <v>2022</v>
      </c>
      <c r="E1228" s="7">
        <v>1506437</v>
      </c>
      <c r="F1228" s="17">
        <v>318</v>
      </c>
      <c r="G1228" s="23">
        <f>Data_Set[[#This Row],[Poids OT (kg)]]/1000</f>
        <v>0.318</v>
      </c>
      <c r="H1228" s="6" t="s">
        <v>1</v>
      </c>
      <c r="I1228" s="7">
        <v>234</v>
      </c>
      <c r="J1228" s="6">
        <v>91100</v>
      </c>
      <c r="K1228" s="6" t="s">
        <v>22</v>
      </c>
      <c r="L1228" s="6">
        <v>59810</v>
      </c>
      <c r="M1228" s="6" t="s">
        <v>30</v>
      </c>
      <c r="N1228" s="7">
        <v>248.797</v>
      </c>
      <c r="O1228" s="6" t="s">
        <v>145</v>
      </c>
      <c r="P1228" s="6" t="s">
        <v>146</v>
      </c>
      <c r="Q1228" s="11">
        <v>1690891543678</v>
      </c>
      <c r="R1228" s="12">
        <v>154098765</v>
      </c>
      <c r="S1228" s="6" t="str">
        <f>LEFT(Q1228,1)</f>
        <v>1</v>
      </c>
      <c r="T1228" s="6" t="str">
        <f>IF(S1228="1","Homme",IF(S1228="0","Inconnu","Femme"))</f>
        <v>Homme</v>
      </c>
      <c r="U1228" s="6" t="str">
        <f>"19"&amp;MID(Q1228, SEARCH("", Q1228) + 1,2)</f>
        <v>1969</v>
      </c>
      <c r="V1228" s="6" t="str">
        <f>FLOOR(U1228,5) &amp; "-" &amp; FLOOR(U1228,5) + 5</f>
        <v>1965-1970</v>
      </c>
      <c r="W1228" s="24">
        <f>IFERROR(VLOOKUP(Data_Set[[#This Row],[Type Transport]],'[1]Taux émission CO2e'!$A$5:$B$16,2,0),0)</f>
        <v>0.3</v>
      </c>
      <c r="X1228" s="28">
        <f>IFERROR(VLOOKUP(Data_Set[[#This Row],[Type Transport]],'[1]Taux émission CO2e'!$A$5:$D$16,4,0),0)</f>
        <v>0.16</v>
      </c>
      <c r="Y1228" s="24">
        <f>IFERROR(VLOOKUP(Data_Set[[#This Row],[Type Transport]],'[1]Taux émission CO2e'!$A$20:$B$31,2,0),0)</f>
        <v>0.7</v>
      </c>
      <c r="Z1228" s="6">
        <f>IFERROR(VLOOKUP(Data_Set[[#This Row],[Type Transport]],'[1]Taux émission CO2e'!$A$20:$D$31,4,0),0)</f>
        <v>6.7400000000000002E-2</v>
      </c>
      <c r="AA1228" s="30">
        <f>Data_Set[[#This Row],[Repartition Segment 1]]*Data_Set[[#This Row],[Coefficient CO2 Segment 1]]*Data_Set[[#This Row],[Poids OT (T)]]*Data_Set[[#This Row],[Distance (KM)]]</f>
        <v>3.7976374079999999</v>
      </c>
      <c r="AB1228" s="30">
        <f>Data_Set[[#This Row],[Repartition Segment 2]]*Data_Set[[#This Row],[Coefficient CO2 Segment 2]]*Data_Set[[#This Row],[Poids OT (T)]]*Data_Set[[#This Row],[Distance (KM)]]</f>
        <v>3.7327611022799996</v>
      </c>
      <c r="AC1228" s="30">
        <f>Data_Set[[#This Row],[Bilan CO2 Segment 1 (Kg CO2)]]+Data_Set[[#This Row],[Bilan CO2 Segment 2 (Kg CO2)]]</f>
        <v>7.5303985102799995</v>
      </c>
      <c r="AD1228" s="1"/>
    </row>
    <row r="1229" spans="1:30" ht="12.5" x14ac:dyDescent="0.25">
      <c r="A1229" s="7">
        <v>20220500132</v>
      </c>
      <c r="B1229" s="18">
        <v>44712</v>
      </c>
      <c r="C1229" s="18" t="str">
        <f>TEXT(B1229, "mmmm")</f>
        <v>mai</v>
      </c>
      <c r="D1229" s="18" t="str">
        <f>TEXT(B1229,"aaaa")</f>
        <v>2022</v>
      </c>
      <c r="E1229" s="7">
        <v>1512186</v>
      </c>
      <c r="F1229" s="17">
        <v>400</v>
      </c>
      <c r="G1229" s="23">
        <f>Data_Set[[#This Row],[Poids OT (kg)]]/1000</f>
        <v>0.4</v>
      </c>
      <c r="H1229" s="6" t="s">
        <v>1</v>
      </c>
      <c r="I1229" s="7">
        <v>178</v>
      </c>
      <c r="J1229" s="6">
        <v>91100</v>
      </c>
      <c r="K1229" s="6" t="s">
        <v>22</v>
      </c>
      <c r="L1229" s="6">
        <v>59810</v>
      </c>
      <c r="M1229" s="6" t="s">
        <v>30</v>
      </c>
      <c r="N1229" s="7">
        <v>248.797</v>
      </c>
      <c r="O1229" s="6" t="s">
        <v>145</v>
      </c>
      <c r="P1229" s="6" t="s">
        <v>146</v>
      </c>
      <c r="Q1229" s="11">
        <v>1690891543678</v>
      </c>
      <c r="R1229" s="12">
        <v>154098765</v>
      </c>
      <c r="S1229" s="6" t="str">
        <f>LEFT(Q1229,1)</f>
        <v>1</v>
      </c>
      <c r="T1229" s="6" t="str">
        <f>IF(S1229="1","Homme",IF(S1229="0","Inconnu","Femme"))</f>
        <v>Homme</v>
      </c>
      <c r="U1229" s="6" t="str">
        <f>"19"&amp;MID(Q1229, SEARCH("", Q1229) + 1,2)</f>
        <v>1969</v>
      </c>
      <c r="V1229" s="6" t="str">
        <f>FLOOR(U1229,5) &amp; "-" &amp; FLOOR(U1229,5) + 5</f>
        <v>1965-1970</v>
      </c>
      <c r="W1229" s="24">
        <f>IFERROR(VLOOKUP(Data_Set[[#This Row],[Type Transport]],'[1]Taux émission CO2e'!$A$5:$B$16,2,0),0)</f>
        <v>0.3</v>
      </c>
      <c r="X1229" s="28">
        <f>IFERROR(VLOOKUP(Data_Set[[#This Row],[Type Transport]],'[1]Taux émission CO2e'!$A$5:$D$16,4,0),0)</f>
        <v>0.16</v>
      </c>
      <c r="Y1229" s="24">
        <f>IFERROR(VLOOKUP(Data_Set[[#This Row],[Type Transport]],'[1]Taux émission CO2e'!$A$20:$B$31,2,0),0)</f>
        <v>0.7</v>
      </c>
      <c r="Z1229" s="6">
        <f>IFERROR(VLOOKUP(Data_Set[[#This Row],[Type Transport]],'[1]Taux émission CO2e'!$A$20:$D$31,4,0),0)</f>
        <v>6.7400000000000002E-2</v>
      </c>
      <c r="AA1229" s="30">
        <f>Data_Set[[#This Row],[Repartition Segment 1]]*Data_Set[[#This Row],[Coefficient CO2 Segment 1]]*Data_Set[[#This Row],[Poids OT (T)]]*Data_Set[[#This Row],[Distance (KM)]]</f>
        <v>4.7769024</v>
      </c>
      <c r="AB1229" s="30">
        <f>Data_Set[[#This Row],[Repartition Segment 2]]*Data_Set[[#This Row],[Coefficient CO2 Segment 2]]*Data_Set[[#This Row],[Poids OT (T)]]*Data_Set[[#This Row],[Distance (KM)]]</f>
        <v>4.6952969839999996</v>
      </c>
      <c r="AC1229" s="30">
        <f>Data_Set[[#This Row],[Bilan CO2 Segment 1 (Kg CO2)]]+Data_Set[[#This Row],[Bilan CO2 Segment 2 (Kg CO2)]]</f>
        <v>9.4721993839999996</v>
      </c>
      <c r="AD1229" s="1"/>
    </row>
    <row r="1230" spans="1:30" ht="12.5" x14ac:dyDescent="0.25">
      <c r="A1230" s="7">
        <v>20220600077</v>
      </c>
      <c r="B1230" s="18">
        <v>44713</v>
      </c>
      <c r="C1230" s="18" t="str">
        <f>TEXT(B1230, "mmmm")</f>
        <v>juin</v>
      </c>
      <c r="D1230" s="18" t="str">
        <f>TEXT(B1230,"aaaa")</f>
        <v>2022</v>
      </c>
      <c r="E1230" s="7">
        <v>1513059</v>
      </c>
      <c r="F1230" s="17">
        <v>168</v>
      </c>
      <c r="G1230" s="23">
        <f>Data_Set[[#This Row],[Poids OT (kg)]]/1000</f>
        <v>0.16800000000000001</v>
      </c>
      <c r="H1230" s="6" t="s">
        <v>1</v>
      </c>
      <c r="I1230" s="7">
        <v>100</v>
      </c>
      <c r="J1230" s="6">
        <v>91100</v>
      </c>
      <c r="K1230" s="6" t="s">
        <v>22</v>
      </c>
      <c r="L1230" s="6">
        <v>59810</v>
      </c>
      <c r="M1230" s="6" t="s">
        <v>30</v>
      </c>
      <c r="N1230" s="7">
        <v>248.797</v>
      </c>
      <c r="O1230" s="6" t="s">
        <v>145</v>
      </c>
      <c r="P1230" s="6" t="s">
        <v>146</v>
      </c>
      <c r="Q1230" s="11">
        <v>1690891543678</v>
      </c>
      <c r="R1230" s="12">
        <v>154098765</v>
      </c>
      <c r="S1230" s="6" t="str">
        <f>LEFT(Q1230,1)</f>
        <v>1</v>
      </c>
      <c r="T1230" s="6" t="str">
        <f>IF(S1230="1","Homme",IF(S1230="0","Inconnu","Femme"))</f>
        <v>Homme</v>
      </c>
      <c r="U1230" s="6" t="str">
        <f>"19"&amp;MID(Q1230, SEARCH("", Q1230) + 1,2)</f>
        <v>1969</v>
      </c>
      <c r="V1230" s="6" t="str">
        <f>FLOOR(U1230,5) &amp; "-" &amp; FLOOR(U1230,5) + 5</f>
        <v>1965-1970</v>
      </c>
      <c r="W1230" s="24">
        <f>IFERROR(VLOOKUP(Data_Set[[#This Row],[Type Transport]],'[1]Taux émission CO2e'!$A$5:$B$16,2,0),0)</f>
        <v>0.3</v>
      </c>
      <c r="X1230" s="28">
        <f>IFERROR(VLOOKUP(Data_Set[[#This Row],[Type Transport]],'[1]Taux émission CO2e'!$A$5:$D$16,4,0),0)</f>
        <v>0.16</v>
      </c>
      <c r="Y1230" s="24">
        <f>IFERROR(VLOOKUP(Data_Set[[#This Row],[Type Transport]],'[1]Taux émission CO2e'!$A$20:$B$31,2,0),0)</f>
        <v>0.7</v>
      </c>
      <c r="Z1230" s="6">
        <f>IFERROR(VLOOKUP(Data_Set[[#This Row],[Type Transport]],'[1]Taux émission CO2e'!$A$20:$D$31,4,0),0)</f>
        <v>6.7400000000000002E-2</v>
      </c>
      <c r="AA1230" s="30">
        <f>Data_Set[[#This Row],[Repartition Segment 1]]*Data_Set[[#This Row],[Coefficient CO2 Segment 1]]*Data_Set[[#This Row],[Poids OT (T)]]*Data_Set[[#This Row],[Distance (KM)]]</f>
        <v>2.0062990080000001</v>
      </c>
      <c r="AB1230" s="30">
        <f>Data_Set[[#This Row],[Repartition Segment 2]]*Data_Set[[#This Row],[Coefficient CO2 Segment 2]]*Data_Set[[#This Row],[Poids OT (T)]]*Data_Set[[#This Row],[Distance (KM)]]</f>
        <v>1.9720247332800003</v>
      </c>
      <c r="AC1230" s="30">
        <f>Data_Set[[#This Row],[Bilan CO2 Segment 1 (Kg CO2)]]+Data_Set[[#This Row],[Bilan CO2 Segment 2 (Kg CO2)]]</f>
        <v>3.9783237412800005</v>
      </c>
      <c r="AD1230" s="1"/>
    </row>
    <row r="1231" spans="1:30" ht="12.5" x14ac:dyDescent="0.25">
      <c r="A1231" s="7">
        <v>20220600077</v>
      </c>
      <c r="B1231" s="18">
        <v>44721</v>
      </c>
      <c r="C1231" s="18" t="str">
        <f>TEXT(B1231, "mmmm")</f>
        <v>juin</v>
      </c>
      <c r="D1231" s="18" t="str">
        <f>TEXT(B1231,"aaaa")</f>
        <v>2022</v>
      </c>
      <c r="E1231" s="7">
        <v>1516441</v>
      </c>
      <c r="F1231" s="17">
        <v>622</v>
      </c>
      <c r="G1231" s="23">
        <f>Data_Set[[#This Row],[Poids OT (kg)]]/1000</f>
        <v>0.622</v>
      </c>
      <c r="H1231" s="6" t="s">
        <v>1</v>
      </c>
      <c r="I1231" s="7">
        <v>234</v>
      </c>
      <c r="J1231" s="6">
        <v>91100</v>
      </c>
      <c r="K1231" s="6" t="s">
        <v>22</v>
      </c>
      <c r="L1231" s="6">
        <v>59810</v>
      </c>
      <c r="M1231" s="6" t="s">
        <v>30</v>
      </c>
      <c r="N1231" s="7">
        <v>248.797</v>
      </c>
      <c r="O1231" s="6" t="s">
        <v>145</v>
      </c>
      <c r="P1231" s="6" t="s">
        <v>146</v>
      </c>
      <c r="Q1231" s="11">
        <v>1690891543678</v>
      </c>
      <c r="R1231" s="12">
        <v>154098765</v>
      </c>
      <c r="S1231" s="6" t="str">
        <f>LEFT(Q1231,1)</f>
        <v>1</v>
      </c>
      <c r="T1231" s="6" t="str">
        <f>IF(S1231="1","Homme",IF(S1231="0","Inconnu","Femme"))</f>
        <v>Homme</v>
      </c>
      <c r="U1231" s="6" t="str">
        <f>"19"&amp;MID(Q1231, SEARCH("", Q1231) + 1,2)</f>
        <v>1969</v>
      </c>
      <c r="V1231" s="6" t="str">
        <f>FLOOR(U1231,5) &amp; "-" &amp; FLOOR(U1231,5) + 5</f>
        <v>1965-1970</v>
      </c>
      <c r="W1231" s="24">
        <f>IFERROR(VLOOKUP(Data_Set[[#This Row],[Type Transport]],'[1]Taux émission CO2e'!$A$5:$B$16,2,0),0)</f>
        <v>0.3</v>
      </c>
      <c r="X1231" s="28">
        <f>IFERROR(VLOOKUP(Data_Set[[#This Row],[Type Transport]],'[1]Taux émission CO2e'!$A$5:$D$16,4,0),0)</f>
        <v>0.16</v>
      </c>
      <c r="Y1231" s="24">
        <f>IFERROR(VLOOKUP(Data_Set[[#This Row],[Type Transport]],'[1]Taux émission CO2e'!$A$20:$B$31,2,0),0)</f>
        <v>0.7</v>
      </c>
      <c r="Z1231" s="6">
        <f>IFERROR(VLOOKUP(Data_Set[[#This Row],[Type Transport]],'[1]Taux émission CO2e'!$A$20:$D$31,4,0),0)</f>
        <v>6.7400000000000002E-2</v>
      </c>
      <c r="AA1231" s="30">
        <f>Data_Set[[#This Row],[Repartition Segment 1]]*Data_Set[[#This Row],[Coefficient CO2 Segment 1]]*Data_Set[[#This Row],[Poids OT (T)]]*Data_Set[[#This Row],[Distance (KM)]]</f>
        <v>7.4280832319999996</v>
      </c>
      <c r="AB1231" s="30">
        <f>Data_Set[[#This Row],[Repartition Segment 2]]*Data_Set[[#This Row],[Coefficient CO2 Segment 2]]*Data_Set[[#This Row],[Poids OT (T)]]*Data_Set[[#This Row],[Distance (KM)]]</f>
        <v>7.3011868101199999</v>
      </c>
      <c r="AC1231" s="30">
        <f>Data_Set[[#This Row],[Bilan CO2 Segment 1 (Kg CO2)]]+Data_Set[[#This Row],[Bilan CO2 Segment 2 (Kg CO2)]]</f>
        <v>14.72927004212</v>
      </c>
      <c r="AD1231" s="1"/>
    </row>
    <row r="1232" spans="1:30" ht="12.5" x14ac:dyDescent="0.25">
      <c r="A1232" s="7">
        <v>20220600077</v>
      </c>
      <c r="B1232" s="18">
        <v>44734</v>
      </c>
      <c r="C1232" s="18" t="str">
        <f>TEXT(B1232, "mmmm")</f>
        <v>juin</v>
      </c>
      <c r="D1232" s="18" t="str">
        <f>TEXT(B1232,"aaaa")</f>
        <v>2022</v>
      </c>
      <c r="E1232" s="7">
        <v>1522324</v>
      </c>
      <c r="F1232" s="17">
        <v>101</v>
      </c>
      <c r="G1232" s="23">
        <f>Data_Set[[#This Row],[Poids OT (kg)]]/1000</f>
        <v>0.10100000000000001</v>
      </c>
      <c r="H1232" s="6" t="s">
        <v>1</v>
      </c>
      <c r="I1232" s="7">
        <v>100</v>
      </c>
      <c r="J1232" s="6">
        <v>91100</v>
      </c>
      <c r="K1232" s="6" t="s">
        <v>22</v>
      </c>
      <c r="L1232" s="6">
        <v>59810</v>
      </c>
      <c r="M1232" s="6" t="s">
        <v>30</v>
      </c>
      <c r="N1232" s="7">
        <v>248.797</v>
      </c>
      <c r="O1232" s="6" t="s">
        <v>145</v>
      </c>
      <c r="P1232" s="6" t="s">
        <v>146</v>
      </c>
      <c r="Q1232" s="11">
        <v>1690891543678</v>
      </c>
      <c r="R1232" s="12">
        <v>154098765</v>
      </c>
      <c r="S1232" s="6" t="str">
        <f>LEFT(Q1232,1)</f>
        <v>1</v>
      </c>
      <c r="T1232" s="6" t="str">
        <f>IF(S1232="1","Homme",IF(S1232="0","Inconnu","Femme"))</f>
        <v>Homme</v>
      </c>
      <c r="U1232" s="6" t="str">
        <f>"19"&amp;MID(Q1232, SEARCH("", Q1232) + 1,2)</f>
        <v>1969</v>
      </c>
      <c r="V1232" s="6" t="str">
        <f>FLOOR(U1232,5) &amp; "-" &amp; FLOOR(U1232,5) + 5</f>
        <v>1965-1970</v>
      </c>
      <c r="W1232" s="24">
        <f>IFERROR(VLOOKUP(Data_Set[[#This Row],[Type Transport]],'[1]Taux émission CO2e'!$A$5:$B$16,2,0),0)</f>
        <v>0.3</v>
      </c>
      <c r="X1232" s="28">
        <f>IFERROR(VLOOKUP(Data_Set[[#This Row],[Type Transport]],'[1]Taux émission CO2e'!$A$5:$D$16,4,0),0)</f>
        <v>0.16</v>
      </c>
      <c r="Y1232" s="24">
        <f>IFERROR(VLOOKUP(Data_Set[[#This Row],[Type Transport]],'[1]Taux émission CO2e'!$A$20:$B$31,2,0),0)</f>
        <v>0.7</v>
      </c>
      <c r="Z1232" s="6">
        <f>IFERROR(VLOOKUP(Data_Set[[#This Row],[Type Transport]],'[1]Taux émission CO2e'!$A$20:$D$31,4,0),0)</f>
        <v>6.7400000000000002E-2</v>
      </c>
      <c r="AA1232" s="30">
        <f>Data_Set[[#This Row],[Repartition Segment 1]]*Data_Set[[#This Row],[Coefficient CO2 Segment 1]]*Data_Set[[#This Row],[Poids OT (T)]]*Data_Set[[#This Row],[Distance (KM)]]</f>
        <v>1.2061678560000002</v>
      </c>
      <c r="AB1232" s="30">
        <f>Data_Set[[#This Row],[Repartition Segment 2]]*Data_Set[[#This Row],[Coefficient CO2 Segment 2]]*Data_Set[[#This Row],[Poids OT (T)]]*Data_Set[[#This Row],[Distance (KM)]]</f>
        <v>1.18556248846</v>
      </c>
      <c r="AC1232" s="30">
        <f>Data_Set[[#This Row],[Bilan CO2 Segment 1 (Kg CO2)]]+Data_Set[[#This Row],[Bilan CO2 Segment 2 (Kg CO2)]]</f>
        <v>2.39173034446</v>
      </c>
      <c r="AD1232" s="1"/>
    </row>
    <row r="1233" spans="1:30" ht="12.5" x14ac:dyDescent="0.25">
      <c r="A1233" s="7">
        <v>20220600077</v>
      </c>
      <c r="B1233" s="18">
        <v>44742</v>
      </c>
      <c r="C1233" s="18" t="str">
        <f>TEXT(B1233, "mmmm")</f>
        <v>juin</v>
      </c>
      <c r="D1233" s="18" t="str">
        <f>TEXT(B1233,"aaaa")</f>
        <v>2022</v>
      </c>
      <c r="E1233" s="7">
        <v>1525896</v>
      </c>
      <c r="F1233" s="17">
        <v>310</v>
      </c>
      <c r="G1233" s="23">
        <f>Data_Set[[#This Row],[Poids OT (kg)]]/1000</f>
        <v>0.31</v>
      </c>
      <c r="H1233" s="6" t="s">
        <v>1</v>
      </c>
      <c r="I1233" s="7">
        <v>178</v>
      </c>
      <c r="J1233" s="6">
        <v>91100</v>
      </c>
      <c r="K1233" s="6" t="s">
        <v>22</v>
      </c>
      <c r="L1233" s="6">
        <v>59810</v>
      </c>
      <c r="M1233" s="6" t="s">
        <v>30</v>
      </c>
      <c r="N1233" s="7">
        <v>248.797</v>
      </c>
      <c r="O1233" s="6" t="s">
        <v>145</v>
      </c>
      <c r="P1233" s="6" t="s">
        <v>146</v>
      </c>
      <c r="Q1233" s="11">
        <v>1690891543678</v>
      </c>
      <c r="R1233" s="12">
        <v>154098765</v>
      </c>
      <c r="S1233" s="6" t="str">
        <f>LEFT(Q1233,1)</f>
        <v>1</v>
      </c>
      <c r="T1233" s="6" t="str">
        <f>IF(S1233="1","Homme",IF(S1233="0","Inconnu","Femme"))</f>
        <v>Homme</v>
      </c>
      <c r="U1233" s="6" t="str">
        <f>"19"&amp;MID(Q1233, SEARCH("", Q1233) + 1,2)</f>
        <v>1969</v>
      </c>
      <c r="V1233" s="6" t="str">
        <f>FLOOR(U1233,5) &amp; "-" &amp; FLOOR(U1233,5) + 5</f>
        <v>1965-1970</v>
      </c>
      <c r="W1233" s="24">
        <f>IFERROR(VLOOKUP(Data_Set[[#This Row],[Type Transport]],'[1]Taux émission CO2e'!$A$5:$B$16,2,0),0)</f>
        <v>0.3</v>
      </c>
      <c r="X1233" s="28">
        <f>IFERROR(VLOOKUP(Data_Set[[#This Row],[Type Transport]],'[1]Taux émission CO2e'!$A$5:$D$16,4,0),0)</f>
        <v>0.16</v>
      </c>
      <c r="Y1233" s="24">
        <f>IFERROR(VLOOKUP(Data_Set[[#This Row],[Type Transport]],'[1]Taux émission CO2e'!$A$20:$B$31,2,0),0)</f>
        <v>0.7</v>
      </c>
      <c r="Z1233" s="6">
        <f>IFERROR(VLOOKUP(Data_Set[[#This Row],[Type Transport]],'[1]Taux émission CO2e'!$A$20:$D$31,4,0),0)</f>
        <v>6.7400000000000002E-2</v>
      </c>
      <c r="AA1233" s="30">
        <f>Data_Set[[#This Row],[Repartition Segment 1]]*Data_Set[[#This Row],[Coefficient CO2 Segment 1]]*Data_Set[[#This Row],[Poids OT (T)]]*Data_Set[[#This Row],[Distance (KM)]]</f>
        <v>3.7020993600000001</v>
      </c>
      <c r="AB1233" s="30">
        <f>Data_Set[[#This Row],[Repartition Segment 2]]*Data_Set[[#This Row],[Coefficient CO2 Segment 2]]*Data_Set[[#This Row],[Poids OT (T)]]*Data_Set[[#This Row],[Distance (KM)]]</f>
        <v>3.6388551625999996</v>
      </c>
      <c r="AC1233" s="30">
        <f>Data_Set[[#This Row],[Bilan CO2 Segment 1 (Kg CO2)]]+Data_Set[[#This Row],[Bilan CO2 Segment 2 (Kg CO2)]]</f>
        <v>7.3409545225999997</v>
      </c>
      <c r="AD1233" s="1"/>
    </row>
    <row r="1234" spans="1:30" ht="12.5" x14ac:dyDescent="0.25">
      <c r="A1234" s="7">
        <v>2022070063</v>
      </c>
      <c r="B1234" s="18">
        <v>44743</v>
      </c>
      <c r="C1234" s="18" t="str">
        <f>TEXT(B1234, "mmmm")</f>
        <v>juillet</v>
      </c>
      <c r="D1234" s="18" t="str">
        <f>TEXT(B1234,"aaaa")</f>
        <v>2022</v>
      </c>
      <c r="E1234" s="7">
        <v>1526637</v>
      </c>
      <c r="F1234" s="17">
        <v>450</v>
      </c>
      <c r="G1234" s="23">
        <f>Data_Set[[#This Row],[Poids OT (kg)]]/1000</f>
        <v>0.45</v>
      </c>
      <c r="H1234" s="6" t="s">
        <v>1</v>
      </c>
      <c r="I1234" s="7">
        <v>270</v>
      </c>
      <c r="J1234" s="6">
        <v>91100</v>
      </c>
      <c r="K1234" s="6" t="s">
        <v>22</v>
      </c>
      <c r="L1234" s="6">
        <v>59810</v>
      </c>
      <c r="M1234" s="6" t="s">
        <v>30</v>
      </c>
      <c r="N1234" s="7">
        <v>248.797</v>
      </c>
      <c r="O1234" s="6" t="s">
        <v>145</v>
      </c>
      <c r="P1234" s="6" t="s">
        <v>146</v>
      </c>
      <c r="Q1234" s="11">
        <v>1690891543678</v>
      </c>
      <c r="R1234" s="12">
        <v>154098765</v>
      </c>
      <c r="S1234" s="6" t="str">
        <f>LEFT(Q1234,1)</f>
        <v>1</v>
      </c>
      <c r="T1234" s="6" t="str">
        <f>IF(S1234="1","Homme",IF(S1234="0","Inconnu","Femme"))</f>
        <v>Homme</v>
      </c>
      <c r="U1234" s="6" t="str">
        <f>"19"&amp;MID(Q1234, SEARCH("", Q1234) + 1,2)</f>
        <v>1969</v>
      </c>
      <c r="V1234" s="6" t="str">
        <f>FLOOR(U1234,5) &amp; "-" &amp; FLOOR(U1234,5) + 5</f>
        <v>1965-1970</v>
      </c>
      <c r="W1234" s="24">
        <f>IFERROR(VLOOKUP(Data_Set[[#This Row],[Type Transport]],'[1]Taux émission CO2e'!$A$5:$B$16,2,0),0)</f>
        <v>0.3</v>
      </c>
      <c r="X1234" s="28">
        <f>IFERROR(VLOOKUP(Data_Set[[#This Row],[Type Transport]],'[1]Taux émission CO2e'!$A$5:$D$16,4,0),0)</f>
        <v>0.16</v>
      </c>
      <c r="Y1234" s="24">
        <f>IFERROR(VLOOKUP(Data_Set[[#This Row],[Type Transport]],'[1]Taux émission CO2e'!$A$20:$B$31,2,0),0)</f>
        <v>0.7</v>
      </c>
      <c r="Z1234" s="6">
        <f>IFERROR(VLOOKUP(Data_Set[[#This Row],[Type Transport]],'[1]Taux émission CO2e'!$A$20:$D$31,4,0),0)</f>
        <v>6.7400000000000002E-2</v>
      </c>
      <c r="AA1234" s="30">
        <f>Data_Set[[#This Row],[Repartition Segment 1]]*Data_Set[[#This Row],[Coefficient CO2 Segment 1]]*Data_Set[[#This Row],[Poids OT (T)]]*Data_Set[[#This Row],[Distance (KM)]]</f>
        <v>5.3740152000000005</v>
      </c>
      <c r="AB1234" s="30">
        <f>Data_Set[[#This Row],[Repartition Segment 2]]*Data_Set[[#This Row],[Coefficient CO2 Segment 2]]*Data_Set[[#This Row],[Poids OT (T)]]*Data_Set[[#This Row],[Distance (KM)]]</f>
        <v>5.2822091069999999</v>
      </c>
      <c r="AC1234" s="30">
        <f>Data_Set[[#This Row],[Bilan CO2 Segment 1 (Kg CO2)]]+Data_Set[[#This Row],[Bilan CO2 Segment 2 (Kg CO2)]]</f>
        <v>10.656224307</v>
      </c>
      <c r="AD1234" s="1"/>
    </row>
    <row r="1235" spans="1:30" ht="12.5" x14ac:dyDescent="0.25">
      <c r="A1235" s="7">
        <v>2022070063</v>
      </c>
      <c r="B1235" s="18">
        <v>44747</v>
      </c>
      <c r="C1235" s="18" t="str">
        <f>TEXT(B1235, "mmmm")</f>
        <v>juillet</v>
      </c>
      <c r="D1235" s="18" t="str">
        <f>TEXT(B1235,"aaaa")</f>
        <v>2022</v>
      </c>
      <c r="E1235" s="7">
        <v>1527825</v>
      </c>
      <c r="F1235" s="17">
        <v>378</v>
      </c>
      <c r="G1235" s="23">
        <f>Data_Set[[#This Row],[Poids OT (kg)]]/1000</f>
        <v>0.378</v>
      </c>
      <c r="H1235" s="6" t="s">
        <v>0</v>
      </c>
      <c r="I1235" s="7">
        <v>178</v>
      </c>
      <c r="J1235" s="6">
        <v>91100</v>
      </c>
      <c r="K1235" s="6" t="s">
        <v>22</v>
      </c>
      <c r="L1235" s="6">
        <v>59810</v>
      </c>
      <c r="M1235" s="6" t="s">
        <v>30</v>
      </c>
      <c r="N1235" s="7">
        <v>248.797</v>
      </c>
      <c r="O1235" s="6" t="s">
        <v>145</v>
      </c>
      <c r="P1235" s="6" t="s">
        <v>146</v>
      </c>
      <c r="Q1235" s="11">
        <v>1690891543678</v>
      </c>
      <c r="R1235" s="12">
        <v>154098765</v>
      </c>
      <c r="S1235" s="6" t="str">
        <f>LEFT(Q1235,1)</f>
        <v>1</v>
      </c>
      <c r="T1235" s="6" t="str">
        <f>IF(S1235="1","Homme",IF(S1235="0","Inconnu","Femme"))</f>
        <v>Homme</v>
      </c>
      <c r="U1235" s="6" t="str">
        <f>"19"&amp;MID(Q1235, SEARCH("", Q1235) + 1,2)</f>
        <v>1969</v>
      </c>
      <c r="V1235" s="6" t="str">
        <f>FLOOR(U1235,5) &amp; "-" &amp; FLOOR(U1235,5) + 5</f>
        <v>1965-1970</v>
      </c>
      <c r="W1235" s="24">
        <f>IFERROR(VLOOKUP(Data_Set[[#This Row],[Type Transport]],'[1]Taux émission CO2e'!$A$5:$B$16,2,0),0)</f>
        <v>0.3</v>
      </c>
      <c r="X1235" s="28">
        <f>IFERROR(VLOOKUP(Data_Set[[#This Row],[Type Transport]],'[1]Taux émission CO2e'!$A$5:$D$16,4,0),0)</f>
        <v>0.16</v>
      </c>
      <c r="Y1235" s="24">
        <f>IFERROR(VLOOKUP(Data_Set[[#This Row],[Type Transport]],'[1]Taux émission CO2e'!$A$20:$B$31,2,0),0)</f>
        <v>0.7</v>
      </c>
      <c r="Z1235" s="6">
        <f>IFERROR(VLOOKUP(Data_Set[[#This Row],[Type Transport]],'[1]Taux émission CO2e'!$A$20:$D$31,4,0),0)</f>
        <v>6.7400000000000002E-2</v>
      </c>
      <c r="AA1235" s="30">
        <f>Data_Set[[#This Row],[Repartition Segment 1]]*Data_Set[[#This Row],[Coefficient CO2 Segment 1]]*Data_Set[[#This Row],[Poids OT (T)]]*Data_Set[[#This Row],[Distance (KM)]]</f>
        <v>4.5141727679999999</v>
      </c>
      <c r="AB1235" s="30">
        <f>Data_Set[[#This Row],[Repartition Segment 2]]*Data_Set[[#This Row],[Coefficient CO2 Segment 2]]*Data_Set[[#This Row],[Poids OT (T)]]*Data_Set[[#This Row],[Distance (KM)]]</f>
        <v>4.4370556498799996</v>
      </c>
      <c r="AC1235" s="30">
        <f>Data_Set[[#This Row],[Bilan CO2 Segment 1 (Kg CO2)]]+Data_Set[[#This Row],[Bilan CO2 Segment 2 (Kg CO2)]]</f>
        <v>8.9512284178799995</v>
      </c>
      <c r="AD1235" s="1"/>
    </row>
    <row r="1236" spans="1:30" ht="12.5" x14ac:dyDescent="0.25">
      <c r="A1236" s="7">
        <v>2022070063</v>
      </c>
      <c r="B1236" s="18">
        <v>44749</v>
      </c>
      <c r="C1236" s="18" t="str">
        <f>TEXT(B1236, "mmmm")</f>
        <v>juillet</v>
      </c>
      <c r="D1236" s="18" t="str">
        <f>TEXT(B1236,"aaaa")</f>
        <v>2022</v>
      </c>
      <c r="E1236" s="7">
        <v>1529252</v>
      </c>
      <c r="F1236" s="17">
        <v>303</v>
      </c>
      <c r="G1236" s="23">
        <f>Data_Set[[#This Row],[Poids OT (kg)]]/1000</f>
        <v>0.30299999999999999</v>
      </c>
      <c r="H1236" s="6" t="s">
        <v>1</v>
      </c>
      <c r="I1236" s="7">
        <v>215</v>
      </c>
      <c r="J1236" s="6">
        <v>91100</v>
      </c>
      <c r="K1236" s="6" t="s">
        <v>22</v>
      </c>
      <c r="L1236" s="6">
        <v>59810</v>
      </c>
      <c r="M1236" s="6" t="s">
        <v>30</v>
      </c>
      <c r="N1236" s="7">
        <v>248.797</v>
      </c>
      <c r="O1236" s="6" t="s">
        <v>145</v>
      </c>
      <c r="P1236" s="6" t="s">
        <v>146</v>
      </c>
      <c r="Q1236" s="11">
        <v>1690891543678</v>
      </c>
      <c r="R1236" s="12">
        <v>154098765</v>
      </c>
      <c r="S1236" s="6" t="str">
        <f>LEFT(Q1236,1)</f>
        <v>1</v>
      </c>
      <c r="T1236" s="6" t="str">
        <f>IF(S1236="1","Homme",IF(S1236="0","Inconnu","Femme"))</f>
        <v>Homme</v>
      </c>
      <c r="U1236" s="6" t="str">
        <f>"19"&amp;MID(Q1236, SEARCH("", Q1236) + 1,2)</f>
        <v>1969</v>
      </c>
      <c r="V1236" s="6" t="str">
        <f>FLOOR(U1236,5) &amp; "-" &amp; FLOOR(U1236,5) + 5</f>
        <v>1965-1970</v>
      </c>
      <c r="W1236" s="24">
        <f>IFERROR(VLOOKUP(Data_Set[[#This Row],[Type Transport]],'[1]Taux émission CO2e'!$A$5:$B$16,2,0),0)</f>
        <v>0.3</v>
      </c>
      <c r="X1236" s="28">
        <f>IFERROR(VLOOKUP(Data_Set[[#This Row],[Type Transport]],'[1]Taux émission CO2e'!$A$5:$D$16,4,0),0)</f>
        <v>0.16</v>
      </c>
      <c r="Y1236" s="24">
        <f>IFERROR(VLOOKUP(Data_Set[[#This Row],[Type Transport]],'[1]Taux émission CO2e'!$A$20:$B$31,2,0),0)</f>
        <v>0.7</v>
      </c>
      <c r="Z1236" s="6">
        <f>IFERROR(VLOOKUP(Data_Set[[#This Row],[Type Transport]],'[1]Taux émission CO2e'!$A$20:$D$31,4,0),0)</f>
        <v>6.7400000000000002E-2</v>
      </c>
      <c r="AA1236" s="30">
        <f>Data_Set[[#This Row],[Repartition Segment 1]]*Data_Set[[#This Row],[Coefficient CO2 Segment 1]]*Data_Set[[#This Row],[Poids OT (T)]]*Data_Set[[#This Row],[Distance (KM)]]</f>
        <v>3.6185035679999999</v>
      </c>
      <c r="AB1236" s="30">
        <f>Data_Set[[#This Row],[Repartition Segment 2]]*Data_Set[[#This Row],[Coefficient CO2 Segment 2]]*Data_Set[[#This Row],[Poids OT (T)]]*Data_Set[[#This Row],[Distance (KM)]]</f>
        <v>3.5566874653799996</v>
      </c>
      <c r="AC1236" s="30">
        <f>Data_Set[[#This Row],[Bilan CO2 Segment 1 (Kg CO2)]]+Data_Set[[#This Row],[Bilan CO2 Segment 2 (Kg CO2)]]</f>
        <v>7.1751910333799991</v>
      </c>
      <c r="AD1236" s="1"/>
    </row>
    <row r="1237" spans="1:30" ht="12.5" x14ac:dyDescent="0.25">
      <c r="A1237" s="7">
        <v>2022070063</v>
      </c>
      <c r="B1237" s="18">
        <v>44750</v>
      </c>
      <c r="C1237" s="18" t="str">
        <f>TEXT(B1237, "mmmm")</f>
        <v>juillet</v>
      </c>
      <c r="D1237" s="18" t="str">
        <f>TEXT(B1237,"aaaa")</f>
        <v>2022</v>
      </c>
      <c r="E1237" s="7">
        <v>1530105</v>
      </c>
      <c r="F1237" s="17">
        <v>152</v>
      </c>
      <c r="G1237" s="23">
        <f>Data_Set[[#This Row],[Poids OT (kg)]]/1000</f>
        <v>0.152</v>
      </c>
      <c r="H1237" s="6" t="s">
        <v>1</v>
      </c>
      <c r="I1237" s="7">
        <v>100</v>
      </c>
      <c r="J1237" s="6">
        <v>91100</v>
      </c>
      <c r="K1237" s="6" t="s">
        <v>22</v>
      </c>
      <c r="L1237" s="6">
        <v>59810</v>
      </c>
      <c r="M1237" s="6" t="s">
        <v>30</v>
      </c>
      <c r="N1237" s="7">
        <v>248.797</v>
      </c>
      <c r="O1237" s="6" t="s">
        <v>145</v>
      </c>
      <c r="P1237" s="6" t="s">
        <v>146</v>
      </c>
      <c r="Q1237" s="11">
        <v>1690891543678</v>
      </c>
      <c r="R1237" s="12">
        <v>154098765</v>
      </c>
      <c r="S1237" s="6" t="str">
        <f>LEFT(Q1237,1)</f>
        <v>1</v>
      </c>
      <c r="T1237" s="6" t="str">
        <f>IF(S1237="1","Homme",IF(S1237="0","Inconnu","Femme"))</f>
        <v>Homme</v>
      </c>
      <c r="U1237" s="6" t="str">
        <f>"19"&amp;MID(Q1237, SEARCH("", Q1237) + 1,2)</f>
        <v>1969</v>
      </c>
      <c r="V1237" s="6" t="str">
        <f>FLOOR(U1237,5) &amp; "-" &amp; FLOOR(U1237,5) + 5</f>
        <v>1965-1970</v>
      </c>
      <c r="W1237" s="24">
        <f>IFERROR(VLOOKUP(Data_Set[[#This Row],[Type Transport]],'[1]Taux émission CO2e'!$A$5:$B$16,2,0),0)</f>
        <v>0.3</v>
      </c>
      <c r="X1237" s="28">
        <f>IFERROR(VLOOKUP(Data_Set[[#This Row],[Type Transport]],'[1]Taux émission CO2e'!$A$5:$D$16,4,0),0)</f>
        <v>0.16</v>
      </c>
      <c r="Y1237" s="24">
        <f>IFERROR(VLOOKUP(Data_Set[[#This Row],[Type Transport]],'[1]Taux émission CO2e'!$A$20:$B$31,2,0),0)</f>
        <v>0.7</v>
      </c>
      <c r="Z1237" s="6">
        <f>IFERROR(VLOOKUP(Data_Set[[#This Row],[Type Transport]],'[1]Taux émission CO2e'!$A$20:$D$31,4,0),0)</f>
        <v>6.7400000000000002E-2</v>
      </c>
      <c r="AA1237" s="30">
        <f>Data_Set[[#This Row],[Repartition Segment 1]]*Data_Set[[#This Row],[Coefficient CO2 Segment 1]]*Data_Set[[#This Row],[Poids OT (T)]]*Data_Set[[#This Row],[Distance (KM)]]</f>
        <v>1.8152229120000001</v>
      </c>
      <c r="AB1237" s="30">
        <f>Data_Set[[#This Row],[Repartition Segment 2]]*Data_Set[[#This Row],[Coefficient CO2 Segment 2]]*Data_Set[[#This Row],[Poids OT (T)]]*Data_Set[[#This Row],[Distance (KM)]]</f>
        <v>1.78421285392</v>
      </c>
      <c r="AC1237" s="30">
        <f>Data_Set[[#This Row],[Bilan CO2 Segment 1 (Kg CO2)]]+Data_Set[[#This Row],[Bilan CO2 Segment 2 (Kg CO2)]]</f>
        <v>3.59943576592</v>
      </c>
      <c r="AD1237" s="1"/>
    </row>
    <row r="1238" spans="1:30" ht="12.5" x14ac:dyDescent="0.25">
      <c r="A1238" s="7">
        <v>20220800118</v>
      </c>
      <c r="B1238" s="18">
        <v>44775</v>
      </c>
      <c r="C1238" s="18" t="str">
        <f>TEXT(B1238, "mmmm")</f>
        <v>août</v>
      </c>
      <c r="D1238" s="18" t="str">
        <f>TEXT(B1238,"aaaa")</f>
        <v>2022</v>
      </c>
      <c r="E1238" s="7">
        <v>1539006</v>
      </c>
      <c r="F1238" s="17">
        <v>685</v>
      </c>
      <c r="G1238" s="23">
        <f>Data_Set[[#This Row],[Poids OT (kg)]]/1000</f>
        <v>0.68500000000000005</v>
      </c>
      <c r="H1238" s="6" t="s">
        <v>1</v>
      </c>
      <c r="I1238" s="7">
        <v>245</v>
      </c>
      <c r="J1238" s="6">
        <v>91100</v>
      </c>
      <c r="K1238" s="6" t="s">
        <v>22</v>
      </c>
      <c r="L1238" s="6">
        <v>59810</v>
      </c>
      <c r="M1238" s="6" t="s">
        <v>30</v>
      </c>
      <c r="N1238" s="7">
        <v>248.797</v>
      </c>
      <c r="O1238" s="6" t="s">
        <v>145</v>
      </c>
      <c r="P1238" s="6" t="s">
        <v>146</v>
      </c>
      <c r="Q1238" s="11">
        <v>1690891543678</v>
      </c>
      <c r="R1238" s="12">
        <v>154098765</v>
      </c>
      <c r="S1238" s="6" t="str">
        <f>LEFT(Q1238,1)</f>
        <v>1</v>
      </c>
      <c r="T1238" s="6" t="str">
        <f>IF(S1238="1","Homme",IF(S1238="0","Inconnu","Femme"))</f>
        <v>Homme</v>
      </c>
      <c r="U1238" s="6" t="str">
        <f>"19"&amp;MID(Q1238, SEARCH("", Q1238) + 1,2)</f>
        <v>1969</v>
      </c>
      <c r="V1238" s="6" t="str">
        <f>FLOOR(U1238,5) &amp; "-" &amp; FLOOR(U1238,5) + 5</f>
        <v>1965-1970</v>
      </c>
      <c r="W1238" s="24">
        <f>IFERROR(VLOOKUP(Data_Set[[#This Row],[Type Transport]],'[1]Taux émission CO2e'!$A$5:$B$16,2,0),0)</f>
        <v>0.3</v>
      </c>
      <c r="X1238" s="28">
        <f>IFERROR(VLOOKUP(Data_Set[[#This Row],[Type Transport]],'[1]Taux émission CO2e'!$A$5:$D$16,4,0),0)</f>
        <v>0.16</v>
      </c>
      <c r="Y1238" s="24">
        <f>IFERROR(VLOOKUP(Data_Set[[#This Row],[Type Transport]],'[1]Taux émission CO2e'!$A$20:$B$31,2,0),0)</f>
        <v>0.7</v>
      </c>
      <c r="Z1238" s="6">
        <f>IFERROR(VLOOKUP(Data_Set[[#This Row],[Type Transport]],'[1]Taux émission CO2e'!$A$20:$D$31,4,0),0)</f>
        <v>6.7400000000000002E-2</v>
      </c>
      <c r="AA1238" s="30">
        <f>Data_Set[[#This Row],[Repartition Segment 1]]*Data_Set[[#This Row],[Coefficient CO2 Segment 1]]*Data_Set[[#This Row],[Poids OT (T)]]*Data_Set[[#This Row],[Distance (KM)]]</f>
        <v>8.180445360000002</v>
      </c>
      <c r="AB1238" s="30">
        <f>Data_Set[[#This Row],[Repartition Segment 2]]*Data_Set[[#This Row],[Coefficient CO2 Segment 2]]*Data_Set[[#This Row],[Poids OT (T)]]*Data_Set[[#This Row],[Distance (KM)]]</f>
        <v>8.0406960851000004</v>
      </c>
      <c r="AC1238" s="30">
        <f>Data_Set[[#This Row],[Bilan CO2 Segment 1 (Kg CO2)]]+Data_Set[[#This Row],[Bilan CO2 Segment 2 (Kg CO2)]]</f>
        <v>16.221141445100002</v>
      </c>
      <c r="AD1238" s="1"/>
    </row>
    <row r="1239" spans="1:30" ht="12.5" x14ac:dyDescent="0.25">
      <c r="A1239" s="7">
        <v>20220800118</v>
      </c>
      <c r="B1239" s="18">
        <v>44783</v>
      </c>
      <c r="C1239" s="18" t="str">
        <f>TEXT(B1239, "mmmm")</f>
        <v>août</v>
      </c>
      <c r="D1239" s="18" t="str">
        <f>TEXT(B1239,"aaaa")</f>
        <v>2022</v>
      </c>
      <c r="E1239" s="7">
        <v>1541161</v>
      </c>
      <c r="F1239" s="17">
        <v>428</v>
      </c>
      <c r="G1239" s="23">
        <f>Data_Set[[#This Row],[Poids OT (kg)]]/1000</f>
        <v>0.42799999999999999</v>
      </c>
      <c r="H1239" s="6" t="s">
        <v>1</v>
      </c>
      <c r="I1239" s="7">
        <v>215</v>
      </c>
      <c r="J1239" s="6">
        <v>91100</v>
      </c>
      <c r="K1239" s="6" t="s">
        <v>22</v>
      </c>
      <c r="L1239" s="6">
        <v>59810</v>
      </c>
      <c r="M1239" s="6" t="s">
        <v>30</v>
      </c>
      <c r="N1239" s="7">
        <v>248.797</v>
      </c>
      <c r="O1239" s="6" t="s">
        <v>145</v>
      </c>
      <c r="P1239" s="6" t="s">
        <v>146</v>
      </c>
      <c r="Q1239" s="11">
        <v>1690891543678</v>
      </c>
      <c r="R1239" s="12">
        <v>154098765</v>
      </c>
      <c r="S1239" s="6" t="str">
        <f>LEFT(Q1239,1)</f>
        <v>1</v>
      </c>
      <c r="T1239" s="6" t="str">
        <f>IF(S1239="1","Homme",IF(S1239="0","Inconnu","Femme"))</f>
        <v>Homme</v>
      </c>
      <c r="U1239" s="6" t="str">
        <f>"19"&amp;MID(Q1239, SEARCH("", Q1239) + 1,2)</f>
        <v>1969</v>
      </c>
      <c r="V1239" s="6" t="str">
        <f>FLOOR(U1239,5) &amp; "-" &amp; FLOOR(U1239,5) + 5</f>
        <v>1965-1970</v>
      </c>
      <c r="W1239" s="24">
        <f>IFERROR(VLOOKUP(Data_Set[[#This Row],[Type Transport]],'[1]Taux émission CO2e'!$A$5:$B$16,2,0),0)</f>
        <v>0.3</v>
      </c>
      <c r="X1239" s="28">
        <f>IFERROR(VLOOKUP(Data_Set[[#This Row],[Type Transport]],'[1]Taux émission CO2e'!$A$5:$D$16,4,0),0)</f>
        <v>0.16</v>
      </c>
      <c r="Y1239" s="24">
        <f>IFERROR(VLOOKUP(Data_Set[[#This Row],[Type Transport]],'[1]Taux émission CO2e'!$A$20:$B$31,2,0),0)</f>
        <v>0.7</v>
      </c>
      <c r="Z1239" s="6">
        <f>IFERROR(VLOOKUP(Data_Set[[#This Row],[Type Transport]],'[1]Taux émission CO2e'!$A$20:$D$31,4,0),0)</f>
        <v>6.7400000000000002E-2</v>
      </c>
      <c r="AA1239" s="30">
        <f>Data_Set[[#This Row],[Repartition Segment 1]]*Data_Set[[#This Row],[Coefficient CO2 Segment 1]]*Data_Set[[#This Row],[Poids OT (T)]]*Data_Set[[#This Row],[Distance (KM)]]</f>
        <v>5.1112855679999996</v>
      </c>
      <c r="AB1239" s="30">
        <f>Data_Set[[#This Row],[Repartition Segment 2]]*Data_Set[[#This Row],[Coefficient CO2 Segment 2]]*Data_Set[[#This Row],[Poids OT (T)]]*Data_Set[[#This Row],[Distance (KM)]]</f>
        <v>5.0239677728799998</v>
      </c>
      <c r="AC1239" s="30">
        <f>Data_Set[[#This Row],[Bilan CO2 Segment 1 (Kg CO2)]]+Data_Set[[#This Row],[Bilan CO2 Segment 2 (Kg CO2)]]</f>
        <v>10.135253340879999</v>
      </c>
      <c r="AD1239" s="1"/>
    </row>
    <row r="1240" spans="1:30" ht="12.5" x14ac:dyDescent="0.25">
      <c r="A1240" s="7">
        <v>20220800118</v>
      </c>
      <c r="B1240" s="18">
        <v>44783</v>
      </c>
      <c r="C1240" s="18" t="str">
        <f>TEXT(B1240, "mmmm")</f>
        <v>août</v>
      </c>
      <c r="D1240" s="18" t="str">
        <f>TEXT(B1240,"aaaa")</f>
        <v>2022</v>
      </c>
      <c r="E1240" s="7">
        <v>1541284</v>
      </c>
      <c r="F1240" s="17">
        <v>2200</v>
      </c>
      <c r="G1240" s="23">
        <f>Data_Set[[#This Row],[Poids OT (kg)]]/1000</f>
        <v>2.2000000000000002</v>
      </c>
      <c r="H1240" s="6" t="s">
        <v>5</v>
      </c>
      <c r="I1240" s="7">
        <v>380</v>
      </c>
      <c r="J1240" s="6">
        <v>91100</v>
      </c>
      <c r="K1240" s="6" t="s">
        <v>22</v>
      </c>
      <c r="L1240" s="6">
        <v>59810</v>
      </c>
      <c r="M1240" s="6" t="s">
        <v>30</v>
      </c>
      <c r="N1240" s="7">
        <v>248.797</v>
      </c>
      <c r="O1240" s="6" t="s">
        <v>145</v>
      </c>
      <c r="P1240" s="6" t="s">
        <v>146</v>
      </c>
      <c r="Q1240" s="11">
        <v>1690891543678</v>
      </c>
      <c r="R1240" s="12">
        <v>154098765</v>
      </c>
      <c r="S1240" s="6" t="str">
        <f>LEFT(Q1240,1)</f>
        <v>1</v>
      </c>
      <c r="T1240" s="6" t="str">
        <f>IF(S1240="1","Homme",IF(S1240="0","Inconnu","Femme"))</f>
        <v>Homme</v>
      </c>
      <c r="U1240" s="6" t="str">
        <f>"19"&amp;MID(Q1240, SEARCH("", Q1240) + 1,2)</f>
        <v>1969</v>
      </c>
      <c r="V1240" s="6" t="str">
        <f>FLOOR(U1240,5) &amp; "-" &amp; FLOOR(U1240,5) + 5</f>
        <v>1965-1970</v>
      </c>
      <c r="W1240" s="24">
        <f>IFERROR(VLOOKUP(Data_Set[[#This Row],[Type Transport]],'[1]Taux émission CO2e'!$A$5:$B$16,2,0),0)</f>
        <v>1</v>
      </c>
      <c r="X1240" s="28">
        <f>IFERROR(VLOOKUP(Data_Set[[#This Row],[Type Transport]],'[1]Taux émission CO2e'!$A$5:$D$16,4,0),0)</f>
        <v>0.16</v>
      </c>
      <c r="Y1240" s="24">
        <f>IFERROR(VLOOKUP(Data_Set[[#This Row],[Type Transport]],'[1]Taux émission CO2e'!$A$20:$B$31,2,0),0)</f>
        <v>0</v>
      </c>
      <c r="Z1240" s="6">
        <f>IFERROR(VLOOKUP(Data_Set[[#This Row],[Type Transport]],'[1]Taux émission CO2e'!$A$20:$D$31,4,0),0)</f>
        <v>0</v>
      </c>
      <c r="AA1240" s="30">
        <f>Data_Set[[#This Row],[Repartition Segment 1]]*Data_Set[[#This Row],[Coefficient CO2 Segment 1]]*Data_Set[[#This Row],[Poids OT (T)]]*Data_Set[[#This Row],[Distance (KM)]]</f>
        <v>87.576544000000013</v>
      </c>
      <c r="AB1240" s="30">
        <f>Data_Set[[#This Row],[Repartition Segment 2]]*Data_Set[[#This Row],[Coefficient CO2 Segment 2]]*Data_Set[[#This Row],[Poids OT (T)]]*Data_Set[[#This Row],[Distance (KM)]]</f>
        <v>0</v>
      </c>
      <c r="AC1240" s="30">
        <f>Data_Set[[#This Row],[Bilan CO2 Segment 1 (Kg CO2)]]+Data_Set[[#This Row],[Bilan CO2 Segment 2 (Kg CO2)]]</f>
        <v>87.576544000000013</v>
      </c>
      <c r="AD1240" s="1"/>
    </row>
    <row r="1241" spans="1:30" ht="12.5" x14ac:dyDescent="0.25">
      <c r="A1241" s="7">
        <v>20220800118</v>
      </c>
      <c r="B1241" s="18">
        <v>44792</v>
      </c>
      <c r="C1241" s="18" t="str">
        <f>TEXT(B1241, "mmmm")</f>
        <v>août</v>
      </c>
      <c r="D1241" s="18" t="str">
        <f>TEXT(B1241,"aaaa")</f>
        <v>2022</v>
      </c>
      <c r="E1241" s="7">
        <v>1543353</v>
      </c>
      <c r="F1241" s="17">
        <v>685</v>
      </c>
      <c r="G1241" s="23">
        <f>Data_Set[[#This Row],[Poids OT (kg)]]/1000</f>
        <v>0.68500000000000005</v>
      </c>
      <c r="H1241" s="6" t="s">
        <v>1</v>
      </c>
      <c r="I1241" s="7">
        <v>245</v>
      </c>
      <c r="J1241" s="6">
        <v>91100</v>
      </c>
      <c r="K1241" s="6" t="s">
        <v>22</v>
      </c>
      <c r="L1241" s="6">
        <v>59810</v>
      </c>
      <c r="M1241" s="6" t="s">
        <v>30</v>
      </c>
      <c r="N1241" s="7">
        <v>248.797</v>
      </c>
      <c r="O1241" s="6" t="s">
        <v>145</v>
      </c>
      <c r="P1241" s="6" t="s">
        <v>146</v>
      </c>
      <c r="Q1241" s="11">
        <v>1690891543678</v>
      </c>
      <c r="R1241" s="12">
        <v>154098765</v>
      </c>
      <c r="S1241" s="6" t="str">
        <f>LEFT(Q1241,1)</f>
        <v>1</v>
      </c>
      <c r="T1241" s="6" t="str">
        <f>IF(S1241="1","Homme",IF(S1241="0","Inconnu","Femme"))</f>
        <v>Homme</v>
      </c>
      <c r="U1241" s="6" t="str">
        <f>"19"&amp;MID(Q1241, SEARCH("", Q1241) + 1,2)</f>
        <v>1969</v>
      </c>
      <c r="V1241" s="6" t="str">
        <f>FLOOR(U1241,5) &amp; "-" &amp; FLOOR(U1241,5) + 5</f>
        <v>1965-1970</v>
      </c>
      <c r="W1241" s="24">
        <f>IFERROR(VLOOKUP(Data_Set[[#This Row],[Type Transport]],'[1]Taux émission CO2e'!$A$5:$B$16,2,0),0)</f>
        <v>0.3</v>
      </c>
      <c r="X1241" s="28">
        <f>IFERROR(VLOOKUP(Data_Set[[#This Row],[Type Transport]],'[1]Taux émission CO2e'!$A$5:$D$16,4,0),0)</f>
        <v>0.16</v>
      </c>
      <c r="Y1241" s="24">
        <f>IFERROR(VLOOKUP(Data_Set[[#This Row],[Type Transport]],'[1]Taux émission CO2e'!$A$20:$B$31,2,0),0)</f>
        <v>0.7</v>
      </c>
      <c r="Z1241" s="6">
        <f>IFERROR(VLOOKUP(Data_Set[[#This Row],[Type Transport]],'[1]Taux émission CO2e'!$A$20:$D$31,4,0),0)</f>
        <v>6.7400000000000002E-2</v>
      </c>
      <c r="AA1241" s="30">
        <f>Data_Set[[#This Row],[Repartition Segment 1]]*Data_Set[[#This Row],[Coefficient CO2 Segment 1]]*Data_Set[[#This Row],[Poids OT (T)]]*Data_Set[[#This Row],[Distance (KM)]]</f>
        <v>8.180445360000002</v>
      </c>
      <c r="AB1241" s="30">
        <f>Data_Set[[#This Row],[Repartition Segment 2]]*Data_Set[[#This Row],[Coefficient CO2 Segment 2]]*Data_Set[[#This Row],[Poids OT (T)]]*Data_Set[[#This Row],[Distance (KM)]]</f>
        <v>8.0406960851000004</v>
      </c>
      <c r="AC1241" s="30">
        <f>Data_Set[[#This Row],[Bilan CO2 Segment 1 (Kg CO2)]]+Data_Set[[#This Row],[Bilan CO2 Segment 2 (Kg CO2)]]</f>
        <v>16.221141445100002</v>
      </c>
      <c r="AD1241" s="1"/>
    </row>
    <row r="1242" spans="1:30" ht="12.5" x14ac:dyDescent="0.25">
      <c r="A1242" s="7">
        <v>20220800118</v>
      </c>
      <c r="B1242" s="18">
        <v>44797</v>
      </c>
      <c r="C1242" s="18" t="str">
        <f>TEXT(B1242, "mmmm")</f>
        <v>août</v>
      </c>
      <c r="D1242" s="18" t="str">
        <f>TEXT(B1242,"aaaa")</f>
        <v>2022</v>
      </c>
      <c r="E1242" s="7">
        <v>1544613</v>
      </c>
      <c r="F1242" s="17">
        <v>342</v>
      </c>
      <c r="G1242" s="23">
        <f>Data_Set[[#This Row],[Poids OT (kg)]]/1000</f>
        <v>0.34200000000000003</v>
      </c>
      <c r="H1242" s="6" t="s">
        <v>1</v>
      </c>
      <c r="I1242" s="7">
        <v>200</v>
      </c>
      <c r="J1242" s="6">
        <v>91100</v>
      </c>
      <c r="K1242" s="6" t="s">
        <v>22</v>
      </c>
      <c r="L1242" s="6">
        <v>59810</v>
      </c>
      <c r="M1242" s="6" t="s">
        <v>30</v>
      </c>
      <c r="N1242" s="7">
        <v>248.797</v>
      </c>
      <c r="O1242" s="6" t="s">
        <v>145</v>
      </c>
      <c r="P1242" s="6" t="s">
        <v>146</v>
      </c>
      <c r="Q1242" s="11">
        <v>1690891543678</v>
      </c>
      <c r="R1242" s="12">
        <v>154098765</v>
      </c>
      <c r="S1242" s="6" t="str">
        <f>LEFT(Q1242,1)</f>
        <v>1</v>
      </c>
      <c r="T1242" s="6" t="str">
        <f>IF(S1242="1","Homme",IF(S1242="0","Inconnu","Femme"))</f>
        <v>Homme</v>
      </c>
      <c r="U1242" s="6" t="str">
        <f>"19"&amp;MID(Q1242, SEARCH("", Q1242) + 1,2)</f>
        <v>1969</v>
      </c>
      <c r="V1242" s="6" t="str">
        <f>FLOOR(U1242,5) &amp; "-" &amp; FLOOR(U1242,5) + 5</f>
        <v>1965-1970</v>
      </c>
      <c r="W1242" s="24">
        <f>IFERROR(VLOOKUP(Data_Set[[#This Row],[Type Transport]],'[1]Taux émission CO2e'!$A$5:$B$16,2,0),0)</f>
        <v>0.3</v>
      </c>
      <c r="X1242" s="28">
        <f>IFERROR(VLOOKUP(Data_Set[[#This Row],[Type Transport]],'[1]Taux émission CO2e'!$A$5:$D$16,4,0),0)</f>
        <v>0.16</v>
      </c>
      <c r="Y1242" s="24">
        <f>IFERROR(VLOOKUP(Data_Set[[#This Row],[Type Transport]],'[1]Taux émission CO2e'!$A$20:$B$31,2,0),0)</f>
        <v>0.7</v>
      </c>
      <c r="Z1242" s="6">
        <f>IFERROR(VLOOKUP(Data_Set[[#This Row],[Type Transport]],'[1]Taux émission CO2e'!$A$20:$D$31,4,0),0)</f>
        <v>6.7400000000000002E-2</v>
      </c>
      <c r="AA1242" s="30">
        <f>Data_Set[[#This Row],[Repartition Segment 1]]*Data_Set[[#This Row],[Coefficient CO2 Segment 1]]*Data_Set[[#This Row],[Poids OT (T)]]*Data_Set[[#This Row],[Distance (KM)]]</f>
        <v>4.0842515519999996</v>
      </c>
      <c r="AB1242" s="30">
        <f>Data_Set[[#This Row],[Repartition Segment 2]]*Data_Set[[#This Row],[Coefficient CO2 Segment 2]]*Data_Set[[#This Row],[Poids OT (T)]]*Data_Set[[#This Row],[Distance (KM)]]</f>
        <v>4.0144789213200003</v>
      </c>
      <c r="AC1242" s="30">
        <f>Data_Set[[#This Row],[Bilan CO2 Segment 1 (Kg CO2)]]+Data_Set[[#This Row],[Bilan CO2 Segment 2 (Kg CO2)]]</f>
        <v>8.0987304733199998</v>
      </c>
      <c r="AD1242" s="1"/>
    </row>
    <row r="1243" spans="1:30" ht="12.5" x14ac:dyDescent="0.25">
      <c r="A1243" s="7">
        <v>2022090069</v>
      </c>
      <c r="B1243" s="18">
        <v>44804</v>
      </c>
      <c r="C1243" s="18" t="str">
        <f>TEXT(B1243, "mmmm")</f>
        <v>août</v>
      </c>
      <c r="D1243" s="18" t="str">
        <f>TEXT(B1243,"aaaa")</f>
        <v>2022</v>
      </c>
      <c r="E1243" s="7">
        <v>1547214</v>
      </c>
      <c r="F1243" s="17">
        <v>1027</v>
      </c>
      <c r="G1243" s="23">
        <f>Data_Set[[#This Row],[Poids OT (kg)]]/1000</f>
        <v>1.0269999999999999</v>
      </c>
      <c r="H1243" s="6" t="s">
        <v>5</v>
      </c>
      <c r="I1243" s="7">
        <v>300</v>
      </c>
      <c r="J1243" s="6">
        <v>91100</v>
      </c>
      <c r="K1243" s="6" t="s">
        <v>22</v>
      </c>
      <c r="L1243" s="6">
        <v>59810</v>
      </c>
      <c r="M1243" s="6" t="s">
        <v>30</v>
      </c>
      <c r="N1243" s="7">
        <v>248.797</v>
      </c>
      <c r="O1243" s="6" t="s">
        <v>145</v>
      </c>
      <c r="P1243" s="6" t="s">
        <v>146</v>
      </c>
      <c r="Q1243" s="11">
        <v>1690891543678</v>
      </c>
      <c r="R1243" s="12">
        <v>154098765</v>
      </c>
      <c r="S1243" s="6" t="str">
        <f>LEFT(Q1243,1)</f>
        <v>1</v>
      </c>
      <c r="T1243" s="6" t="str">
        <f>IF(S1243="1","Homme",IF(S1243="0","Inconnu","Femme"))</f>
        <v>Homme</v>
      </c>
      <c r="U1243" s="6" t="str">
        <f>"19"&amp;MID(Q1243, SEARCH("", Q1243) + 1,2)</f>
        <v>1969</v>
      </c>
      <c r="V1243" s="6" t="str">
        <f>FLOOR(U1243,5) &amp; "-" &amp; FLOOR(U1243,5) + 5</f>
        <v>1965-1970</v>
      </c>
      <c r="W1243" s="24">
        <f>IFERROR(VLOOKUP(Data_Set[[#This Row],[Type Transport]],'[1]Taux émission CO2e'!$A$5:$B$16,2,0),0)</f>
        <v>1</v>
      </c>
      <c r="X1243" s="28">
        <f>IFERROR(VLOOKUP(Data_Set[[#This Row],[Type Transport]],'[1]Taux émission CO2e'!$A$5:$D$16,4,0),0)</f>
        <v>0.16</v>
      </c>
      <c r="Y1243" s="24">
        <f>IFERROR(VLOOKUP(Data_Set[[#This Row],[Type Transport]],'[1]Taux émission CO2e'!$A$20:$B$31,2,0),0)</f>
        <v>0</v>
      </c>
      <c r="Z1243" s="6">
        <f>IFERROR(VLOOKUP(Data_Set[[#This Row],[Type Transport]],'[1]Taux émission CO2e'!$A$20:$D$31,4,0),0)</f>
        <v>0</v>
      </c>
      <c r="AA1243" s="30">
        <f>Data_Set[[#This Row],[Repartition Segment 1]]*Data_Set[[#This Row],[Coefficient CO2 Segment 1]]*Data_Set[[#This Row],[Poids OT (T)]]*Data_Set[[#This Row],[Distance (KM)]]</f>
        <v>40.882323039999996</v>
      </c>
      <c r="AB1243" s="30">
        <f>Data_Set[[#This Row],[Repartition Segment 2]]*Data_Set[[#This Row],[Coefficient CO2 Segment 2]]*Data_Set[[#This Row],[Poids OT (T)]]*Data_Set[[#This Row],[Distance (KM)]]</f>
        <v>0</v>
      </c>
      <c r="AC1243" s="30">
        <f>Data_Set[[#This Row],[Bilan CO2 Segment 1 (Kg CO2)]]+Data_Set[[#This Row],[Bilan CO2 Segment 2 (Kg CO2)]]</f>
        <v>40.882323039999996</v>
      </c>
      <c r="AD1243" s="1"/>
    </row>
    <row r="1244" spans="1:30" ht="12.5" x14ac:dyDescent="0.25">
      <c r="A1244" s="7">
        <v>2022090069</v>
      </c>
      <c r="B1244" s="18">
        <v>44811</v>
      </c>
      <c r="C1244" s="18" t="str">
        <f>TEXT(B1244, "mmmm")</f>
        <v>septembre</v>
      </c>
      <c r="D1244" s="18" t="str">
        <f>TEXT(B1244,"aaaa")</f>
        <v>2022</v>
      </c>
      <c r="E1244" s="7">
        <v>1550352</v>
      </c>
      <c r="F1244" s="17">
        <v>101</v>
      </c>
      <c r="G1244" s="23">
        <f>Data_Set[[#This Row],[Poids OT (kg)]]/1000</f>
        <v>0.10100000000000001</v>
      </c>
      <c r="H1244" s="6" t="s">
        <v>1</v>
      </c>
      <c r="I1244" s="7">
        <v>100</v>
      </c>
      <c r="J1244" s="6">
        <v>91100</v>
      </c>
      <c r="K1244" s="6" t="s">
        <v>22</v>
      </c>
      <c r="L1244" s="6">
        <v>59810</v>
      </c>
      <c r="M1244" s="6" t="s">
        <v>30</v>
      </c>
      <c r="N1244" s="7">
        <v>248.797</v>
      </c>
      <c r="O1244" s="6" t="s">
        <v>145</v>
      </c>
      <c r="P1244" s="6" t="s">
        <v>146</v>
      </c>
      <c r="Q1244" s="11">
        <v>1690891543678</v>
      </c>
      <c r="R1244" s="12">
        <v>154098765</v>
      </c>
      <c r="S1244" s="6" t="str">
        <f>LEFT(Q1244,1)</f>
        <v>1</v>
      </c>
      <c r="T1244" s="6" t="str">
        <f>IF(S1244="1","Homme",IF(S1244="0","Inconnu","Femme"))</f>
        <v>Homme</v>
      </c>
      <c r="U1244" s="6" t="str">
        <f>"19"&amp;MID(Q1244, SEARCH("", Q1244) + 1,2)</f>
        <v>1969</v>
      </c>
      <c r="V1244" s="6" t="str">
        <f>FLOOR(U1244,5) &amp; "-" &amp; FLOOR(U1244,5) + 5</f>
        <v>1965-1970</v>
      </c>
      <c r="W1244" s="24">
        <f>IFERROR(VLOOKUP(Data_Set[[#This Row],[Type Transport]],'[1]Taux émission CO2e'!$A$5:$B$16,2,0),0)</f>
        <v>0.3</v>
      </c>
      <c r="X1244" s="28">
        <f>IFERROR(VLOOKUP(Data_Set[[#This Row],[Type Transport]],'[1]Taux émission CO2e'!$A$5:$D$16,4,0),0)</f>
        <v>0.16</v>
      </c>
      <c r="Y1244" s="24">
        <f>IFERROR(VLOOKUP(Data_Set[[#This Row],[Type Transport]],'[1]Taux émission CO2e'!$A$20:$B$31,2,0),0)</f>
        <v>0.7</v>
      </c>
      <c r="Z1244" s="6">
        <f>IFERROR(VLOOKUP(Data_Set[[#This Row],[Type Transport]],'[1]Taux émission CO2e'!$A$20:$D$31,4,0),0)</f>
        <v>6.7400000000000002E-2</v>
      </c>
      <c r="AA1244" s="30">
        <f>Data_Set[[#This Row],[Repartition Segment 1]]*Data_Set[[#This Row],[Coefficient CO2 Segment 1]]*Data_Set[[#This Row],[Poids OT (T)]]*Data_Set[[#This Row],[Distance (KM)]]</f>
        <v>1.2061678560000002</v>
      </c>
      <c r="AB1244" s="30">
        <f>Data_Set[[#This Row],[Repartition Segment 2]]*Data_Set[[#This Row],[Coefficient CO2 Segment 2]]*Data_Set[[#This Row],[Poids OT (T)]]*Data_Set[[#This Row],[Distance (KM)]]</f>
        <v>1.18556248846</v>
      </c>
      <c r="AC1244" s="30">
        <f>Data_Set[[#This Row],[Bilan CO2 Segment 1 (Kg CO2)]]+Data_Set[[#This Row],[Bilan CO2 Segment 2 (Kg CO2)]]</f>
        <v>2.39173034446</v>
      </c>
      <c r="AD1244" s="1"/>
    </row>
    <row r="1245" spans="1:30" ht="12.5" x14ac:dyDescent="0.25">
      <c r="A1245" s="7">
        <v>2022090069</v>
      </c>
      <c r="B1245" s="18">
        <v>44816</v>
      </c>
      <c r="C1245" s="18" t="str">
        <f>TEXT(B1245, "mmmm")</f>
        <v>septembre</v>
      </c>
      <c r="D1245" s="18" t="str">
        <f>TEXT(B1245,"aaaa")</f>
        <v>2022</v>
      </c>
      <c r="E1245" s="7">
        <v>1552449</v>
      </c>
      <c r="F1245" s="17">
        <v>344</v>
      </c>
      <c r="G1245" s="23">
        <f>Data_Set[[#This Row],[Poids OT (kg)]]/1000</f>
        <v>0.34399999999999997</v>
      </c>
      <c r="H1245" s="6" t="s">
        <v>1</v>
      </c>
      <c r="I1245" s="7">
        <v>200</v>
      </c>
      <c r="J1245" s="6">
        <v>91100</v>
      </c>
      <c r="K1245" s="6" t="s">
        <v>22</v>
      </c>
      <c r="L1245" s="6">
        <v>59810</v>
      </c>
      <c r="M1245" s="6" t="s">
        <v>30</v>
      </c>
      <c r="N1245" s="7">
        <v>248.797</v>
      </c>
      <c r="O1245" s="6" t="s">
        <v>145</v>
      </c>
      <c r="P1245" s="6" t="s">
        <v>146</v>
      </c>
      <c r="Q1245" s="11">
        <v>1690891543678</v>
      </c>
      <c r="R1245" s="12">
        <v>154098765</v>
      </c>
      <c r="S1245" s="6" t="str">
        <f>LEFT(Q1245,1)</f>
        <v>1</v>
      </c>
      <c r="T1245" s="6" t="str">
        <f>IF(S1245="1","Homme",IF(S1245="0","Inconnu","Femme"))</f>
        <v>Homme</v>
      </c>
      <c r="U1245" s="6" t="str">
        <f>"19"&amp;MID(Q1245, SEARCH("", Q1245) + 1,2)</f>
        <v>1969</v>
      </c>
      <c r="V1245" s="6" t="str">
        <f>FLOOR(U1245,5) &amp; "-" &amp; FLOOR(U1245,5) + 5</f>
        <v>1965-1970</v>
      </c>
      <c r="W1245" s="24">
        <f>IFERROR(VLOOKUP(Data_Set[[#This Row],[Type Transport]],'[1]Taux émission CO2e'!$A$5:$B$16,2,0),0)</f>
        <v>0.3</v>
      </c>
      <c r="X1245" s="28">
        <f>IFERROR(VLOOKUP(Data_Set[[#This Row],[Type Transport]],'[1]Taux émission CO2e'!$A$5:$D$16,4,0),0)</f>
        <v>0.16</v>
      </c>
      <c r="Y1245" s="24">
        <f>IFERROR(VLOOKUP(Data_Set[[#This Row],[Type Transport]],'[1]Taux émission CO2e'!$A$20:$B$31,2,0),0)</f>
        <v>0.7</v>
      </c>
      <c r="Z1245" s="6">
        <f>IFERROR(VLOOKUP(Data_Set[[#This Row],[Type Transport]],'[1]Taux émission CO2e'!$A$20:$D$31,4,0),0)</f>
        <v>6.7400000000000002E-2</v>
      </c>
      <c r="AA1245" s="30">
        <f>Data_Set[[#This Row],[Repartition Segment 1]]*Data_Set[[#This Row],[Coefficient CO2 Segment 1]]*Data_Set[[#This Row],[Poids OT (T)]]*Data_Set[[#This Row],[Distance (KM)]]</f>
        <v>4.108136064</v>
      </c>
      <c r="AB1245" s="30">
        <f>Data_Set[[#This Row],[Repartition Segment 2]]*Data_Set[[#This Row],[Coefficient CO2 Segment 2]]*Data_Set[[#This Row],[Poids OT (T)]]*Data_Set[[#This Row],[Distance (KM)]]</f>
        <v>4.0379554062399992</v>
      </c>
      <c r="AC1245" s="30">
        <f>Data_Set[[#This Row],[Bilan CO2 Segment 1 (Kg CO2)]]+Data_Set[[#This Row],[Bilan CO2 Segment 2 (Kg CO2)]]</f>
        <v>8.1460914702399982</v>
      </c>
      <c r="AD1245" s="1"/>
    </row>
    <row r="1246" spans="1:30" ht="12.5" x14ac:dyDescent="0.25">
      <c r="A1246" s="7">
        <v>2022090069</v>
      </c>
      <c r="B1246" s="18">
        <v>44817</v>
      </c>
      <c r="C1246" s="18" t="str">
        <f>TEXT(B1246, "mmmm")</f>
        <v>septembre</v>
      </c>
      <c r="D1246" s="18" t="str">
        <f>TEXT(B1246,"aaaa")</f>
        <v>2022</v>
      </c>
      <c r="E1246" s="7">
        <v>1553221</v>
      </c>
      <c r="F1246" s="17">
        <v>344</v>
      </c>
      <c r="G1246" s="23">
        <f>Data_Set[[#This Row],[Poids OT (kg)]]/1000</f>
        <v>0.34399999999999997</v>
      </c>
      <c r="H1246" s="6" t="s">
        <v>0</v>
      </c>
      <c r="I1246" s="7">
        <v>200</v>
      </c>
      <c r="J1246" s="6">
        <v>91100</v>
      </c>
      <c r="K1246" s="6" t="s">
        <v>22</v>
      </c>
      <c r="L1246" s="6">
        <v>59810</v>
      </c>
      <c r="M1246" s="6" t="s">
        <v>30</v>
      </c>
      <c r="N1246" s="7">
        <v>248.797</v>
      </c>
      <c r="O1246" s="6" t="s">
        <v>145</v>
      </c>
      <c r="P1246" s="6" t="s">
        <v>146</v>
      </c>
      <c r="Q1246" s="11">
        <v>1690891543678</v>
      </c>
      <c r="R1246" s="12">
        <v>154098765</v>
      </c>
      <c r="S1246" s="6" t="str">
        <f>LEFT(Q1246,1)</f>
        <v>1</v>
      </c>
      <c r="T1246" s="6" t="str">
        <f>IF(S1246="1","Homme",IF(S1246="0","Inconnu","Femme"))</f>
        <v>Homme</v>
      </c>
      <c r="U1246" s="6" t="str">
        <f>"19"&amp;MID(Q1246, SEARCH("", Q1246) + 1,2)</f>
        <v>1969</v>
      </c>
      <c r="V1246" s="6" t="str">
        <f>FLOOR(U1246,5) &amp; "-" &amp; FLOOR(U1246,5) + 5</f>
        <v>1965-1970</v>
      </c>
      <c r="W1246" s="24">
        <f>IFERROR(VLOOKUP(Data_Set[[#This Row],[Type Transport]],'[1]Taux émission CO2e'!$A$5:$B$16,2,0),0)</f>
        <v>0.3</v>
      </c>
      <c r="X1246" s="28">
        <f>IFERROR(VLOOKUP(Data_Set[[#This Row],[Type Transport]],'[1]Taux émission CO2e'!$A$5:$D$16,4,0),0)</f>
        <v>0.16</v>
      </c>
      <c r="Y1246" s="24">
        <f>IFERROR(VLOOKUP(Data_Set[[#This Row],[Type Transport]],'[1]Taux émission CO2e'!$A$20:$B$31,2,0),0)</f>
        <v>0.7</v>
      </c>
      <c r="Z1246" s="6">
        <f>IFERROR(VLOOKUP(Data_Set[[#This Row],[Type Transport]],'[1]Taux émission CO2e'!$A$20:$D$31,4,0),0)</f>
        <v>6.7400000000000002E-2</v>
      </c>
      <c r="AA1246" s="30">
        <f>Data_Set[[#This Row],[Repartition Segment 1]]*Data_Set[[#This Row],[Coefficient CO2 Segment 1]]*Data_Set[[#This Row],[Poids OT (T)]]*Data_Set[[#This Row],[Distance (KM)]]</f>
        <v>4.108136064</v>
      </c>
      <c r="AB1246" s="30">
        <f>Data_Set[[#This Row],[Repartition Segment 2]]*Data_Set[[#This Row],[Coefficient CO2 Segment 2]]*Data_Set[[#This Row],[Poids OT (T)]]*Data_Set[[#This Row],[Distance (KM)]]</f>
        <v>4.0379554062399992</v>
      </c>
      <c r="AC1246" s="30">
        <f>Data_Set[[#This Row],[Bilan CO2 Segment 1 (Kg CO2)]]+Data_Set[[#This Row],[Bilan CO2 Segment 2 (Kg CO2)]]</f>
        <v>8.1460914702399982</v>
      </c>
      <c r="AD1246" s="1"/>
    </row>
    <row r="1247" spans="1:30" ht="12.5" x14ac:dyDescent="0.25">
      <c r="A1247" s="7">
        <v>2022090069</v>
      </c>
      <c r="B1247" s="18">
        <v>44824</v>
      </c>
      <c r="C1247" s="18" t="str">
        <f>TEXT(B1247, "mmmm")</f>
        <v>septembre</v>
      </c>
      <c r="D1247" s="18" t="str">
        <f>TEXT(B1247,"aaaa")</f>
        <v>2022</v>
      </c>
      <c r="E1247" s="7">
        <v>1556395</v>
      </c>
      <c r="F1247" s="17">
        <v>681</v>
      </c>
      <c r="G1247" s="23">
        <f>Data_Set[[#This Row],[Poids OT (kg)]]/1000</f>
        <v>0.68100000000000005</v>
      </c>
      <c r="H1247" s="6" t="s">
        <v>1</v>
      </c>
      <c r="I1247" s="7">
        <v>245</v>
      </c>
      <c r="J1247" s="6">
        <v>91100</v>
      </c>
      <c r="K1247" s="6" t="s">
        <v>22</v>
      </c>
      <c r="L1247" s="6">
        <v>59810</v>
      </c>
      <c r="M1247" s="6" t="s">
        <v>30</v>
      </c>
      <c r="N1247" s="7">
        <v>248.797</v>
      </c>
      <c r="O1247" s="6" t="s">
        <v>145</v>
      </c>
      <c r="P1247" s="6" t="s">
        <v>146</v>
      </c>
      <c r="Q1247" s="11">
        <v>1690891543678</v>
      </c>
      <c r="R1247" s="12">
        <v>154098765</v>
      </c>
      <c r="S1247" s="6" t="str">
        <f>LEFT(Q1247,1)</f>
        <v>1</v>
      </c>
      <c r="T1247" s="6" t="str">
        <f>IF(S1247="1","Homme",IF(S1247="0","Inconnu","Femme"))</f>
        <v>Homme</v>
      </c>
      <c r="U1247" s="6" t="str">
        <f>"19"&amp;MID(Q1247, SEARCH("", Q1247) + 1,2)</f>
        <v>1969</v>
      </c>
      <c r="V1247" s="6" t="str">
        <f>FLOOR(U1247,5) &amp; "-" &amp; FLOOR(U1247,5) + 5</f>
        <v>1965-1970</v>
      </c>
      <c r="W1247" s="24">
        <f>IFERROR(VLOOKUP(Data_Set[[#This Row],[Type Transport]],'[1]Taux émission CO2e'!$A$5:$B$16,2,0),0)</f>
        <v>0.3</v>
      </c>
      <c r="X1247" s="28">
        <f>IFERROR(VLOOKUP(Data_Set[[#This Row],[Type Transport]],'[1]Taux émission CO2e'!$A$5:$D$16,4,0),0)</f>
        <v>0.16</v>
      </c>
      <c r="Y1247" s="24">
        <f>IFERROR(VLOOKUP(Data_Set[[#This Row],[Type Transport]],'[1]Taux émission CO2e'!$A$20:$B$31,2,0),0)</f>
        <v>0.7</v>
      </c>
      <c r="Z1247" s="6">
        <f>IFERROR(VLOOKUP(Data_Set[[#This Row],[Type Transport]],'[1]Taux émission CO2e'!$A$20:$D$31,4,0),0)</f>
        <v>6.7400000000000002E-2</v>
      </c>
      <c r="AA1247" s="30">
        <f>Data_Set[[#This Row],[Repartition Segment 1]]*Data_Set[[#This Row],[Coefficient CO2 Segment 1]]*Data_Set[[#This Row],[Poids OT (T)]]*Data_Set[[#This Row],[Distance (KM)]]</f>
        <v>8.1326763360000012</v>
      </c>
      <c r="AB1247" s="30">
        <f>Data_Set[[#This Row],[Repartition Segment 2]]*Data_Set[[#This Row],[Coefficient CO2 Segment 2]]*Data_Set[[#This Row],[Poids OT (T)]]*Data_Set[[#This Row],[Distance (KM)]]</f>
        <v>7.9937431152600009</v>
      </c>
      <c r="AC1247" s="30">
        <f>Data_Set[[#This Row],[Bilan CO2 Segment 1 (Kg CO2)]]+Data_Set[[#This Row],[Bilan CO2 Segment 2 (Kg CO2)]]</f>
        <v>16.126419451260002</v>
      </c>
      <c r="AD1247" s="1"/>
    </row>
    <row r="1248" spans="1:30" ht="12.5" x14ac:dyDescent="0.25">
      <c r="A1248" s="7">
        <v>2022090069</v>
      </c>
      <c r="B1248" s="18">
        <v>44831</v>
      </c>
      <c r="C1248" s="18" t="str">
        <f>TEXT(B1248, "mmmm")</f>
        <v>septembre</v>
      </c>
      <c r="D1248" s="18" t="str">
        <f>TEXT(B1248,"aaaa")</f>
        <v>2022</v>
      </c>
      <c r="E1248" s="7">
        <v>1559214</v>
      </c>
      <c r="F1248" s="17">
        <v>1362</v>
      </c>
      <c r="G1248" s="23">
        <f>Data_Set[[#This Row],[Poids OT (kg)]]/1000</f>
        <v>1.3620000000000001</v>
      </c>
      <c r="H1248" s="6" t="s">
        <v>1</v>
      </c>
      <c r="I1248" s="7">
        <v>245</v>
      </c>
      <c r="J1248" s="6">
        <v>91100</v>
      </c>
      <c r="K1248" s="6" t="s">
        <v>22</v>
      </c>
      <c r="L1248" s="6">
        <v>59810</v>
      </c>
      <c r="M1248" s="6" t="s">
        <v>30</v>
      </c>
      <c r="N1248" s="7">
        <v>248.797</v>
      </c>
      <c r="O1248" s="6" t="s">
        <v>145</v>
      </c>
      <c r="P1248" s="6" t="s">
        <v>146</v>
      </c>
      <c r="Q1248" s="11">
        <v>1690891543678</v>
      </c>
      <c r="R1248" s="12">
        <v>154098765</v>
      </c>
      <c r="S1248" s="6" t="str">
        <f>LEFT(Q1248,1)</f>
        <v>1</v>
      </c>
      <c r="T1248" s="6" t="str">
        <f>IF(S1248="1","Homme",IF(S1248="0","Inconnu","Femme"))</f>
        <v>Homme</v>
      </c>
      <c r="U1248" s="6" t="str">
        <f>"19"&amp;MID(Q1248, SEARCH("", Q1248) + 1,2)</f>
        <v>1969</v>
      </c>
      <c r="V1248" s="6" t="str">
        <f>FLOOR(U1248,5) &amp; "-" &amp; FLOOR(U1248,5) + 5</f>
        <v>1965-1970</v>
      </c>
      <c r="W1248" s="24">
        <f>IFERROR(VLOOKUP(Data_Set[[#This Row],[Type Transport]],'[1]Taux émission CO2e'!$A$5:$B$16,2,0),0)</f>
        <v>0.3</v>
      </c>
      <c r="X1248" s="28">
        <f>IFERROR(VLOOKUP(Data_Set[[#This Row],[Type Transport]],'[1]Taux émission CO2e'!$A$5:$D$16,4,0),0)</f>
        <v>0.16</v>
      </c>
      <c r="Y1248" s="24">
        <f>IFERROR(VLOOKUP(Data_Set[[#This Row],[Type Transport]],'[1]Taux émission CO2e'!$A$20:$B$31,2,0),0)</f>
        <v>0.7</v>
      </c>
      <c r="Z1248" s="6">
        <f>IFERROR(VLOOKUP(Data_Set[[#This Row],[Type Transport]],'[1]Taux émission CO2e'!$A$20:$D$31,4,0),0)</f>
        <v>6.7400000000000002E-2</v>
      </c>
      <c r="AA1248" s="30">
        <f>Data_Set[[#This Row],[Repartition Segment 1]]*Data_Set[[#This Row],[Coefficient CO2 Segment 1]]*Data_Set[[#This Row],[Poids OT (T)]]*Data_Set[[#This Row],[Distance (KM)]]</f>
        <v>16.265352672000002</v>
      </c>
      <c r="AB1248" s="30">
        <f>Data_Set[[#This Row],[Repartition Segment 2]]*Data_Set[[#This Row],[Coefficient CO2 Segment 2]]*Data_Set[[#This Row],[Poids OT (T)]]*Data_Set[[#This Row],[Distance (KM)]]</f>
        <v>15.987486230520002</v>
      </c>
      <c r="AC1248" s="30">
        <f>Data_Set[[#This Row],[Bilan CO2 Segment 1 (Kg CO2)]]+Data_Set[[#This Row],[Bilan CO2 Segment 2 (Kg CO2)]]</f>
        <v>32.252838902520004</v>
      </c>
      <c r="AD1248" s="1"/>
    </row>
    <row r="1249" spans="1:30" ht="12.5" x14ac:dyDescent="0.25">
      <c r="A1249" s="7">
        <v>20211200035</v>
      </c>
      <c r="B1249" s="18">
        <v>44553</v>
      </c>
      <c r="C1249" s="18" t="str">
        <f>TEXT(B1249, "mmmm")</f>
        <v>décembre</v>
      </c>
      <c r="D1249" s="18" t="str">
        <f>TEXT(B1249,"aaaa")</f>
        <v>2021</v>
      </c>
      <c r="E1249" s="7">
        <v>1448185</v>
      </c>
      <c r="F1249" s="17">
        <v>150</v>
      </c>
      <c r="G1249" s="23">
        <f>Data_Set[[#This Row],[Poids OT (kg)]]/1000</f>
        <v>0.15</v>
      </c>
      <c r="H1249" s="6" t="s">
        <v>1</v>
      </c>
      <c r="I1249" s="7">
        <v>131</v>
      </c>
      <c r="J1249" s="6">
        <v>62138</v>
      </c>
      <c r="K1249" s="6" t="s">
        <v>36</v>
      </c>
      <c r="L1249" s="6">
        <v>91100</v>
      </c>
      <c r="M1249" s="6" t="s">
        <v>22</v>
      </c>
      <c r="N1249" s="7">
        <v>247.541</v>
      </c>
      <c r="O1249" s="6" t="s">
        <v>174</v>
      </c>
      <c r="P1249" s="6" t="s">
        <v>175</v>
      </c>
      <c r="Q1249" s="11">
        <v>1910162678543</v>
      </c>
      <c r="R1249" s="12">
        <v>201019888</v>
      </c>
      <c r="S1249" s="6" t="str">
        <f>LEFT(Q1249,1)</f>
        <v>1</v>
      </c>
      <c r="T1249" s="6" t="str">
        <f>IF(S1249="1","Homme",IF(S1249="0","Inconnu","Femme"))</f>
        <v>Homme</v>
      </c>
      <c r="U1249" s="6" t="str">
        <f>"19"&amp;MID(Q1249, SEARCH("", Q1249) + 1,2)</f>
        <v>1991</v>
      </c>
      <c r="V1249" s="6" t="str">
        <f>FLOOR(U1249,5) &amp; "-" &amp; FLOOR(U1249,5) + 5</f>
        <v>1990-1995</v>
      </c>
      <c r="W1249" s="24">
        <f>IFERROR(VLOOKUP(Data_Set[[#This Row],[Type Transport]],'[1]Taux émission CO2e'!$A$5:$B$16,2,0),0)</f>
        <v>0.3</v>
      </c>
      <c r="X1249" s="28">
        <f>IFERROR(VLOOKUP(Data_Set[[#This Row],[Type Transport]],'[1]Taux émission CO2e'!$A$5:$D$16,4,0),0)</f>
        <v>0.16</v>
      </c>
      <c r="Y1249" s="24">
        <f>IFERROR(VLOOKUP(Data_Set[[#This Row],[Type Transport]],'[1]Taux émission CO2e'!$A$20:$B$31,2,0),0)</f>
        <v>0.7</v>
      </c>
      <c r="Z1249" s="6">
        <f>IFERROR(VLOOKUP(Data_Set[[#This Row],[Type Transport]],'[1]Taux émission CO2e'!$A$20:$D$31,4,0),0)</f>
        <v>6.7400000000000002E-2</v>
      </c>
      <c r="AA1249" s="30">
        <f>Data_Set[[#This Row],[Repartition Segment 1]]*Data_Set[[#This Row],[Coefficient CO2 Segment 1]]*Data_Set[[#This Row],[Poids OT (T)]]*Data_Set[[#This Row],[Distance (KM)]]</f>
        <v>1.7822951999999999</v>
      </c>
      <c r="AB1249" s="30">
        <f>Data_Set[[#This Row],[Repartition Segment 2]]*Data_Set[[#This Row],[Coefficient CO2 Segment 2]]*Data_Set[[#This Row],[Poids OT (T)]]*Data_Set[[#This Row],[Distance (KM)]]</f>
        <v>1.7518476569999999</v>
      </c>
      <c r="AC1249" s="30">
        <f>Data_Set[[#This Row],[Bilan CO2 Segment 1 (Kg CO2)]]+Data_Set[[#This Row],[Bilan CO2 Segment 2 (Kg CO2)]]</f>
        <v>3.534142857</v>
      </c>
      <c r="AD1249" s="1"/>
    </row>
    <row r="1250" spans="1:30" ht="12.5" x14ac:dyDescent="0.25">
      <c r="A1250" s="7">
        <v>20220100037</v>
      </c>
      <c r="B1250" s="18">
        <v>44581</v>
      </c>
      <c r="C1250" s="18" t="str">
        <f>TEXT(B1250, "mmmm")</f>
        <v>janvier</v>
      </c>
      <c r="D1250" s="18" t="str">
        <f>TEXT(B1250,"aaaa")</f>
        <v>2022</v>
      </c>
      <c r="E1250" s="7">
        <v>1457781</v>
      </c>
      <c r="F1250" s="17">
        <v>450</v>
      </c>
      <c r="G1250" s="23">
        <f>Data_Set[[#This Row],[Poids OT (kg)]]/1000</f>
        <v>0.45</v>
      </c>
      <c r="H1250" s="6" t="s">
        <v>0</v>
      </c>
      <c r="I1250" s="7">
        <v>250</v>
      </c>
      <c r="J1250" s="6">
        <v>62138</v>
      </c>
      <c r="K1250" s="6" t="s">
        <v>36</v>
      </c>
      <c r="L1250" s="6">
        <v>91100</v>
      </c>
      <c r="M1250" s="6" t="s">
        <v>22</v>
      </c>
      <c r="N1250" s="7">
        <v>247.541</v>
      </c>
      <c r="O1250" s="6" t="s">
        <v>174</v>
      </c>
      <c r="P1250" s="6" t="s">
        <v>175</v>
      </c>
      <c r="Q1250" s="11">
        <v>1910162678543</v>
      </c>
      <c r="R1250" s="12">
        <v>201019888</v>
      </c>
      <c r="S1250" s="6" t="str">
        <f>LEFT(Q1250,1)</f>
        <v>1</v>
      </c>
      <c r="T1250" s="6" t="str">
        <f>IF(S1250="1","Homme",IF(S1250="0","Inconnu","Femme"))</f>
        <v>Homme</v>
      </c>
      <c r="U1250" s="6" t="str">
        <f>"19"&amp;MID(Q1250, SEARCH("", Q1250) + 1,2)</f>
        <v>1991</v>
      </c>
      <c r="V1250" s="6" t="str">
        <f>FLOOR(U1250,5) &amp; "-" &amp; FLOOR(U1250,5) + 5</f>
        <v>1990-1995</v>
      </c>
      <c r="W1250" s="24">
        <f>IFERROR(VLOOKUP(Data_Set[[#This Row],[Type Transport]],'[1]Taux émission CO2e'!$A$5:$B$16,2,0),0)</f>
        <v>0.3</v>
      </c>
      <c r="X1250" s="28">
        <f>IFERROR(VLOOKUP(Data_Set[[#This Row],[Type Transport]],'[1]Taux émission CO2e'!$A$5:$D$16,4,0),0)</f>
        <v>0.16</v>
      </c>
      <c r="Y1250" s="24">
        <f>IFERROR(VLOOKUP(Data_Set[[#This Row],[Type Transport]],'[1]Taux émission CO2e'!$A$20:$B$31,2,0),0)</f>
        <v>0.7</v>
      </c>
      <c r="Z1250" s="6">
        <f>IFERROR(VLOOKUP(Data_Set[[#This Row],[Type Transport]],'[1]Taux émission CO2e'!$A$20:$D$31,4,0),0)</f>
        <v>6.7400000000000002E-2</v>
      </c>
      <c r="AA1250" s="30">
        <f>Data_Set[[#This Row],[Repartition Segment 1]]*Data_Set[[#This Row],[Coefficient CO2 Segment 1]]*Data_Set[[#This Row],[Poids OT (T)]]*Data_Set[[#This Row],[Distance (KM)]]</f>
        <v>5.3468856000000002</v>
      </c>
      <c r="AB1250" s="30">
        <f>Data_Set[[#This Row],[Repartition Segment 2]]*Data_Set[[#This Row],[Coefficient CO2 Segment 2]]*Data_Set[[#This Row],[Poids OT (T)]]*Data_Set[[#This Row],[Distance (KM)]]</f>
        <v>5.2555429709999997</v>
      </c>
      <c r="AC1250" s="30">
        <f>Data_Set[[#This Row],[Bilan CO2 Segment 1 (Kg CO2)]]+Data_Set[[#This Row],[Bilan CO2 Segment 2 (Kg CO2)]]</f>
        <v>10.602428571000001</v>
      </c>
      <c r="AD1250" s="1"/>
    </row>
    <row r="1251" spans="1:30" ht="12.5" x14ac:dyDescent="0.25">
      <c r="A1251" s="7">
        <v>20220300036</v>
      </c>
      <c r="B1251" s="18">
        <v>44607</v>
      </c>
      <c r="C1251" s="18" t="str">
        <f>TEXT(B1251, "mmmm")</f>
        <v>février</v>
      </c>
      <c r="D1251" s="18" t="str">
        <f>TEXT(B1251,"aaaa")</f>
        <v>2022</v>
      </c>
      <c r="E1251" s="7">
        <v>1467141</v>
      </c>
      <c r="F1251" s="17">
        <v>750</v>
      </c>
      <c r="G1251" s="23">
        <f>Data_Set[[#This Row],[Poids OT (kg)]]/1000</f>
        <v>0.75</v>
      </c>
      <c r="H1251" s="6" t="s">
        <v>0</v>
      </c>
      <c r="I1251" s="7">
        <v>390</v>
      </c>
      <c r="J1251" s="6">
        <v>62138</v>
      </c>
      <c r="K1251" s="6" t="s">
        <v>36</v>
      </c>
      <c r="L1251" s="6">
        <v>91100</v>
      </c>
      <c r="M1251" s="6" t="s">
        <v>22</v>
      </c>
      <c r="N1251" s="7">
        <v>247.541</v>
      </c>
      <c r="O1251" s="6" t="s">
        <v>174</v>
      </c>
      <c r="P1251" s="6" t="s">
        <v>175</v>
      </c>
      <c r="Q1251" s="11">
        <v>1910162678543</v>
      </c>
      <c r="R1251" s="12">
        <v>201019888</v>
      </c>
      <c r="S1251" s="6" t="str">
        <f>LEFT(Q1251,1)</f>
        <v>1</v>
      </c>
      <c r="T1251" s="6" t="str">
        <f>IF(S1251="1","Homme",IF(S1251="0","Inconnu","Femme"))</f>
        <v>Homme</v>
      </c>
      <c r="U1251" s="6" t="str">
        <f>"19"&amp;MID(Q1251, SEARCH("", Q1251) + 1,2)</f>
        <v>1991</v>
      </c>
      <c r="V1251" s="6" t="str">
        <f>FLOOR(U1251,5) &amp; "-" &amp; FLOOR(U1251,5) + 5</f>
        <v>1990-1995</v>
      </c>
      <c r="W1251" s="24">
        <f>IFERROR(VLOOKUP(Data_Set[[#This Row],[Type Transport]],'[1]Taux émission CO2e'!$A$5:$B$16,2,0),0)</f>
        <v>0.3</v>
      </c>
      <c r="X1251" s="28">
        <f>IFERROR(VLOOKUP(Data_Set[[#This Row],[Type Transport]],'[1]Taux émission CO2e'!$A$5:$D$16,4,0),0)</f>
        <v>0.16</v>
      </c>
      <c r="Y1251" s="24">
        <f>IFERROR(VLOOKUP(Data_Set[[#This Row],[Type Transport]],'[1]Taux émission CO2e'!$A$20:$B$31,2,0),0)</f>
        <v>0.7</v>
      </c>
      <c r="Z1251" s="6">
        <f>IFERROR(VLOOKUP(Data_Set[[#This Row],[Type Transport]],'[1]Taux émission CO2e'!$A$20:$D$31,4,0),0)</f>
        <v>6.7400000000000002E-2</v>
      </c>
      <c r="AA1251" s="30">
        <f>Data_Set[[#This Row],[Repartition Segment 1]]*Data_Set[[#This Row],[Coefficient CO2 Segment 1]]*Data_Set[[#This Row],[Poids OT (T)]]*Data_Set[[#This Row],[Distance (KM)]]</f>
        <v>8.9114760000000004</v>
      </c>
      <c r="AB1251" s="30">
        <f>Data_Set[[#This Row],[Repartition Segment 2]]*Data_Set[[#This Row],[Coefficient CO2 Segment 2]]*Data_Set[[#This Row],[Poids OT (T)]]*Data_Set[[#This Row],[Distance (KM)]]</f>
        <v>8.7592382850000003</v>
      </c>
      <c r="AC1251" s="30">
        <f>Data_Set[[#This Row],[Bilan CO2 Segment 1 (Kg CO2)]]+Data_Set[[#This Row],[Bilan CO2 Segment 2 (Kg CO2)]]</f>
        <v>17.670714285000003</v>
      </c>
      <c r="AD1251" s="1"/>
    </row>
    <row r="1252" spans="1:30" ht="12.5" x14ac:dyDescent="0.25">
      <c r="A1252" s="7">
        <v>20220300036</v>
      </c>
      <c r="B1252" s="18">
        <v>44615</v>
      </c>
      <c r="C1252" s="18" t="str">
        <f>TEXT(B1252, "mmmm")</f>
        <v>février</v>
      </c>
      <c r="D1252" s="18" t="str">
        <f>TEXT(B1252,"aaaa")</f>
        <v>2022</v>
      </c>
      <c r="E1252" s="7">
        <v>1469982</v>
      </c>
      <c r="F1252" s="17">
        <v>1500</v>
      </c>
      <c r="G1252" s="23">
        <f>Data_Set[[#This Row],[Poids OT (kg)]]/1000</f>
        <v>1.5</v>
      </c>
      <c r="H1252" s="6" t="s">
        <v>0</v>
      </c>
      <c r="I1252" s="7">
        <v>371</v>
      </c>
      <c r="J1252" s="6">
        <v>62138</v>
      </c>
      <c r="K1252" s="6" t="s">
        <v>36</v>
      </c>
      <c r="L1252" s="6">
        <v>91100</v>
      </c>
      <c r="M1252" s="6" t="s">
        <v>22</v>
      </c>
      <c r="N1252" s="7">
        <v>247.541</v>
      </c>
      <c r="O1252" s="6" t="s">
        <v>174</v>
      </c>
      <c r="P1252" s="6" t="s">
        <v>175</v>
      </c>
      <c r="Q1252" s="11">
        <v>1910162678543</v>
      </c>
      <c r="R1252" s="12">
        <v>201019888</v>
      </c>
      <c r="S1252" s="6" t="str">
        <f>LEFT(Q1252,1)</f>
        <v>1</v>
      </c>
      <c r="T1252" s="6" t="str">
        <f>IF(S1252="1","Homme",IF(S1252="0","Inconnu","Femme"))</f>
        <v>Homme</v>
      </c>
      <c r="U1252" s="6" t="str">
        <f>"19"&amp;MID(Q1252, SEARCH("", Q1252) + 1,2)</f>
        <v>1991</v>
      </c>
      <c r="V1252" s="6" t="str">
        <f>FLOOR(U1252,5) &amp; "-" &amp; FLOOR(U1252,5) + 5</f>
        <v>1990-1995</v>
      </c>
      <c r="W1252" s="24">
        <f>IFERROR(VLOOKUP(Data_Set[[#This Row],[Type Transport]],'[1]Taux émission CO2e'!$A$5:$B$16,2,0),0)</f>
        <v>0.3</v>
      </c>
      <c r="X1252" s="28">
        <f>IFERROR(VLOOKUP(Data_Set[[#This Row],[Type Transport]],'[1]Taux émission CO2e'!$A$5:$D$16,4,0),0)</f>
        <v>0.16</v>
      </c>
      <c r="Y1252" s="24">
        <f>IFERROR(VLOOKUP(Data_Set[[#This Row],[Type Transport]],'[1]Taux émission CO2e'!$A$20:$B$31,2,0),0)</f>
        <v>0.7</v>
      </c>
      <c r="Z1252" s="6">
        <f>IFERROR(VLOOKUP(Data_Set[[#This Row],[Type Transport]],'[1]Taux émission CO2e'!$A$20:$D$31,4,0),0)</f>
        <v>6.7400000000000002E-2</v>
      </c>
      <c r="AA1252" s="30">
        <f>Data_Set[[#This Row],[Repartition Segment 1]]*Data_Set[[#This Row],[Coefficient CO2 Segment 1]]*Data_Set[[#This Row],[Poids OT (T)]]*Data_Set[[#This Row],[Distance (KM)]]</f>
        <v>17.822952000000001</v>
      </c>
      <c r="AB1252" s="30">
        <f>Data_Set[[#This Row],[Repartition Segment 2]]*Data_Set[[#This Row],[Coefficient CO2 Segment 2]]*Data_Set[[#This Row],[Poids OT (T)]]*Data_Set[[#This Row],[Distance (KM)]]</f>
        <v>17.518476570000001</v>
      </c>
      <c r="AC1252" s="30">
        <f>Data_Set[[#This Row],[Bilan CO2 Segment 1 (Kg CO2)]]+Data_Set[[#This Row],[Bilan CO2 Segment 2 (Kg CO2)]]</f>
        <v>35.341428570000005</v>
      </c>
      <c r="AD1252" s="1"/>
    </row>
    <row r="1253" spans="1:30" ht="12.5" x14ac:dyDescent="0.25">
      <c r="A1253" s="7">
        <v>20220400055</v>
      </c>
      <c r="B1253" s="18">
        <v>44652</v>
      </c>
      <c r="C1253" s="18" t="str">
        <f>TEXT(B1253, "mmmm")</f>
        <v>avril</v>
      </c>
      <c r="D1253" s="18" t="str">
        <f>TEXT(B1253,"aaaa")</f>
        <v>2022</v>
      </c>
      <c r="E1253" s="7">
        <v>1486219</v>
      </c>
      <c r="F1253" s="17">
        <v>2200</v>
      </c>
      <c r="G1253" s="23">
        <f>Data_Set[[#This Row],[Poids OT (kg)]]/1000</f>
        <v>2.2000000000000002</v>
      </c>
      <c r="H1253" s="6" t="s">
        <v>5</v>
      </c>
      <c r="I1253" s="7">
        <v>525</v>
      </c>
      <c r="J1253" s="6">
        <v>62138</v>
      </c>
      <c r="K1253" s="6" t="s">
        <v>36</v>
      </c>
      <c r="L1253" s="6">
        <v>91100</v>
      </c>
      <c r="M1253" s="6" t="s">
        <v>22</v>
      </c>
      <c r="N1253" s="7">
        <v>247.541</v>
      </c>
      <c r="O1253" s="6" t="s">
        <v>174</v>
      </c>
      <c r="P1253" s="6" t="s">
        <v>175</v>
      </c>
      <c r="Q1253" s="11">
        <v>1910162678543</v>
      </c>
      <c r="R1253" s="12">
        <v>201019888</v>
      </c>
      <c r="S1253" s="6" t="str">
        <f>LEFT(Q1253,1)</f>
        <v>1</v>
      </c>
      <c r="T1253" s="6" t="str">
        <f>IF(S1253="1","Homme",IF(S1253="0","Inconnu","Femme"))</f>
        <v>Homme</v>
      </c>
      <c r="U1253" s="6" t="str">
        <f>"19"&amp;MID(Q1253, SEARCH("", Q1253) + 1,2)</f>
        <v>1991</v>
      </c>
      <c r="V1253" s="6" t="str">
        <f>FLOOR(U1253,5) &amp; "-" &amp; FLOOR(U1253,5) + 5</f>
        <v>1990-1995</v>
      </c>
      <c r="W1253" s="24">
        <f>IFERROR(VLOOKUP(Data_Set[[#This Row],[Type Transport]],'[1]Taux émission CO2e'!$A$5:$B$16,2,0),0)</f>
        <v>1</v>
      </c>
      <c r="X1253" s="28">
        <f>IFERROR(VLOOKUP(Data_Set[[#This Row],[Type Transport]],'[1]Taux émission CO2e'!$A$5:$D$16,4,0),0)</f>
        <v>0.16</v>
      </c>
      <c r="Y1253" s="24">
        <f>IFERROR(VLOOKUP(Data_Set[[#This Row],[Type Transport]],'[1]Taux émission CO2e'!$A$20:$B$31,2,0),0)</f>
        <v>0</v>
      </c>
      <c r="Z1253" s="6">
        <f>IFERROR(VLOOKUP(Data_Set[[#This Row],[Type Transport]],'[1]Taux émission CO2e'!$A$20:$D$31,4,0),0)</f>
        <v>0</v>
      </c>
      <c r="AA1253" s="30">
        <f>Data_Set[[#This Row],[Repartition Segment 1]]*Data_Set[[#This Row],[Coefficient CO2 Segment 1]]*Data_Set[[#This Row],[Poids OT (T)]]*Data_Set[[#This Row],[Distance (KM)]]</f>
        <v>87.134432000000004</v>
      </c>
      <c r="AB1253" s="30">
        <f>Data_Set[[#This Row],[Repartition Segment 2]]*Data_Set[[#This Row],[Coefficient CO2 Segment 2]]*Data_Set[[#This Row],[Poids OT (T)]]*Data_Set[[#This Row],[Distance (KM)]]</f>
        <v>0</v>
      </c>
      <c r="AC1253" s="30">
        <f>Data_Set[[#This Row],[Bilan CO2 Segment 1 (Kg CO2)]]+Data_Set[[#This Row],[Bilan CO2 Segment 2 (Kg CO2)]]</f>
        <v>87.134432000000004</v>
      </c>
      <c r="AD1253" s="1"/>
    </row>
    <row r="1254" spans="1:30" ht="12.5" x14ac:dyDescent="0.25">
      <c r="A1254" s="7">
        <v>20220400055</v>
      </c>
      <c r="B1254" s="18">
        <v>44659</v>
      </c>
      <c r="C1254" s="18" t="str">
        <f>TEXT(B1254, "mmmm")</f>
        <v>avril</v>
      </c>
      <c r="D1254" s="18" t="str">
        <f>TEXT(B1254,"aaaa")</f>
        <v>2022</v>
      </c>
      <c r="E1254" s="7">
        <v>1489396</v>
      </c>
      <c r="F1254" s="17">
        <v>2200</v>
      </c>
      <c r="G1254" s="23">
        <f>Data_Set[[#This Row],[Poids OT (kg)]]/1000</f>
        <v>2.2000000000000002</v>
      </c>
      <c r="H1254" s="6" t="s">
        <v>5</v>
      </c>
      <c r="I1254" s="7">
        <v>525</v>
      </c>
      <c r="J1254" s="6">
        <v>62138</v>
      </c>
      <c r="K1254" s="6" t="s">
        <v>36</v>
      </c>
      <c r="L1254" s="6">
        <v>91100</v>
      </c>
      <c r="M1254" s="6" t="s">
        <v>22</v>
      </c>
      <c r="N1254" s="7">
        <v>247.541</v>
      </c>
      <c r="O1254" s="6" t="s">
        <v>174</v>
      </c>
      <c r="P1254" s="6" t="s">
        <v>175</v>
      </c>
      <c r="Q1254" s="11">
        <v>1910162678543</v>
      </c>
      <c r="R1254" s="12">
        <v>201019888</v>
      </c>
      <c r="S1254" s="6" t="str">
        <f>LEFT(Q1254,1)</f>
        <v>1</v>
      </c>
      <c r="T1254" s="6" t="str">
        <f>IF(S1254="1","Homme",IF(S1254="0","Inconnu","Femme"))</f>
        <v>Homme</v>
      </c>
      <c r="U1254" s="6" t="str">
        <f>"19"&amp;MID(Q1254, SEARCH("", Q1254) + 1,2)</f>
        <v>1991</v>
      </c>
      <c r="V1254" s="6" t="str">
        <f>FLOOR(U1254,5) &amp; "-" &amp; FLOOR(U1254,5) + 5</f>
        <v>1990-1995</v>
      </c>
      <c r="W1254" s="24">
        <f>IFERROR(VLOOKUP(Data_Set[[#This Row],[Type Transport]],'[1]Taux émission CO2e'!$A$5:$B$16,2,0),0)</f>
        <v>1</v>
      </c>
      <c r="X1254" s="28">
        <f>IFERROR(VLOOKUP(Data_Set[[#This Row],[Type Transport]],'[1]Taux émission CO2e'!$A$5:$D$16,4,0),0)</f>
        <v>0.16</v>
      </c>
      <c r="Y1254" s="24">
        <f>IFERROR(VLOOKUP(Data_Set[[#This Row],[Type Transport]],'[1]Taux émission CO2e'!$A$20:$B$31,2,0),0)</f>
        <v>0</v>
      </c>
      <c r="Z1254" s="6">
        <f>IFERROR(VLOOKUP(Data_Set[[#This Row],[Type Transport]],'[1]Taux émission CO2e'!$A$20:$D$31,4,0),0)</f>
        <v>0</v>
      </c>
      <c r="AA1254" s="30">
        <f>Data_Set[[#This Row],[Repartition Segment 1]]*Data_Set[[#This Row],[Coefficient CO2 Segment 1]]*Data_Set[[#This Row],[Poids OT (T)]]*Data_Set[[#This Row],[Distance (KM)]]</f>
        <v>87.134432000000004</v>
      </c>
      <c r="AB1254" s="30">
        <f>Data_Set[[#This Row],[Repartition Segment 2]]*Data_Set[[#This Row],[Coefficient CO2 Segment 2]]*Data_Set[[#This Row],[Poids OT (T)]]*Data_Set[[#This Row],[Distance (KM)]]</f>
        <v>0</v>
      </c>
      <c r="AC1254" s="30">
        <f>Data_Set[[#This Row],[Bilan CO2 Segment 1 (Kg CO2)]]+Data_Set[[#This Row],[Bilan CO2 Segment 2 (Kg CO2)]]</f>
        <v>87.134432000000004</v>
      </c>
      <c r="AD1254" s="1"/>
    </row>
    <row r="1255" spans="1:30" ht="12.5" x14ac:dyDescent="0.25">
      <c r="A1255" s="7">
        <v>20220400055</v>
      </c>
      <c r="B1255" s="18">
        <v>44666</v>
      </c>
      <c r="C1255" s="18" t="str">
        <f>TEXT(B1255, "mmmm")</f>
        <v>avril</v>
      </c>
      <c r="D1255" s="18" t="str">
        <f>TEXT(B1255,"aaaa")</f>
        <v>2022</v>
      </c>
      <c r="E1255" s="7">
        <v>1492939</v>
      </c>
      <c r="F1255" s="17">
        <v>5000</v>
      </c>
      <c r="G1255" s="23">
        <f>Data_Set[[#This Row],[Poids OT (kg)]]/1000</f>
        <v>5</v>
      </c>
      <c r="H1255" s="6" t="s">
        <v>5</v>
      </c>
      <c r="I1255" s="7">
        <v>550</v>
      </c>
      <c r="J1255" s="6">
        <v>62138</v>
      </c>
      <c r="K1255" s="6" t="s">
        <v>36</v>
      </c>
      <c r="L1255" s="6">
        <v>91100</v>
      </c>
      <c r="M1255" s="6" t="s">
        <v>22</v>
      </c>
      <c r="N1255" s="7">
        <v>247.541</v>
      </c>
      <c r="O1255" s="6" t="s">
        <v>174</v>
      </c>
      <c r="P1255" s="6" t="s">
        <v>175</v>
      </c>
      <c r="Q1255" s="11">
        <v>1910162678543</v>
      </c>
      <c r="R1255" s="12">
        <v>201019888</v>
      </c>
      <c r="S1255" s="6" t="str">
        <f>LEFT(Q1255,1)</f>
        <v>1</v>
      </c>
      <c r="T1255" s="6" t="str">
        <f>IF(S1255="1","Homme",IF(S1255="0","Inconnu","Femme"))</f>
        <v>Homme</v>
      </c>
      <c r="U1255" s="6" t="str">
        <f>"19"&amp;MID(Q1255, SEARCH("", Q1255) + 1,2)</f>
        <v>1991</v>
      </c>
      <c r="V1255" s="6" t="str">
        <f>FLOOR(U1255,5) &amp; "-" &amp; FLOOR(U1255,5) + 5</f>
        <v>1990-1995</v>
      </c>
      <c r="W1255" s="24">
        <f>IFERROR(VLOOKUP(Data_Set[[#This Row],[Type Transport]],'[1]Taux émission CO2e'!$A$5:$B$16,2,0),0)</f>
        <v>1</v>
      </c>
      <c r="X1255" s="28">
        <f>IFERROR(VLOOKUP(Data_Set[[#This Row],[Type Transport]],'[1]Taux émission CO2e'!$A$5:$D$16,4,0),0)</f>
        <v>0.16</v>
      </c>
      <c r="Y1255" s="24">
        <f>IFERROR(VLOOKUP(Data_Set[[#This Row],[Type Transport]],'[1]Taux émission CO2e'!$A$20:$B$31,2,0),0)</f>
        <v>0</v>
      </c>
      <c r="Z1255" s="6">
        <f>IFERROR(VLOOKUP(Data_Set[[#This Row],[Type Transport]],'[1]Taux émission CO2e'!$A$20:$D$31,4,0),0)</f>
        <v>0</v>
      </c>
      <c r="AA1255" s="30">
        <f>Data_Set[[#This Row],[Repartition Segment 1]]*Data_Set[[#This Row],[Coefficient CO2 Segment 1]]*Data_Set[[#This Row],[Poids OT (T)]]*Data_Set[[#This Row],[Distance (KM)]]</f>
        <v>198.03280000000001</v>
      </c>
      <c r="AB1255" s="30">
        <f>Data_Set[[#This Row],[Repartition Segment 2]]*Data_Set[[#This Row],[Coefficient CO2 Segment 2]]*Data_Set[[#This Row],[Poids OT (T)]]*Data_Set[[#This Row],[Distance (KM)]]</f>
        <v>0</v>
      </c>
      <c r="AC1255" s="30">
        <f>Data_Set[[#This Row],[Bilan CO2 Segment 1 (Kg CO2)]]+Data_Set[[#This Row],[Bilan CO2 Segment 2 (Kg CO2)]]</f>
        <v>198.03280000000001</v>
      </c>
      <c r="AD1255" s="1"/>
    </row>
    <row r="1256" spans="1:30" ht="12.5" x14ac:dyDescent="0.25">
      <c r="A1256" s="7">
        <v>20220400055</v>
      </c>
      <c r="B1256" s="18">
        <v>44673</v>
      </c>
      <c r="C1256" s="18" t="str">
        <f>TEXT(B1256, "mmmm")</f>
        <v>avril</v>
      </c>
      <c r="D1256" s="18" t="str">
        <f>TEXT(B1256,"aaaa")</f>
        <v>2022</v>
      </c>
      <c r="E1256" s="7">
        <v>1495336</v>
      </c>
      <c r="F1256" s="17">
        <v>5000</v>
      </c>
      <c r="G1256" s="23">
        <f>Data_Set[[#This Row],[Poids OT (kg)]]/1000</f>
        <v>5</v>
      </c>
      <c r="H1256" s="6" t="s">
        <v>5</v>
      </c>
      <c r="I1256" s="7">
        <v>550</v>
      </c>
      <c r="J1256" s="6">
        <v>62138</v>
      </c>
      <c r="K1256" s="6" t="s">
        <v>36</v>
      </c>
      <c r="L1256" s="6">
        <v>91100</v>
      </c>
      <c r="M1256" s="6" t="s">
        <v>22</v>
      </c>
      <c r="N1256" s="7">
        <v>247.541</v>
      </c>
      <c r="O1256" s="6" t="s">
        <v>174</v>
      </c>
      <c r="P1256" s="6" t="s">
        <v>175</v>
      </c>
      <c r="Q1256" s="11">
        <v>1910162678543</v>
      </c>
      <c r="R1256" s="12">
        <v>201019888</v>
      </c>
      <c r="S1256" s="6" t="str">
        <f>LEFT(Q1256,1)</f>
        <v>1</v>
      </c>
      <c r="T1256" s="6" t="str">
        <f>IF(S1256="1","Homme",IF(S1256="0","Inconnu","Femme"))</f>
        <v>Homme</v>
      </c>
      <c r="U1256" s="6" t="str">
        <f>"19"&amp;MID(Q1256, SEARCH("", Q1256) + 1,2)</f>
        <v>1991</v>
      </c>
      <c r="V1256" s="6" t="str">
        <f>FLOOR(U1256,5) &amp; "-" &amp; FLOOR(U1256,5) + 5</f>
        <v>1990-1995</v>
      </c>
      <c r="W1256" s="24">
        <f>IFERROR(VLOOKUP(Data_Set[[#This Row],[Type Transport]],'[1]Taux émission CO2e'!$A$5:$B$16,2,0),0)</f>
        <v>1</v>
      </c>
      <c r="X1256" s="28">
        <f>IFERROR(VLOOKUP(Data_Set[[#This Row],[Type Transport]],'[1]Taux émission CO2e'!$A$5:$D$16,4,0),0)</f>
        <v>0.16</v>
      </c>
      <c r="Y1256" s="24">
        <f>IFERROR(VLOOKUP(Data_Set[[#This Row],[Type Transport]],'[1]Taux émission CO2e'!$A$20:$B$31,2,0),0)</f>
        <v>0</v>
      </c>
      <c r="Z1256" s="6">
        <f>IFERROR(VLOOKUP(Data_Set[[#This Row],[Type Transport]],'[1]Taux émission CO2e'!$A$20:$D$31,4,0),0)</f>
        <v>0</v>
      </c>
      <c r="AA1256" s="30">
        <f>Data_Set[[#This Row],[Repartition Segment 1]]*Data_Set[[#This Row],[Coefficient CO2 Segment 1]]*Data_Set[[#This Row],[Poids OT (T)]]*Data_Set[[#This Row],[Distance (KM)]]</f>
        <v>198.03280000000001</v>
      </c>
      <c r="AB1256" s="30">
        <f>Data_Set[[#This Row],[Repartition Segment 2]]*Data_Set[[#This Row],[Coefficient CO2 Segment 2]]*Data_Set[[#This Row],[Poids OT (T)]]*Data_Set[[#This Row],[Distance (KM)]]</f>
        <v>0</v>
      </c>
      <c r="AC1256" s="30">
        <f>Data_Set[[#This Row],[Bilan CO2 Segment 1 (Kg CO2)]]+Data_Set[[#This Row],[Bilan CO2 Segment 2 (Kg CO2)]]</f>
        <v>198.03280000000001</v>
      </c>
      <c r="AD1256" s="1"/>
    </row>
    <row r="1257" spans="1:30" ht="12.5" x14ac:dyDescent="0.25">
      <c r="A1257" s="7">
        <v>2022050075</v>
      </c>
      <c r="B1257" s="18">
        <v>44683</v>
      </c>
      <c r="C1257" s="18" t="str">
        <f>TEXT(B1257, "mmmm")</f>
        <v>mai</v>
      </c>
      <c r="D1257" s="18" t="str">
        <f>TEXT(B1257,"aaaa")</f>
        <v>2022</v>
      </c>
      <c r="E1257" s="7">
        <v>1498237</v>
      </c>
      <c r="F1257" s="17">
        <v>5000</v>
      </c>
      <c r="G1257" s="23">
        <f>Data_Set[[#This Row],[Poids OT (kg)]]/1000</f>
        <v>5</v>
      </c>
      <c r="H1257" s="6" t="s">
        <v>5</v>
      </c>
      <c r="I1257" s="7">
        <v>550</v>
      </c>
      <c r="J1257" s="6">
        <v>62138</v>
      </c>
      <c r="K1257" s="6" t="s">
        <v>36</v>
      </c>
      <c r="L1257" s="6">
        <v>91100</v>
      </c>
      <c r="M1257" s="6" t="s">
        <v>22</v>
      </c>
      <c r="N1257" s="7">
        <v>247.541</v>
      </c>
      <c r="O1257" s="6" t="s">
        <v>174</v>
      </c>
      <c r="P1257" s="6" t="s">
        <v>175</v>
      </c>
      <c r="Q1257" s="11">
        <v>1910162678543</v>
      </c>
      <c r="R1257" s="12">
        <v>201019888</v>
      </c>
      <c r="S1257" s="6" t="str">
        <f>LEFT(Q1257,1)</f>
        <v>1</v>
      </c>
      <c r="T1257" s="6" t="str">
        <f>IF(S1257="1","Homme",IF(S1257="0","Inconnu","Femme"))</f>
        <v>Homme</v>
      </c>
      <c r="U1257" s="6" t="str">
        <f>"19"&amp;MID(Q1257, SEARCH("", Q1257) + 1,2)</f>
        <v>1991</v>
      </c>
      <c r="V1257" s="6" t="str">
        <f>FLOOR(U1257,5) &amp; "-" &amp; FLOOR(U1257,5) + 5</f>
        <v>1990-1995</v>
      </c>
      <c r="W1257" s="24">
        <f>IFERROR(VLOOKUP(Data_Set[[#This Row],[Type Transport]],'[1]Taux émission CO2e'!$A$5:$B$16,2,0),0)</f>
        <v>1</v>
      </c>
      <c r="X1257" s="28">
        <f>IFERROR(VLOOKUP(Data_Set[[#This Row],[Type Transport]],'[1]Taux émission CO2e'!$A$5:$D$16,4,0),0)</f>
        <v>0.16</v>
      </c>
      <c r="Y1257" s="24">
        <f>IFERROR(VLOOKUP(Data_Set[[#This Row],[Type Transport]],'[1]Taux émission CO2e'!$A$20:$B$31,2,0),0)</f>
        <v>0</v>
      </c>
      <c r="Z1257" s="6">
        <f>IFERROR(VLOOKUP(Data_Set[[#This Row],[Type Transport]],'[1]Taux émission CO2e'!$A$20:$D$31,4,0),0)</f>
        <v>0</v>
      </c>
      <c r="AA1257" s="30">
        <f>Data_Set[[#This Row],[Repartition Segment 1]]*Data_Set[[#This Row],[Coefficient CO2 Segment 1]]*Data_Set[[#This Row],[Poids OT (T)]]*Data_Set[[#This Row],[Distance (KM)]]</f>
        <v>198.03280000000001</v>
      </c>
      <c r="AB1257" s="30">
        <f>Data_Set[[#This Row],[Repartition Segment 2]]*Data_Set[[#This Row],[Coefficient CO2 Segment 2]]*Data_Set[[#This Row],[Poids OT (T)]]*Data_Set[[#This Row],[Distance (KM)]]</f>
        <v>0</v>
      </c>
      <c r="AC1257" s="30">
        <f>Data_Set[[#This Row],[Bilan CO2 Segment 1 (Kg CO2)]]+Data_Set[[#This Row],[Bilan CO2 Segment 2 (Kg CO2)]]</f>
        <v>198.03280000000001</v>
      </c>
      <c r="AD1257" s="1"/>
    </row>
    <row r="1258" spans="1:30" ht="12.5" x14ac:dyDescent="0.25">
      <c r="A1258" s="7">
        <v>20210800045</v>
      </c>
      <c r="B1258" s="18">
        <v>44426</v>
      </c>
      <c r="C1258" s="18" t="str">
        <f>TEXT(B1258, "mmmm")</f>
        <v>août</v>
      </c>
      <c r="D1258" s="18" t="str">
        <f>TEXT(B1258,"aaaa")</f>
        <v>2021</v>
      </c>
      <c r="E1258" s="7">
        <v>1396338</v>
      </c>
      <c r="F1258" s="17">
        <v>150</v>
      </c>
      <c r="G1258" s="23">
        <f>Data_Set[[#This Row],[Poids OT (kg)]]/1000</f>
        <v>0.15</v>
      </c>
      <c r="H1258" s="6" t="s">
        <v>1</v>
      </c>
      <c r="I1258" s="7">
        <v>60</v>
      </c>
      <c r="J1258" s="6">
        <v>62620</v>
      </c>
      <c r="K1258" s="6" t="s">
        <v>42</v>
      </c>
      <c r="L1258" s="6">
        <v>91100</v>
      </c>
      <c r="M1258" s="6" t="s">
        <v>22</v>
      </c>
      <c r="N1258" s="7">
        <v>247.535</v>
      </c>
      <c r="O1258" s="6" t="s">
        <v>186</v>
      </c>
      <c r="P1258" s="6" t="s">
        <v>187</v>
      </c>
      <c r="Q1258" s="11">
        <v>2830362987654</v>
      </c>
      <c r="R1258" s="12">
        <v>634450923</v>
      </c>
      <c r="S1258" s="6" t="str">
        <f>LEFT(Q1258,1)</f>
        <v>2</v>
      </c>
      <c r="T1258" s="6" t="str">
        <f>IF(S1258="1","Homme",IF(S1258="0","Inconnu","Femme"))</f>
        <v>Femme</v>
      </c>
      <c r="U1258" s="6" t="str">
        <f>"19"&amp;MID(Q1258, SEARCH("", Q1258) + 1,2)</f>
        <v>1983</v>
      </c>
      <c r="V1258" s="6" t="str">
        <f>FLOOR(U1258,5) &amp; "-" &amp; FLOOR(U1258,5) + 5</f>
        <v>1980-1985</v>
      </c>
      <c r="W1258" s="24">
        <f>IFERROR(VLOOKUP(Data_Set[[#This Row],[Type Transport]],'[1]Taux émission CO2e'!$A$5:$B$16,2,0),0)</f>
        <v>0.3</v>
      </c>
      <c r="X1258" s="28">
        <f>IFERROR(VLOOKUP(Data_Set[[#This Row],[Type Transport]],'[1]Taux émission CO2e'!$A$5:$D$16,4,0),0)</f>
        <v>0.16</v>
      </c>
      <c r="Y1258" s="24">
        <f>IFERROR(VLOOKUP(Data_Set[[#This Row],[Type Transport]],'[1]Taux émission CO2e'!$A$20:$B$31,2,0),0)</f>
        <v>0.7</v>
      </c>
      <c r="Z1258" s="6">
        <f>IFERROR(VLOOKUP(Data_Set[[#This Row],[Type Transport]],'[1]Taux émission CO2e'!$A$20:$D$31,4,0),0)</f>
        <v>6.7400000000000002E-2</v>
      </c>
      <c r="AA1258" s="30">
        <f>Data_Set[[#This Row],[Repartition Segment 1]]*Data_Set[[#This Row],[Coefficient CO2 Segment 1]]*Data_Set[[#This Row],[Poids OT (T)]]*Data_Set[[#This Row],[Distance (KM)]]</f>
        <v>1.7822519999999999</v>
      </c>
      <c r="AB1258" s="30">
        <f>Data_Set[[#This Row],[Repartition Segment 2]]*Data_Set[[#This Row],[Coefficient CO2 Segment 2]]*Data_Set[[#This Row],[Poids OT (T)]]*Data_Set[[#This Row],[Distance (KM)]]</f>
        <v>1.751805195</v>
      </c>
      <c r="AC1258" s="30">
        <f>Data_Set[[#This Row],[Bilan CO2 Segment 1 (Kg CO2)]]+Data_Set[[#This Row],[Bilan CO2 Segment 2 (Kg CO2)]]</f>
        <v>3.5340571949999999</v>
      </c>
      <c r="AD1258" s="1"/>
    </row>
    <row r="1259" spans="1:30" ht="12.5" x14ac:dyDescent="0.25">
      <c r="A1259" s="7">
        <v>20220800118</v>
      </c>
      <c r="B1259" s="18">
        <v>44797</v>
      </c>
      <c r="C1259" s="18" t="str">
        <f>TEXT(B1259, "mmmm")</f>
        <v>août</v>
      </c>
      <c r="D1259" s="18" t="str">
        <f>TEXT(B1259,"aaaa")</f>
        <v>2022</v>
      </c>
      <c r="E1259" s="7">
        <v>1544045</v>
      </c>
      <c r="F1259" s="17">
        <v>150</v>
      </c>
      <c r="G1259" s="23">
        <f>Data_Set[[#This Row],[Poids OT (kg)]]/1000</f>
        <v>0.15</v>
      </c>
      <c r="H1259" s="6" t="s">
        <v>1</v>
      </c>
      <c r="I1259" s="7">
        <v>158</v>
      </c>
      <c r="J1259" s="6">
        <v>62620</v>
      </c>
      <c r="K1259" s="6" t="s">
        <v>42</v>
      </c>
      <c r="L1259" s="6">
        <v>91100</v>
      </c>
      <c r="M1259" s="6" t="s">
        <v>22</v>
      </c>
      <c r="N1259" s="7">
        <v>247.535</v>
      </c>
      <c r="O1259" s="6" t="s">
        <v>186</v>
      </c>
      <c r="P1259" s="6" t="s">
        <v>187</v>
      </c>
      <c r="Q1259" s="11">
        <v>2830362987654</v>
      </c>
      <c r="R1259" s="12">
        <v>634450923</v>
      </c>
      <c r="S1259" s="6" t="str">
        <f>LEFT(Q1259,1)</f>
        <v>2</v>
      </c>
      <c r="T1259" s="6" t="str">
        <f>IF(S1259="1","Homme",IF(S1259="0","Inconnu","Femme"))</f>
        <v>Femme</v>
      </c>
      <c r="U1259" s="6" t="str">
        <f>"19"&amp;MID(Q1259, SEARCH("", Q1259) + 1,2)</f>
        <v>1983</v>
      </c>
      <c r="V1259" s="6" t="str">
        <f>FLOOR(U1259,5) &amp; "-" &amp; FLOOR(U1259,5) + 5</f>
        <v>1980-1985</v>
      </c>
      <c r="W1259" s="24">
        <f>IFERROR(VLOOKUP(Data_Set[[#This Row],[Type Transport]],'[1]Taux émission CO2e'!$A$5:$B$16,2,0),0)</f>
        <v>0.3</v>
      </c>
      <c r="X1259" s="28">
        <f>IFERROR(VLOOKUP(Data_Set[[#This Row],[Type Transport]],'[1]Taux émission CO2e'!$A$5:$D$16,4,0),0)</f>
        <v>0.16</v>
      </c>
      <c r="Y1259" s="24">
        <f>IFERROR(VLOOKUP(Data_Set[[#This Row],[Type Transport]],'[1]Taux émission CO2e'!$A$20:$B$31,2,0),0)</f>
        <v>0.7</v>
      </c>
      <c r="Z1259" s="6">
        <f>IFERROR(VLOOKUP(Data_Set[[#This Row],[Type Transport]],'[1]Taux émission CO2e'!$A$20:$D$31,4,0),0)</f>
        <v>6.7400000000000002E-2</v>
      </c>
      <c r="AA1259" s="30">
        <f>Data_Set[[#This Row],[Repartition Segment 1]]*Data_Set[[#This Row],[Coefficient CO2 Segment 1]]*Data_Set[[#This Row],[Poids OT (T)]]*Data_Set[[#This Row],[Distance (KM)]]</f>
        <v>1.7822519999999999</v>
      </c>
      <c r="AB1259" s="30">
        <f>Data_Set[[#This Row],[Repartition Segment 2]]*Data_Set[[#This Row],[Coefficient CO2 Segment 2]]*Data_Set[[#This Row],[Poids OT (T)]]*Data_Set[[#This Row],[Distance (KM)]]</f>
        <v>1.751805195</v>
      </c>
      <c r="AC1259" s="30">
        <f>Data_Set[[#This Row],[Bilan CO2 Segment 1 (Kg CO2)]]+Data_Set[[#This Row],[Bilan CO2 Segment 2 (Kg CO2)]]</f>
        <v>3.5340571949999999</v>
      </c>
      <c r="AD1259" s="1"/>
    </row>
    <row r="1260" spans="1:30" ht="12.5" x14ac:dyDescent="0.25">
      <c r="A1260" s="7">
        <v>20211200035</v>
      </c>
      <c r="B1260" s="18">
        <v>44560</v>
      </c>
      <c r="C1260" s="18" t="str">
        <f>TEXT(B1260, "mmmm")</f>
        <v>décembre</v>
      </c>
      <c r="D1260" s="18" t="str">
        <f>TEXT(B1260,"aaaa")</f>
        <v>2021</v>
      </c>
      <c r="E1260" s="7">
        <v>1450103</v>
      </c>
      <c r="F1260" s="17">
        <v>300</v>
      </c>
      <c r="G1260" s="23">
        <f>Data_Set[[#This Row],[Poids OT (kg)]]/1000</f>
        <v>0.3</v>
      </c>
      <c r="H1260" s="6" t="s">
        <v>0</v>
      </c>
      <c r="I1260" s="7">
        <v>100</v>
      </c>
      <c r="J1260" s="6">
        <v>91100</v>
      </c>
      <c r="K1260" s="6" t="s">
        <v>22</v>
      </c>
      <c r="L1260" s="6">
        <v>62138</v>
      </c>
      <c r="M1260" s="6" t="s">
        <v>36</v>
      </c>
      <c r="N1260" s="7">
        <v>246.48500000000001</v>
      </c>
      <c r="O1260" s="6" t="s">
        <v>145</v>
      </c>
      <c r="P1260" s="6" t="s">
        <v>146</v>
      </c>
      <c r="Q1260" s="11">
        <v>1690891543678</v>
      </c>
      <c r="R1260" s="12">
        <v>154098765</v>
      </c>
      <c r="S1260" s="6" t="str">
        <f>LEFT(Q1260,1)</f>
        <v>1</v>
      </c>
      <c r="T1260" s="6" t="str">
        <f>IF(S1260="1","Homme",IF(S1260="0","Inconnu","Femme"))</f>
        <v>Homme</v>
      </c>
      <c r="U1260" s="6" t="str">
        <f>"19"&amp;MID(Q1260, SEARCH("", Q1260) + 1,2)</f>
        <v>1969</v>
      </c>
      <c r="V1260" s="6" t="str">
        <f>FLOOR(U1260,5) &amp; "-" &amp; FLOOR(U1260,5) + 5</f>
        <v>1965-1970</v>
      </c>
      <c r="W1260" s="24">
        <f>IFERROR(VLOOKUP(Data_Set[[#This Row],[Type Transport]],'[1]Taux émission CO2e'!$A$5:$B$16,2,0),0)</f>
        <v>0.3</v>
      </c>
      <c r="X1260" s="28">
        <f>IFERROR(VLOOKUP(Data_Set[[#This Row],[Type Transport]],'[1]Taux émission CO2e'!$A$5:$D$16,4,0),0)</f>
        <v>0.16</v>
      </c>
      <c r="Y1260" s="24">
        <f>IFERROR(VLOOKUP(Data_Set[[#This Row],[Type Transport]],'[1]Taux émission CO2e'!$A$20:$B$31,2,0),0)</f>
        <v>0.7</v>
      </c>
      <c r="Z1260" s="6">
        <f>IFERROR(VLOOKUP(Data_Set[[#This Row],[Type Transport]],'[1]Taux émission CO2e'!$A$20:$D$31,4,0),0)</f>
        <v>6.7400000000000002E-2</v>
      </c>
      <c r="AA1260" s="30">
        <f>Data_Set[[#This Row],[Repartition Segment 1]]*Data_Set[[#This Row],[Coefficient CO2 Segment 1]]*Data_Set[[#This Row],[Poids OT (T)]]*Data_Set[[#This Row],[Distance (KM)]]</f>
        <v>3.5493840000000003</v>
      </c>
      <c r="AB1260" s="30">
        <f>Data_Set[[#This Row],[Repartition Segment 2]]*Data_Set[[#This Row],[Coefficient CO2 Segment 2]]*Data_Set[[#This Row],[Poids OT (T)]]*Data_Set[[#This Row],[Distance (KM)]]</f>
        <v>3.48874869</v>
      </c>
      <c r="AC1260" s="30">
        <f>Data_Set[[#This Row],[Bilan CO2 Segment 1 (Kg CO2)]]+Data_Set[[#This Row],[Bilan CO2 Segment 2 (Kg CO2)]]</f>
        <v>7.0381326900000003</v>
      </c>
      <c r="AD1260" s="1"/>
    </row>
    <row r="1261" spans="1:30" ht="12.5" x14ac:dyDescent="0.25">
      <c r="A1261" s="7">
        <v>20220100037</v>
      </c>
      <c r="B1261" s="18">
        <v>44574</v>
      </c>
      <c r="C1261" s="18" t="str">
        <f>TEXT(B1261, "mmmm")</f>
        <v>janvier</v>
      </c>
      <c r="D1261" s="18" t="str">
        <f>TEXT(B1261,"aaaa")</f>
        <v>2022</v>
      </c>
      <c r="E1261" s="7">
        <v>1454811</v>
      </c>
      <c r="F1261" s="17">
        <v>300</v>
      </c>
      <c r="G1261" s="23">
        <f>Data_Set[[#This Row],[Poids OT (kg)]]/1000</f>
        <v>0.3</v>
      </c>
      <c r="H1261" s="6" t="s">
        <v>0</v>
      </c>
      <c r="I1261" s="7">
        <v>100</v>
      </c>
      <c r="J1261" s="6">
        <v>91100</v>
      </c>
      <c r="K1261" s="6" t="s">
        <v>22</v>
      </c>
      <c r="L1261" s="6">
        <v>62138</v>
      </c>
      <c r="M1261" s="6" t="s">
        <v>36</v>
      </c>
      <c r="N1261" s="7">
        <v>246.48500000000001</v>
      </c>
      <c r="O1261" s="6" t="s">
        <v>145</v>
      </c>
      <c r="P1261" s="6" t="s">
        <v>146</v>
      </c>
      <c r="Q1261" s="11">
        <v>1690891543678</v>
      </c>
      <c r="R1261" s="12">
        <v>154098765</v>
      </c>
      <c r="S1261" s="6" t="str">
        <f>LEFT(Q1261,1)</f>
        <v>1</v>
      </c>
      <c r="T1261" s="6" t="str">
        <f>IF(S1261="1","Homme",IF(S1261="0","Inconnu","Femme"))</f>
        <v>Homme</v>
      </c>
      <c r="U1261" s="6" t="str">
        <f>"19"&amp;MID(Q1261, SEARCH("", Q1261) + 1,2)</f>
        <v>1969</v>
      </c>
      <c r="V1261" s="6" t="str">
        <f>FLOOR(U1261,5) &amp; "-" &amp; FLOOR(U1261,5) + 5</f>
        <v>1965-1970</v>
      </c>
      <c r="W1261" s="24">
        <f>IFERROR(VLOOKUP(Data_Set[[#This Row],[Type Transport]],'[1]Taux émission CO2e'!$A$5:$B$16,2,0),0)</f>
        <v>0.3</v>
      </c>
      <c r="X1261" s="28">
        <f>IFERROR(VLOOKUP(Data_Set[[#This Row],[Type Transport]],'[1]Taux émission CO2e'!$A$5:$D$16,4,0),0)</f>
        <v>0.16</v>
      </c>
      <c r="Y1261" s="24">
        <f>IFERROR(VLOOKUP(Data_Set[[#This Row],[Type Transport]],'[1]Taux émission CO2e'!$A$20:$B$31,2,0),0)</f>
        <v>0.7</v>
      </c>
      <c r="Z1261" s="6">
        <f>IFERROR(VLOOKUP(Data_Set[[#This Row],[Type Transport]],'[1]Taux émission CO2e'!$A$20:$D$31,4,0),0)</f>
        <v>6.7400000000000002E-2</v>
      </c>
      <c r="AA1261" s="30">
        <f>Data_Set[[#This Row],[Repartition Segment 1]]*Data_Set[[#This Row],[Coefficient CO2 Segment 1]]*Data_Set[[#This Row],[Poids OT (T)]]*Data_Set[[#This Row],[Distance (KM)]]</f>
        <v>3.5493840000000003</v>
      </c>
      <c r="AB1261" s="30">
        <f>Data_Set[[#This Row],[Repartition Segment 2]]*Data_Set[[#This Row],[Coefficient CO2 Segment 2]]*Data_Set[[#This Row],[Poids OT (T)]]*Data_Set[[#This Row],[Distance (KM)]]</f>
        <v>3.48874869</v>
      </c>
      <c r="AC1261" s="30">
        <f>Data_Set[[#This Row],[Bilan CO2 Segment 1 (Kg CO2)]]+Data_Set[[#This Row],[Bilan CO2 Segment 2 (Kg CO2)]]</f>
        <v>7.0381326900000003</v>
      </c>
      <c r="AD1261" s="1"/>
    </row>
    <row r="1262" spans="1:30" ht="12.5" x14ac:dyDescent="0.25">
      <c r="A1262" s="7">
        <v>20220300036</v>
      </c>
      <c r="B1262" s="18">
        <v>44607</v>
      </c>
      <c r="C1262" s="18" t="str">
        <f>TEXT(B1262, "mmmm")</f>
        <v>février</v>
      </c>
      <c r="D1262" s="18" t="str">
        <f>TEXT(B1262,"aaaa")</f>
        <v>2022</v>
      </c>
      <c r="E1262" s="7">
        <v>1467994</v>
      </c>
      <c r="F1262" s="17">
        <v>480</v>
      </c>
      <c r="G1262" s="23">
        <f>Data_Set[[#This Row],[Poids OT (kg)]]/1000</f>
        <v>0.48</v>
      </c>
      <c r="H1262" s="6" t="s">
        <v>0</v>
      </c>
      <c r="I1262" s="7">
        <v>132</v>
      </c>
      <c r="J1262" s="6">
        <v>91100</v>
      </c>
      <c r="K1262" s="6" t="s">
        <v>22</v>
      </c>
      <c r="L1262" s="6">
        <v>62138</v>
      </c>
      <c r="M1262" s="6" t="s">
        <v>36</v>
      </c>
      <c r="N1262" s="7">
        <v>246.48500000000001</v>
      </c>
      <c r="O1262" s="6" t="s">
        <v>145</v>
      </c>
      <c r="P1262" s="6" t="s">
        <v>146</v>
      </c>
      <c r="Q1262" s="11">
        <v>1690891543678</v>
      </c>
      <c r="R1262" s="12">
        <v>154098765</v>
      </c>
      <c r="S1262" s="6" t="str">
        <f>LEFT(Q1262,1)</f>
        <v>1</v>
      </c>
      <c r="T1262" s="6" t="str">
        <f>IF(S1262="1","Homme",IF(S1262="0","Inconnu","Femme"))</f>
        <v>Homme</v>
      </c>
      <c r="U1262" s="6" t="str">
        <f>"19"&amp;MID(Q1262, SEARCH("", Q1262) + 1,2)</f>
        <v>1969</v>
      </c>
      <c r="V1262" s="6" t="str">
        <f>FLOOR(U1262,5) &amp; "-" &amp; FLOOR(U1262,5) + 5</f>
        <v>1965-1970</v>
      </c>
      <c r="W1262" s="24">
        <f>IFERROR(VLOOKUP(Data_Set[[#This Row],[Type Transport]],'[1]Taux émission CO2e'!$A$5:$B$16,2,0),0)</f>
        <v>0.3</v>
      </c>
      <c r="X1262" s="28">
        <f>IFERROR(VLOOKUP(Data_Set[[#This Row],[Type Transport]],'[1]Taux émission CO2e'!$A$5:$D$16,4,0),0)</f>
        <v>0.16</v>
      </c>
      <c r="Y1262" s="24">
        <f>IFERROR(VLOOKUP(Data_Set[[#This Row],[Type Transport]],'[1]Taux émission CO2e'!$A$20:$B$31,2,0),0)</f>
        <v>0.7</v>
      </c>
      <c r="Z1262" s="6">
        <f>IFERROR(VLOOKUP(Data_Set[[#This Row],[Type Transport]],'[1]Taux émission CO2e'!$A$20:$D$31,4,0),0)</f>
        <v>6.7400000000000002E-2</v>
      </c>
      <c r="AA1262" s="30">
        <f>Data_Set[[#This Row],[Repartition Segment 1]]*Data_Set[[#This Row],[Coefficient CO2 Segment 1]]*Data_Set[[#This Row],[Poids OT (T)]]*Data_Set[[#This Row],[Distance (KM)]]</f>
        <v>5.6790143999999998</v>
      </c>
      <c r="AB1262" s="30">
        <f>Data_Set[[#This Row],[Repartition Segment 2]]*Data_Set[[#This Row],[Coefficient CO2 Segment 2]]*Data_Set[[#This Row],[Poids OT (T)]]*Data_Set[[#This Row],[Distance (KM)]]</f>
        <v>5.5819979040000005</v>
      </c>
      <c r="AC1262" s="30">
        <f>Data_Set[[#This Row],[Bilan CO2 Segment 1 (Kg CO2)]]+Data_Set[[#This Row],[Bilan CO2 Segment 2 (Kg CO2)]]</f>
        <v>11.261012304000001</v>
      </c>
      <c r="AD1262" s="1"/>
    </row>
    <row r="1263" spans="1:30" ht="12.5" x14ac:dyDescent="0.25">
      <c r="A1263" s="7">
        <v>202203000165</v>
      </c>
      <c r="B1263" s="18">
        <v>44634</v>
      </c>
      <c r="C1263" s="18" t="str">
        <f>TEXT(B1263, "mmmm")</f>
        <v>mars</v>
      </c>
      <c r="D1263" s="18" t="str">
        <f>TEXT(B1263,"aaaa")</f>
        <v>2022</v>
      </c>
      <c r="E1263" s="7">
        <v>1478870</v>
      </c>
      <c r="F1263" s="17">
        <v>500</v>
      </c>
      <c r="G1263" s="23">
        <f>Data_Set[[#This Row],[Poids OT (kg)]]/1000</f>
        <v>0.5</v>
      </c>
      <c r="H1263" s="6" t="s">
        <v>1</v>
      </c>
      <c r="I1263" s="7">
        <v>340</v>
      </c>
      <c r="J1263" s="6">
        <v>91100</v>
      </c>
      <c r="K1263" s="6" t="s">
        <v>22</v>
      </c>
      <c r="L1263" s="6">
        <v>62138</v>
      </c>
      <c r="M1263" s="6" t="s">
        <v>36</v>
      </c>
      <c r="N1263" s="7">
        <v>246.48500000000001</v>
      </c>
      <c r="O1263" s="6" t="s">
        <v>145</v>
      </c>
      <c r="P1263" s="6" t="s">
        <v>146</v>
      </c>
      <c r="Q1263" s="11">
        <v>1690891543678</v>
      </c>
      <c r="R1263" s="12">
        <v>154098765</v>
      </c>
      <c r="S1263" s="6" t="str">
        <f>LEFT(Q1263,1)</f>
        <v>1</v>
      </c>
      <c r="T1263" s="6" t="str">
        <f>IF(S1263="1","Homme",IF(S1263="0","Inconnu","Femme"))</f>
        <v>Homme</v>
      </c>
      <c r="U1263" s="6" t="str">
        <f>"19"&amp;MID(Q1263, SEARCH("", Q1263) + 1,2)</f>
        <v>1969</v>
      </c>
      <c r="V1263" s="6" t="str">
        <f>FLOOR(U1263,5) &amp; "-" &amp; FLOOR(U1263,5) + 5</f>
        <v>1965-1970</v>
      </c>
      <c r="W1263" s="24">
        <f>IFERROR(VLOOKUP(Data_Set[[#This Row],[Type Transport]],'[1]Taux émission CO2e'!$A$5:$B$16,2,0),0)</f>
        <v>0.3</v>
      </c>
      <c r="X1263" s="28">
        <f>IFERROR(VLOOKUP(Data_Set[[#This Row],[Type Transport]],'[1]Taux émission CO2e'!$A$5:$D$16,4,0),0)</f>
        <v>0.16</v>
      </c>
      <c r="Y1263" s="24">
        <f>IFERROR(VLOOKUP(Data_Set[[#This Row],[Type Transport]],'[1]Taux émission CO2e'!$A$20:$B$31,2,0),0)</f>
        <v>0.7</v>
      </c>
      <c r="Z1263" s="6">
        <f>IFERROR(VLOOKUP(Data_Set[[#This Row],[Type Transport]],'[1]Taux émission CO2e'!$A$20:$D$31,4,0),0)</f>
        <v>6.7400000000000002E-2</v>
      </c>
      <c r="AA1263" s="30">
        <f>Data_Set[[#This Row],[Repartition Segment 1]]*Data_Set[[#This Row],[Coefficient CO2 Segment 1]]*Data_Set[[#This Row],[Poids OT (T)]]*Data_Set[[#This Row],[Distance (KM)]]</f>
        <v>5.9156400000000007</v>
      </c>
      <c r="AB1263" s="30">
        <f>Data_Set[[#This Row],[Repartition Segment 2]]*Data_Set[[#This Row],[Coefficient CO2 Segment 2]]*Data_Set[[#This Row],[Poids OT (T)]]*Data_Set[[#This Row],[Distance (KM)]]</f>
        <v>5.8145811500000004</v>
      </c>
      <c r="AC1263" s="30">
        <f>Data_Set[[#This Row],[Bilan CO2 Segment 1 (Kg CO2)]]+Data_Set[[#This Row],[Bilan CO2 Segment 2 (Kg CO2)]]</f>
        <v>11.730221150000002</v>
      </c>
      <c r="AD1263" s="1"/>
    </row>
    <row r="1264" spans="1:30" ht="12.5" x14ac:dyDescent="0.25">
      <c r="A1264" s="7">
        <v>20220400055</v>
      </c>
      <c r="B1264" s="18">
        <v>44666</v>
      </c>
      <c r="C1264" s="18" t="str">
        <f>TEXT(B1264, "mmmm")</f>
        <v>avril</v>
      </c>
      <c r="D1264" s="18" t="str">
        <f>TEXT(B1264,"aaaa")</f>
        <v>2022</v>
      </c>
      <c r="E1264" s="7">
        <v>1494426</v>
      </c>
      <c r="F1264" s="17">
        <v>500</v>
      </c>
      <c r="G1264" s="23">
        <f>Data_Set[[#This Row],[Poids OT (kg)]]/1000</f>
        <v>0.5</v>
      </c>
      <c r="H1264" s="6" t="s">
        <v>1</v>
      </c>
      <c r="I1264" s="7">
        <v>370</v>
      </c>
      <c r="J1264" s="6">
        <v>91100</v>
      </c>
      <c r="K1264" s="6" t="s">
        <v>22</v>
      </c>
      <c r="L1264" s="6">
        <v>62138</v>
      </c>
      <c r="M1264" s="6" t="s">
        <v>36</v>
      </c>
      <c r="N1264" s="7">
        <v>246.48500000000001</v>
      </c>
      <c r="O1264" s="6" t="s">
        <v>145</v>
      </c>
      <c r="P1264" s="6" t="s">
        <v>146</v>
      </c>
      <c r="Q1264" s="11">
        <v>1690891543678</v>
      </c>
      <c r="R1264" s="12">
        <v>154098765</v>
      </c>
      <c r="S1264" s="6" t="str">
        <f>LEFT(Q1264,1)</f>
        <v>1</v>
      </c>
      <c r="T1264" s="6" t="str">
        <f>IF(S1264="1","Homme",IF(S1264="0","Inconnu","Femme"))</f>
        <v>Homme</v>
      </c>
      <c r="U1264" s="6" t="str">
        <f>"19"&amp;MID(Q1264, SEARCH("", Q1264) + 1,2)</f>
        <v>1969</v>
      </c>
      <c r="V1264" s="6" t="str">
        <f>FLOOR(U1264,5) &amp; "-" &amp; FLOOR(U1264,5) + 5</f>
        <v>1965-1970</v>
      </c>
      <c r="W1264" s="24">
        <f>IFERROR(VLOOKUP(Data_Set[[#This Row],[Type Transport]],'[1]Taux émission CO2e'!$A$5:$B$16,2,0),0)</f>
        <v>0.3</v>
      </c>
      <c r="X1264" s="28">
        <f>IFERROR(VLOOKUP(Data_Set[[#This Row],[Type Transport]],'[1]Taux émission CO2e'!$A$5:$D$16,4,0),0)</f>
        <v>0.16</v>
      </c>
      <c r="Y1264" s="24">
        <f>IFERROR(VLOOKUP(Data_Set[[#This Row],[Type Transport]],'[1]Taux émission CO2e'!$A$20:$B$31,2,0),0)</f>
        <v>0.7</v>
      </c>
      <c r="Z1264" s="6">
        <f>IFERROR(VLOOKUP(Data_Set[[#This Row],[Type Transport]],'[1]Taux émission CO2e'!$A$20:$D$31,4,0),0)</f>
        <v>6.7400000000000002E-2</v>
      </c>
      <c r="AA1264" s="30">
        <f>Data_Set[[#This Row],[Repartition Segment 1]]*Data_Set[[#This Row],[Coefficient CO2 Segment 1]]*Data_Set[[#This Row],[Poids OT (T)]]*Data_Set[[#This Row],[Distance (KM)]]</f>
        <v>5.9156400000000007</v>
      </c>
      <c r="AB1264" s="30">
        <f>Data_Set[[#This Row],[Repartition Segment 2]]*Data_Set[[#This Row],[Coefficient CO2 Segment 2]]*Data_Set[[#This Row],[Poids OT (T)]]*Data_Set[[#This Row],[Distance (KM)]]</f>
        <v>5.8145811500000004</v>
      </c>
      <c r="AC1264" s="30">
        <f>Data_Set[[#This Row],[Bilan CO2 Segment 1 (Kg CO2)]]+Data_Set[[#This Row],[Bilan CO2 Segment 2 (Kg CO2)]]</f>
        <v>11.730221150000002</v>
      </c>
      <c r="AD1264" s="1"/>
    </row>
    <row r="1265" spans="1:30" ht="12.5" x14ac:dyDescent="0.25">
      <c r="A1265" s="7">
        <v>20210400066</v>
      </c>
      <c r="B1265" s="18">
        <v>44301</v>
      </c>
      <c r="C1265" s="18" t="str">
        <f>TEXT(B1265, "mmmm")</f>
        <v>avril</v>
      </c>
      <c r="D1265" s="18" t="str">
        <f>TEXT(B1265,"aaaa")</f>
        <v>2021</v>
      </c>
      <c r="E1265" s="7">
        <v>1348614</v>
      </c>
      <c r="F1265" s="17">
        <v>90</v>
      </c>
      <c r="G1265" s="23">
        <f>Data_Set[[#This Row],[Poids OT (kg)]]/1000</f>
        <v>0.09</v>
      </c>
      <c r="H1265" s="6" t="s">
        <v>0</v>
      </c>
      <c r="I1265" s="7">
        <v>95</v>
      </c>
      <c r="J1265" s="6">
        <v>91100</v>
      </c>
      <c r="K1265" s="6" t="s">
        <v>22</v>
      </c>
      <c r="L1265" s="6">
        <v>62620</v>
      </c>
      <c r="M1265" s="6" t="s">
        <v>42</v>
      </c>
      <c r="N1265" s="7">
        <v>245.798</v>
      </c>
      <c r="O1265" s="6" t="s">
        <v>145</v>
      </c>
      <c r="P1265" s="6" t="s">
        <v>146</v>
      </c>
      <c r="Q1265" s="11">
        <v>1690891543678</v>
      </c>
      <c r="R1265" s="12">
        <v>154098765</v>
      </c>
      <c r="S1265" s="6" t="str">
        <f>LEFT(Q1265,1)</f>
        <v>1</v>
      </c>
      <c r="T1265" s="6" t="str">
        <f>IF(S1265="1","Homme",IF(S1265="0","Inconnu","Femme"))</f>
        <v>Homme</v>
      </c>
      <c r="U1265" s="6" t="str">
        <f>"19"&amp;MID(Q1265, SEARCH("", Q1265) + 1,2)</f>
        <v>1969</v>
      </c>
      <c r="V1265" s="6" t="str">
        <f>FLOOR(U1265,5) &amp; "-" &amp; FLOOR(U1265,5) + 5</f>
        <v>1965-1970</v>
      </c>
      <c r="W1265" s="24">
        <f>IFERROR(VLOOKUP(Data_Set[[#This Row],[Type Transport]],'[1]Taux émission CO2e'!$A$5:$B$16,2,0),0)</f>
        <v>0.3</v>
      </c>
      <c r="X1265" s="28">
        <f>IFERROR(VLOOKUP(Data_Set[[#This Row],[Type Transport]],'[1]Taux émission CO2e'!$A$5:$D$16,4,0),0)</f>
        <v>0.16</v>
      </c>
      <c r="Y1265" s="24">
        <f>IFERROR(VLOOKUP(Data_Set[[#This Row],[Type Transport]],'[1]Taux émission CO2e'!$A$20:$B$31,2,0),0)</f>
        <v>0.7</v>
      </c>
      <c r="Z1265" s="6">
        <f>IFERROR(VLOOKUP(Data_Set[[#This Row],[Type Transport]],'[1]Taux émission CO2e'!$A$20:$D$31,4,0),0)</f>
        <v>6.7400000000000002E-2</v>
      </c>
      <c r="AA1265" s="30">
        <f>Data_Set[[#This Row],[Repartition Segment 1]]*Data_Set[[#This Row],[Coefficient CO2 Segment 1]]*Data_Set[[#This Row],[Poids OT (T)]]*Data_Set[[#This Row],[Distance (KM)]]</f>
        <v>1.06184736</v>
      </c>
      <c r="AB1265" s="30">
        <f>Data_Set[[#This Row],[Repartition Segment 2]]*Data_Set[[#This Row],[Coefficient CO2 Segment 2]]*Data_Set[[#This Row],[Poids OT (T)]]*Data_Set[[#This Row],[Distance (KM)]]</f>
        <v>1.0437074675999998</v>
      </c>
      <c r="AC1265" s="30">
        <f>Data_Set[[#This Row],[Bilan CO2 Segment 1 (Kg CO2)]]+Data_Set[[#This Row],[Bilan CO2 Segment 2 (Kg CO2)]]</f>
        <v>2.1055548275999998</v>
      </c>
      <c r="AD1265" s="1"/>
    </row>
    <row r="1266" spans="1:30" ht="12.5" x14ac:dyDescent="0.25">
      <c r="A1266" s="7">
        <v>202203000165</v>
      </c>
      <c r="B1266" s="18">
        <v>44631</v>
      </c>
      <c r="C1266" s="18" t="str">
        <f>TEXT(B1266, "mmmm")</f>
        <v>mars</v>
      </c>
      <c r="D1266" s="18" t="str">
        <f>TEXT(B1266,"aaaa")</f>
        <v>2022</v>
      </c>
      <c r="E1266" s="7">
        <v>1478396</v>
      </c>
      <c r="F1266" s="17">
        <v>70</v>
      </c>
      <c r="G1266" s="23">
        <f>Data_Set[[#This Row],[Poids OT (kg)]]/1000</f>
        <v>7.0000000000000007E-2</v>
      </c>
      <c r="H1266" s="6" t="s">
        <v>1</v>
      </c>
      <c r="I1266" s="7">
        <v>100</v>
      </c>
      <c r="J1266" s="6">
        <v>91100</v>
      </c>
      <c r="K1266" s="6" t="s">
        <v>22</v>
      </c>
      <c r="L1266" s="6">
        <v>62620</v>
      </c>
      <c r="M1266" s="6" t="s">
        <v>42</v>
      </c>
      <c r="N1266" s="7">
        <v>245.798</v>
      </c>
      <c r="O1266" s="6" t="s">
        <v>145</v>
      </c>
      <c r="P1266" s="6" t="s">
        <v>146</v>
      </c>
      <c r="Q1266" s="11">
        <v>1690891543678</v>
      </c>
      <c r="R1266" s="12">
        <v>154098765</v>
      </c>
      <c r="S1266" s="6" t="str">
        <f>LEFT(Q1266,1)</f>
        <v>1</v>
      </c>
      <c r="T1266" s="6" t="str">
        <f>IF(S1266="1","Homme",IF(S1266="0","Inconnu","Femme"))</f>
        <v>Homme</v>
      </c>
      <c r="U1266" s="6" t="str">
        <f>"19"&amp;MID(Q1266, SEARCH("", Q1266) + 1,2)</f>
        <v>1969</v>
      </c>
      <c r="V1266" s="6" t="str">
        <f>FLOOR(U1266,5) &amp; "-" &amp; FLOOR(U1266,5) + 5</f>
        <v>1965-1970</v>
      </c>
      <c r="W1266" s="24">
        <f>IFERROR(VLOOKUP(Data_Set[[#This Row],[Type Transport]],'[1]Taux émission CO2e'!$A$5:$B$16,2,0),0)</f>
        <v>0.3</v>
      </c>
      <c r="X1266" s="28">
        <f>IFERROR(VLOOKUP(Data_Set[[#This Row],[Type Transport]],'[1]Taux émission CO2e'!$A$5:$D$16,4,0),0)</f>
        <v>0.16</v>
      </c>
      <c r="Y1266" s="24">
        <f>IFERROR(VLOOKUP(Data_Set[[#This Row],[Type Transport]],'[1]Taux émission CO2e'!$A$20:$B$31,2,0),0)</f>
        <v>0.7</v>
      </c>
      <c r="Z1266" s="6">
        <f>IFERROR(VLOOKUP(Data_Set[[#This Row],[Type Transport]],'[1]Taux émission CO2e'!$A$20:$D$31,4,0),0)</f>
        <v>6.7400000000000002E-2</v>
      </c>
      <c r="AA1266" s="30">
        <f>Data_Set[[#This Row],[Repartition Segment 1]]*Data_Set[[#This Row],[Coefficient CO2 Segment 1]]*Data_Set[[#This Row],[Poids OT (T)]]*Data_Set[[#This Row],[Distance (KM)]]</f>
        <v>0.82588128000000016</v>
      </c>
      <c r="AB1266" s="30">
        <f>Data_Set[[#This Row],[Repartition Segment 2]]*Data_Set[[#This Row],[Coefficient CO2 Segment 2]]*Data_Set[[#This Row],[Poids OT (T)]]*Data_Set[[#This Row],[Distance (KM)]]</f>
        <v>0.81177247480000003</v>
      </c>
      <c r="AC1266" s="30">
        <f>Data_Set[[#This Row],[Bilan CO2 Segment 1 (Kg CO2)]]+Data_Set[[#This Row],[Bilan CO2 Segment 2 (Kg CO2)]]</f>
        <v>1.6376537548000001</v>
      </c>
      <c r="AD1266" s="1"/>
    </row>
    <row r="1267" spans="1:30" ht="12.5" x14ac:dyDescent="0.25">
      <c r="A1267" s="7">
        <v>20220400055</v>
      </c>
      <c r="B1267" s="18">
        <v>44676</v>
      </c>
      <c r="C1267" s="18" t="str">
        <f>TEXT(B1267, "mmmm")</f>
        <v>avril</v>
      </c>
      <c r="D1267" s="18" t="str">
        <f>TEXT(B1267,"aaaa")</f>
        <v>2022</v>
      </c>
      <c r="E1267" s="7">
        <v>1497339</v>
      </c>
      <c r="F1267" s="17">
        <v>51</v>
      </c>
      <c r="G1267" s="23">
        <f>Data_Set[[#This Row],[Poids OT (kg)]]/1000</f>
        <v>5.0999999999999997E-2</v>
      </c>
      <c r="H1267" s="6" t="s">
        <v>0</v>
      </c>
      <c r="I1267" s="7">
        <v>100</v>
      </c>
      <c r="J1267" s="6">
        <v>91100</v>
      </c>
      <c r="K1267" s="6" t="s">
        <v>22</v>
      </c>
      <c r="L1267" s="6">
        <v>62620</v>
      </c>
      <c r="M1267" s="6" t="s">
        <v>42</v>
      </c>
      <c r="N1267" s="7">
        <v>245.798</v>
      </c>
      <c r="O1267" s="6" t="s">
        <v>145</v>
      </c>
      <c r="P1267" s="6" t="s">
        <v>146</v>
      </c>
      <c r="Q1267" s="11">
        <v>1690891543678</v>
      </c>
      <c r="R1267" s="12">
        <v>154098765</v>
      </c>
      <c r="S1267" s="6" t="str">
        <f>LEFT(Q1267,1)</f>
        <v>1</v>
      </c>
      <c r="T1267" s="6" t="str">
        <f>IF(S1267="1","Homme",IF(S1267="0","Inconnu","Femme"))</f>
        <v>Homme</v>
      </c>
      <c r="U1267" s="6" t="str">
        <f>"19"&amp;MID(Q1267, SEARCH("", Q1267) + 1,2)</f>
        <v>1969</v>
      </c>
      <c r="V1267" s="6" t="str">
        <f>FLOOR(U1267,5) &amp; "-" &amp; FLOOR(U1267,5) + 5</f>
        <v>1965-1970</v>
      </c>
      <c r="W1267" s="24">
        <f>IFERROR(VLOOKUP(Data_Set[[#This Row],[Type Transport]],'[1]Taux émission CO2e'!$A$5:$B$16,2,0),0)</f>
        <v>0.3</v>
      </c>
      <c r="X1267" s="28">
        <f>IFERROR(VLOOKUP(Data_Set[[#This Row],[Type Transport]],'[1]Taux émission CO2e'!$A$5:$D$16,4,0),0)</f>
        <v>0.16</v>
      </c>
      <c r="Y1267" s="24">
        <f>IFERROR(VLOOKUP(Data_Set[[#This Row],[Type Transport]],'[1]Taux émission CO2e'!$A$20:$B$31,2,0),0)</f>
        <v>0.7</v>
      </c>
      <c r="Z1267" s="6">
        <f>IFERROR(VLOOKUP(Data_Set[[#This Row],[Type Transport]],'[1]Taux émission CO2e'!$A$20:$D$31,4,0),0)</f>
        <v>6.7400000000000002E-2</v>
      </c>
      <c r="AA1267" s="30">
        <f>Data_Set[[#This Row],[Repartition Segment 1]]*Data_Set[[#This Row],[Coefficient CO2 Segment 1]]*Data_Set[[#This Row],[Poids OT (T)]]*Data_Set[[#This Row],[Distance (KM)]]</f>
        <v>0.60171350400000001</v>
      </c>
      <c r="AB1267" s="30">
        <f>Data_Set[[#This Row],[Repartition Segment 2]]*Data_Set[[#This Row],[Coefficient CO2 Segment 2]]*Data_Set[[#This Row],[Poids OT (T)]]*Data_Set[[#This Row],[Distance (KM)]]</f>
        <v>0.59143423163999997</v>
      </c>
      <c r="AC1267" s="30">
        <f>Data_Set[[#This Row],[Bilan CO2 Segment 1 (Kg CO2)]]+Data_Set[[#This Row],[Bilan CO2 Segment 2 (Kg CO2)]]</f>
        <v>1.19314773564</v>
      </c>
      <c r="AD1267" s="1"/>
    </row>
    <row r="1268" spans="1:30" ht="12.5" x14ac:dyDescent="0.25">
      <c r="A1268" s="7">
        <v>20220600077</v>
      </c>
      <c r="B1268" s="18">
        <v>44713</v>
      </c>
      <c r="C1268" s="18" t="str">
        <f>TEXT(B1268, "mmmm")</f>
        <v>juin</v>
      </c>
      <c r="D1268" s="18" t="str">
        <f>TEXT(B1268,"aaaa")</f>
        <v>2022</v>
      </c>
      <c r="E1268" s="7">
        <v>1513055</v>
      </c>
      <c r="F1268" s="17">
        <v>106</v>
      </c>
      <c r="G1268" s="23">
        <f>Data_Set[[#This Row],[Poids OT (kg)]]/1000</f>
        <v>0.106</v>
      </c>
      <c r="H1268" s="6" t="s">
        <v>1</v>
      </c>
      <c r="I1268" s="7">
        <v>100</v>
      </c>
      <c r="J1268" s="6">
        <v>91100</v>
      </c>
      <c r="K1268" s="6" t="s">
        <v>22</v>
      </c>
      <c r="L1268" s="6">
        <v>62620</v>
      </c>
      <c r="M1268" s="6" t="s">
        <v>42</v>
      </c>
      <c r="N1268" s="7">
        <v>245.798</v>
      </c>
      <c r="O1268" s="6" t="s">
        <v>145</v>
      </c>
      <c r="P1268" s="6" t="s">
        <v>146</v>
      </c>
      <c r="Q1268" s="11">
        <v>1690891543678</v>
      </c>
      <c r="R1268" s="12">
        <v>154098765</v>
      </c>
      <c r="S1268" s="6" t="str">
        <f>LEFT(Q1268,1)</f>
        <v>1</v>
      </c>
      <c r="T1268" s="6" t="str">
        <f>IF(S1268="1","Homme",IF(S1268="0","Inconnu","Femme"))</f>
        <v>Homme</v>
      </c>
      <c r="U1268" s="6" t="str">
        <f>"19"&amp;MID(Q1268, SEARCH("", Q1268) + 1,2)</f>
        <v>1969</v>
      </c>
      <c r="V1268" s="6" t="str">
        <f>FLOOR(U1268,5) &amp; "-" &amp; FLOOR(U1268,5) + 5</f>
        <v>1965-1970</v>
      </c>
      <c r="W1268" s="24">
        <f>IFERROR(VLOOKUP(Data_Set[[#This Row],[Type Transport]],'[1]Taux émission CO2e'!$A$5:$B$16,2,0),0)</f>
        <v>0.3</v>
      </c>
      <c r="X1268" s="28">
        <f>IFERROR(VLOOKUP(Data_Set[[#This Row],[Type Transport]],'[1]Taux émission CO2e'!$A$5:$D$16,4,0),0)</f>
        <v>0.16</v>
      </c>
      <c r="Y1268" s="24">
        <f>IFERROR(VLOOKUP(Data_Set[[#This Row],[Type Transport]],'[1]Taux émission CO2e'!$A$20:$B$31,2,0),0)</f>
        <v>0.7</v>
      </c>
      <c r="Z1268" s="6">
        <f>IFERROR(VLOOKUP(Data_Set[[#This Row],[Type Transport]],'[1]Taux émission CO2e'!$A$20:$D$31,4,0),0)</f>
        <v>6.7400000000000002E-2</v>
      </c>
      <c r="AA1268" s="30">
        <f>Data_Set[[#This Row],[Repartition Segment 1]]*Data_Set[[#This Row],[Coefficient CO2 Segment 1]]*Data_Set[[#This Row],[Poids OT (T)]]*Data_Set[[#This Row],[Distance (KM)]]</f>
        <v>1.2506202239999999</v>
      </c>
      <c r="AB1268" s="30">
        <f>Data_Set[[#This Row],[Repartition Segment 2]]*Data_Set[[#This Row],[Coefficient CO2 Segment 2]]*Data_Set[[#This Row],[Poids OT (T)]]*Data_Set[[#This Row],[Distance (KM)]]</f>
        <v>1.22925546184</v>
      </c>
      <c r="AC1268" s="30">
        <f>Data_Set[[#This Row],[Bilan CO2 Segment 1 (Kg CO2)]]+Data_Set[[#This Row],[Bilan CO2 Segment 2 (Kg CO2)]]</f>
        <v>2.4798756858399997</v>
      </c>
      <c r="AD1268" s="1"/>
    </row>
    <row r="1269" spans="1:30" ht="12.5" x14ac:dyDescent="0.25">
      <c r="A1269" s="7">
        <v>20220600077</v>
      </c>
      <c r="B1269" s="18">
        <v>44735</v>
      </c>
      <c r="C1269" s="18" t="str">
        <f>TEXT(B1269, "mmmm")</f>
        <v>juin</v>
      </c>
      <c r="D1269" s="18" t="str">
        <f>TEXT(B1269,"aaaa")</f>
        <v>2022</v>
      </c>
      <c r="E1269" s="7">
        <v>1523114</v>
      </c>
      <c r="F1269" s="17">
        <v>102</v>
      </c>
      <c r="G1269" s="23">
        <f>Data_Set[[#This Row],[Poids OT (kg)]]/1000</f>
        <v>0.10199999999999999</v>
      </c>
      <c r="H1269" s="6" t="s">
        <v>1</v>
      </c>
      <c r="I1269" s="7">
        <v>100</v>
      </c>
      <c r="J1269" s="6">
        <v>91100</v>
      </c>
      <c r="K1269" s="6" t="s">
        <v>22</v>
      </c>
      <c r="L1269" s="6">
        <v>62620</v>
      </c>
      <c r="M1269" s="6" t="s">
        <v>42</v>
      </c>
      <c r="N1269" s="7">
        <v>245.798</v>
      </c>
      <c r="O1269" s="6" t="s">
        <v>145</v>
      </c>
      <c r="P1269" s="6" t="s">
        <v>146</v>
      </c>
      <c r="Q1269" s="11">
        <v>1690891543678</v>
      </c>
      <c r="R1269" s="12">
        <v>154098765</v>
      </c>
      <c r="S1269" s="6" t="str">
        <f>LEFT(Q1269,1)</f>
        <v>1</v>
      </c>
      <c r="T1269" s="6" t="str">
        <f>IF(S1269="1","Homme",IF(S1269="0","Inconnu","Femme"))</f>
        <v>Homme</v>
      </c>
      <c r="U1269" s="6" t="str">
        <f>"19"&amp;MID(Q1269, SEARCH("", Q1269) + 1,2)</f>
        <v>1969</v>
      </c>
      <c r="V1269" s="6" t="str">
        <f>FLOOR(U1269,5) &amp; "-" &amp; FLOOR(U1269,5) + 5</f>
        <v>1965-1970</v>
      </c>
      <c r="W1269" s="24">
        <f>IFERROR(VLOOKUP(Data_Set[[#This Row],[Type Transport]],'[1]Taux émission CO2e'!$A$5:$B$16,2,0),0)</f>
        <v>0.3</v>
      </c>
      <c r="X1269" s="28">
        <f>IFERROR(VLOOKUP(Data_Set[[#This Row],[Type Transport]],'[1]Taux émission CO2e'!$A$5:$D$16,4,0),0)</f>
        <v>0.16</v>
      </c>
      <c r="Y1269" s="24">
        <f>IFERROR(VLOOKUP(Data_Set[[#This Row],[Type Transport]],'[1]Taux émission CO2e'!$A$20:$B$31,2,0),0)</f>
        <v>0.7</v>
      </c>
      <c r="Z1269" s="6">
        <f>IFERROR(VLOOKUP(Data_Set[[#This Row],[Type Transport]],'[1]Taux émission CO2e'!$A$20:$D$31,4,0),0)</f>
        <v>6.7400000000000002E-2</v>
      </c>
      <c r="AA1269" s="30">
        <f>Data_Set[[#This Row],[Repartition Segment 1]]*Data_Set[[#This Row],[Coefficient CO2 Segment 1]]*Data_Set[[#This Row],[Poids OT (T)]]*Data_Set[[#This Row],[Distance (KM)]]</f>
        <v>1.203427008</v>
      </c>
      <c r="AB1269" s="30">
        <f>Data_Set[[#This Row],[Repartition Segment 2]]*Data_Set[[#This Row],[Coefficient CO2 Segment 2]]*Data_Set[[#This Row],[Poids OT (T)]]*Data_Set[[#This Row],[Distance (KM)]]</f>
        <v>1.1828684632799999</v>
      </c>
      <c r="AC1269" s="30">
        <f>Data_Set[[#This Row],[Bilan CO2 Segment 1 (Kg CO2)]]+Data_Set[[#This Row],[Bilan CO2 Segment 2 (Kg CO2)]]</f>
        <v>2.38629547128</v>
      </c>
      <c r="AD1269" s="1"/>
    </row>
    <row r="1270" spans="1:30" ht="12.5" x14ac:dyDescent="0.25">
      <c r="A1270" s="7">
        <v>2022070063</v>
      </c>
      <c r="B1270" s="18">
        <v>44746</v>
      </c>
      <c r="C1270" s="18" t="str">
        <f>TEXT(B1270, "mmmm")</f>
        <v>juillet</v>
      </c>
      <c r="D1270" s="18" t="str">
        <f>TEXT(B1270,"aaaa")</f>
        <v>2022</v>
      </c>
      <c r="E1270" s="7">
        <v>1527087</v>
      </c>
      <c r="F1270" s="17">
        <v>102</v>
      </c>
      <c r="G1270" s="23">
        <f>Data_Set[[#This Row],[Poids OT (kg)]]/1000</f>
        <v>0.10199999999999999</v>
      </c>
      <c r="H1270" s="6" t="s">
        <v>1</v>
      </c>
      <c r="I1270" s="7">
        <v>100</v>
      </c>
      <c r="J1270" s="6">
        <v>91100</v>
      </c>
      <c r="K1270" s="6" t="s">
        <v>22</v>
      </c>
      <c r="L1270" s="6">
        <v>62620</v>
      </c>
      <c r="M1270" s="6" t="s">
        <v>42</v>
      </c>
      <c r="N1270" s="7">
        <v>245.798</v>
      </c>
      <c r="O1270" s="6" t="s">
        <v>145</v>
      </c>
      <c r="P1270" s="6" t="s">
        <v>146</v>
      </c>
      <c r="Q1270" s="11">
        <v>1690891543678</v>
      </c>
      <c r="R1270" s="12">
        <v>154098765</v>
      </c>
      <c r="S1270" s="6" t="str">
        <f>LEFT(Q1270,1)</f>
        <v>1</v>
      </c>
      <c r="T1270" s="6" t="str">
        <f>IF(S1270="1","Homme",IF(S1270="0","Inconnu","Femme"))</f>
        <v>Homme</v>
      </c>
      <c r="U1270" s="6" t="str">
        <f>"19"&amp;MID(Q1270, SEARCH("", Q1270) + 1,2)</f>
        <v>1969</v>
      </c>
      <c r="V1270" s="6" t="str">
        <f>FLOOR(U1270,5) &amp; "-" &amp; FLOOR(U1270,5) + 5</f>
        <v>1965-1970</v>
      </c>
      <c r="W1270" s="24">
        <f>IFERROR(VLOOKUP(Data_Set[[#This Row],[Type Transport]],'[1]Taux émission CO2e'!$A$5:$B$16,2,0),0)</f>
        <v>0.3</v>
      </c>
      <c r="X1270" s="28">
        <f>IFERROR(VLOOKUP(Data_Set[[#This Row],[Type Transport]],'[1]Taux émission CO2e'!$A$5:$D$16,4,0),0)</f>
        <v>0.16</v>
      </c>
      <c r="Y1270" s="24">
        <f>IFERROR(VLOOKUP(Data_Set[[#This Row],[Type Transport]],'[1]Taux émission CO2e'!$A$20:$B$31,2,0),0)</f>
        <v>0.7</v>
      </c>
      <c r="Z1270" s="6">
        <f>IFERROR(VLOOKUP(Data_Set[[#This Row],[Type Transport]],'[1]Taux émission CO2e'!$A$20:$D$31,4,0),0)</f>
        <v>6.7400000000000002E-2</v>
      </c>
      <c r="AA1270" s="30">
        <f>Data_Set[[#This Row],[Repartition Segment 1]]*Data_Set[[#This Row],[Coefficient CO2 Segment 1]]*Data_Set[[#This Row],[Poids OT (T)]]*Data_Set[[#This Row],[Distance (KM)]]</f>
        <v>1.203427008</v>
      </c>
      <c r="AB1270" s="30">
        <f>Data_Set[[#This Row],[Repartition Segment 2]]*Data_Set[[#This Row],[Coefficient CO2 Segment 2]]*Data_Set[[#This Row],[Poids OT (T)]]*Data_Set[[#This Row],[Distance (KM)]]</f>
        <v>1.1828684632799999</v>
      </c>
      <c r="AC1270" s="30">
        <f>Data_Set[[#This Row],[Bilan CO2 Segment 1 (Kg CO2)]]+Data_Set[[#This Row],[Bilan CO2 Segment 2 (Kg CO2)]]</f>
        <v>2.38629547128</v>
      </c>
      <c r="AD1270" s="1"/>
    </row>
    <row r="1271" spans="1:30" ht="12.5" x14ac:dyDescent="0.25">
      <c r="A1271" s="7">
        <v>20220800118</v>
      </c>
      <c r="B1271" s="18">
        <v>44777</v>
      </c>
      <c r="C1271" s="18" t="str">
        <f>TEXT(B1271, "mmmm")</f>
        <v>août</v>
      </c>
      <c r="D1271" s="18" t="str">
        <f>TEXT(B1271,"aaaa")</f>
        <v>2022</v>
      </c>
      <c r="E1271" s="7">
        <v>1539134</v>
      </c>
      <c r="F1271" s="17">
        <v>950</v>
      </c>
      <c r="G1271" s="23">
        <f>Data_Set[[#This Row],[Poids OT (kg)]]/1000</f>
        <v>0.95</v>
      </c>
      <c r="H1271" s="6" t="s">
        <v>5</v>
      </c>
      <c r="I1271" s="7">
        <v>420</v>
      </c>
      <c r="J1271" s="6">
        <v>59810</v>
      </c>
      <c r="K1271" s="6" t="s">
        <v>30</v>
      </c>
      <c r="L1271" s="6">
        <v>94440</v>
      </c>
      <c r="M1271" s="6" t="s">
        <v>85</v>
      </c>
      <c r="N1271" s="7">
        <v>243.97</v>
      </c>
      <c r="O1271" s="6" t="s">
        <v>162</v>
      </c>
      <c r="P1271" s="6" t="s">
        <v>163</v>
      </c>
      <c r="Q1271" s="11">
        <v>1981059987654</v>
      </c>
      <c r="R1271" s="12">
        <v>698888888</v>
      </c>
      <c r="S1271" s="6" t="str">
        <f>LEFT(Q1271,1)</f>
        <v>1</v>
      </c>
      <c r="T1271" s="6" t="str">
        <f>IF(S1271="1","Homme",IF(S1271="0","Inconnu","Femme"))</f>
        <v>Homme</v>
      </c>
      <c r="U1271" s="6" t="str">
        <f>"19"&amp;MID(Q1271, SEARCH("", Q1271) + 1,2)</f>
        <v>1998</v>
      </c>
      <c r="V1271" s="6" t="str">
        <f>FLOOR(U1271,5) &amp; "-" &amp; FLOOR(U1271,5) + 5</f>
        <v>1995-2000</v>
      </c>
      <c r="W1271" s="24">
        <f>IFERROR(VLOOKUP(Data_Set[[#This Row],[Type Transport]],'[1]Taux émission CO2e'!$A$5:$B$16,2,0),0)</f>
        <v>1</v>
      </c>
      <c r="X1271" s="28">
        <f>IFERROR(VLOOKUP(Data_Set[[#This Row],[Type Transport]],'[1]Taux émission CO2e'!$A$5:$D$16,4,0),0)</f>
        <v>0.16</v>
      </c>
      <c r="Y1271" s="24">
        <f>IFERROR(VLOOKUP(Data_Set[[#This Row],[Type Transport]],'[1]Taux émission CO2e'!$A$20:$B$31,2,0),0)</f>
        <v>0</v>
      </c>
      <c r="Z1271" s="6">
        <f>IFERROR(VLOOKUP(Data_Set[[#This Row],[Type Transport]],'[1]Taux émission CO2e'!$A$20:$D$31,4,0),0)</f>
        <v>0</v>
      </c>
      <c r="AA1271" s="30">
        <f>Data_Set[[#This Row],[Repartition Segment 1]]*Data_Set[[#This Row],[Coefficient CO2 Segment 1]]*Data_Set[[#This Row],[Poids OT (T)]]*Data_Set[[#This Row],[Distance (KM)]]</f>
        <v>37.083439999999996</v>
      </c>
      <c r="AB1271" s="30">
        <f>Data_Set[[#This Row],[Repartition Segment 2]]*Data_Set[[#This Row],[Coefficient CO2 Segment 2]]*Data_Set[[#This Row],[Poids OT (T)]]*Data_Set[[#This Row],[Distance (KM)]]</f>
        <v>0</v>
      </c>
      <c r="AC1271" s="30">
        <f>Data_Set[[#This Row],[Bilan CO2 Segment 1 (Kg CO2)]]+Data_Set[[#This Row],[Bilan CO2 Segment 2 (Kg CO2)]]</f>
        <v>37.083439999999996</v>
      </c>
      <c r="AD1271" s="1"/>
    </row>
    <row r="1272" spans="1:30" ht="12.5" x14ac:dyDescent="0.25">
      <c r="A1272" s="7">
        <v>20211100039</v>
      </c>
      <c r="B1272" s="18">
        <v>44516</v>
      </c>
      <c r="C1272" s="18" t="str">
        <f>TEXT(B1272, "mmmm")</f>
        <v>novembre</v>
      </c>
      <c r="D1272" s="18" t="str">
        <f>TEXT(B1272,"aaaa")</f>
        <v>2021</v>
      </c>
      <c r="E1272" s="7">
        <v>1430499</v>
      </c>
      <c r="F1272" s="17">
        <v>200</v>
      </c>
      <c r="G1272" s="23">
        <f>Data_Set[[#This Row],[Poids OT (kg)]]/1000</f>
        <v>0.2</v>
      </c>
      <c r="H1272" s="6" t="s">
        <v>1</v>
      </c>
      <c r="I1272" s="7">
        <v>158</v>
      </c>
      <c r="J1272" s="6">
        <v>62138</v>
      </c>
      <c r="K1272" s="6" t="s">
        <v>36</v>
      </c>
      <c r="L1272" s="6">
        <v>94440</v>
      </c>
      <c r="M1272" s="6" t="s">
        <v>85</v>
      </c>
      <c r="N1272" s="7">
        <v>241.233</v>
      </c>
      <c r="O1272" s="6" t="s">
        <v>174</v>
      </c>
      <c r="P1272" s="6" t="s">
        <v>175</v>
      </c>
      <c r="Q1272" s="11">
        <v>1910162678543</v>
      </c>
      <c r="R1272" s="12">
        <v>201019888</v>
      </c>
      <c r="S1272" s="6" t="str">
        <f>LEFT(Q1272,1)</f>
        <v>1</v>
      </c>
      <c r="T1272" s="6" t="str">
        <f>IF(S1272="1","Homme",IF(S1272="0","Inconnu","Femme"))</f>
        <v>Homme</v>
      </c>
      <c r="U1272" s="6" t="str">
        <f>"19"&amp;MID(Q1272, SEARCH("", Q1272) + 1,2)</f>
        <v>1991</v>
      </c>
      <c r="V1272" s="6" t="str">
        <f>FLOOR(U1272,5) &amp; "-" &amp; FLOOR(U1272,5) + 5</f>
        <v>1990-1995</v>
      </c>
      <c r="W1272" s="24">
        <f>IFERROR(VLOOKUP(Data_Set[[#This Row],[Type Transport]],'[1]Taux émission CO2e'!$A$5:$B$16,2,0),0)</f>
        <v>0.3</v>
      </c>
      <c r="X1272" s="28">
        <f>IFERROR(VLOOKUP(Data_Set[[#This Row],[Type Transport]],'[1]Taux émission CO2e'!$A$5:$D$16,4,0),0)</f>
        <v>0.16</v>
      </c>
      <c r="Y1272" s="24">
        <f>IFERROR(VLOOKUP(Data_Set[[#This Row],[Type Transport]],'[1]Taux émission CO2e'!$A$20:$B$31,2,0),0)</f>
        <v>0.7</v>
      </c>
      <c r="Z1272" s="6">
        <f>IFERROR(VLOOKUP(Data_Set[[#This Row],[Type Transport]],'[1]Taux émission CO2e'!$A$20:$D$31,4,0),0)</f>
        <v>6.7400000000000002E-2</v>
      </c>
      <c r="AA1272" s="30">
        <f>Data_Set[[#This Row],[Repartition Segment 1]]*Data_Set[[#This Row],[Coefficient CO2 Segment 1]]*Data_Set[[#This Row],[Poids OT (T)]]*Data_Set[[#This Row],[Distance (KM)]]</f>
        <v>2.3158368000000005</v>
      </c>
      <c r="AB1272" s="30">
        <f>Data_Set[[#This Row],[Repartition Segment 2]]*Data_Set[[#This Row],[Coefficient CO2 Segment 2]]*Data_Set[[#This Row],[Poids OT (T)]]*Data_Set[[#This Row],[Distance (KM)]]</f>
        <v>2.2762745880000002</v>
      </c>
      <c r="AC1272" s="30">
        <f>Data_Set[[#This Row],[Bilan CO2 Segment 1 (Kg CO2)]]+Data_Set[[#This Row],[Bilan CO2 Segment 2 (Kg CO2)]]</f>
        <v>4.5921113880000011</v>
      </c>
      <c r="AD1272" s="1"/>
    </row>
    <row r="1273" spans="1:30" ht="12.5" x14ac:dyDescent="0.25">
      <c r="A1273" s="7">
        <v>20210100041</v>
      </c>
      <c r="B1273" s="18">
        <v>44224</v>
      </c>
      <c r="C1273" s="18" t="str">
        <f>TEXT(B1273, "mmmm")</f>
        <v>janvier</v>
      </c>
      <c r="D1273" s="18" t="str">
        <f>TEXT(B1273,"aaaa")</f>
        <v>2021</v>
      </c>
      <c r="E1273" s="7">
        <v>1316253</v>
      </c>
      <c r="F1273" s="17">
        <v>350</v>
      </c>
      <c r="G1273" s="23">
        <f>Data_Set[[#This Row],[Poids OT (kg)]]/1000</f>
        <v>0.35</v>
      </c>
      <c r="H1273" s="6" t="s">
        <v>2</v>
      </c>
      <c r="I1273" s="7">
        <v>230</v>
      </c>
      <c r="J1273" s="6">
        <v>91100</v>
      </c>
      <c r="K1273" s="6" t="s">
        <v>22</v>
      </c>
      <c r="L1273" s="6">
        <v>51800</v>
      </c>
      <c r="M1273" s="6" t="s">
        <v>76</v>
      </c>
      <c r="N1273" s="7">
        <v>237.97300000000001</v>
      </c>
      <c r="O1273" s="6" t="s">
        <v>145</v>
      </c>
      <c r="P1273" s="6" t="s">
        <v>146</v>
      </c>
      <c r="Q1273" s="11">
        <v>1690891543678</v>
      </c>
      <c r="R1273" s="12">
        <v>154098765</v>
      </c>
      <c r="S1273" s="6" t="str">
        <f>LEFT(Q1273,1)</f>
        <v>1</v>
      </c>
      <c r="T1273" s="6" t="str">
        <f>IF(S1273="1","Homme",IF(S1273="0","Inconnu","Femme"))</f>
        <v>Homme</v>
      </c>
      <c r="U1273" s="6" t="str">
        <f>"19"&amp;MID(Q1273, SEARCH("", Q1273) + 1,2)</f>
        <v>1969</v>
      </c>
      <c r="V1273" s="6" t="str">
        <f>FLOOR(U1273,5) &amp; "-" &amp; FLOOR(U1273,5) + 5</f>
        <v>1965-1970</v>
      </c>
      <c r="W1273" s="24">
        <f>IFERROR(VLOOKUP(Data_Set[[#This Row],[Type Transport]],'[1]Taux émission CO2e'!$A$5:$B$16,2,0),0)</f>
        <v>1</v>
      </c>
      <c r="X1273" s="28">
        <f>IFERROR(VLOOKUP(Data_Set[[#This Row],[Type Transport]],'[1]Taux émission CO2e'!$A$5:$D$16,4,0),0)</f>
        <v>6.7400000000000002E-2</v>
      </c>
      <c r="Y1273" s="24">
        <f>IFERROR(VLOOKUP(Data_Set[[#This Row],[Type Transport]],'[1]Taux émission CO2e'!$A$20:$B$31,2,0),0)</f>
        <v>0</v>
      </c>
      <c r="Z1273" s="6">
        <f>IFERROR(VLOOKUP(Data_Set[[#This Row],[Type Transport]],'[1]Taux émission CO2e'!$A$20:$D$31,4,0),0)</f>
        <v>0</v>
      </c>
      <c r="AA1273" s="30">
        <f>Data_Set[[#This Row],[Repartition Segment 1]]*Data_Set[[#This Row],[Coefficient CO2 Segment 1]]*Data_Set[[#This Row],[Poids OT (T)]]*Data_Set[[#This Row],[Distance (KM)]]</f>
        <v>5.6137830700000002</v>
      </c>
      <c r="AB1273" s="30">
        <f>Data_Set[[#This Row],[Repartition Segment 2]]*Data_Set[[#This Row],[Coefficient CO2 Segment 2]]*Data_Set[[#This Row],[Poids OT (T)]]*Data_Set[[#This Row],[Distance (KM)]]</f>
        <v>0</v>
      </c>
      <c r="AC1273" s="30">
        <f>Data_Set[[#This Row],[Bilan CO2 Segment 1 (Kg CO2)]]+Data_Set[[#This Row],[Bilan CO2 Segment 2 (Kg CO2)]]</f>
        <v>5.6137830700000002</v>
      </c>
      <c r="AD1273" s="1"/>
    </row>
    <row r="1274" spans="1:30" ht="12.5" x14ac:dyDescent="0.25">
      <c r="A1274" s="7">
        <v>20210900038</v>
      </c>
      <c r="B1274" s="18">
        <v>44466</v>
      </c>
      <c r="C1274" s="18" t="str">
        <f>TEXT(B1274, "mmmm")</f>
        <v>septembre</v>
      </c>
      <c r="D1274" s="18" t="str">
        <f>TEXT(B1274,"aaaa")</f>
        <v>2021</v>
      </c>
      <c r="E1274" s="7">
        <v>1410827</v>
      </c>
      <c r="F1274" s="17">
        <v>200</v>
      </c>
      <c r="G1274" s="23">
        <f>Data_Set[[#This Row],[Poids OT (kg)]]/1000</f>
        <v>0.2</v>
      </c>
      <c r="H1274" s="6" t="s">
        <v>0</v>
      </c>
      <c r="I1274" s="7">
        <v>125</v>
      </c>
      <c r="J1274" s="6">
        <v>91100</v>
      </c>
      <c r="K1274" s="6" t="s">
        <v>22</v>
      </c>
      <c r="L1274" s="6">
        <v>59220</v>
      </c>
      <c r="M1274" s="6" t="s">
        <v>107</v>
      </c>
      <c r="N1274" s="7">
        <v>234.452</v>
      </c>
      <c r="O1274" s="6" t="s">
        <v>145</v>
      </c>
      <c r="P1274" s="6" t="s">
        <v>146</v>
      </c>
      <c r="Q1274" s="11">
        <v>1690891543678</v>
      </c>
      <c r="R1274" s="12">
        <v>154098765</v>
      </c>
      <c r="S1274" s="6" t="str">
        <f>LEFT(Q1274,1)</f>
        <v>1</v>
      </c>
      <c r="T1274" s="6" t="str">
        <f>IF(S1274="1","Homme",IF(S1274="0","Inconnu","Femme"))</f>
        <v>Homme</v>
      </c>
      <c r="U1274" s="6" t="str">
        <f>"19"&amp;MID(Q1274, SEARCH("", Q1274) + 1,2)</f>
        <v>1969</v>
      </c>
      <c r="V1274" s="6" t="str">
        <f>FLOOR(U1274,5) &amp; "-" &amp; FLOOR(U1274,5) + 5</f>
        <v>1965-1970</v>
      </c>
      <c r="W1274" s="24">
        <f>IFERROR(VLOOKUP(Data_Set[[#This Row],[Type Transport]],'[1]Taux émission CO2e'!$A$5:$B$16,2,0),0)</f>
        <v>0.3</v>
      </c>
      <c r="X1274" s="28">
        <f>IFERROR(VLOOKUP(Data_Set[[#This Row],[Type Transport]],'[1]Taux émission CO2e'!$A$5:$D$16,4,0),0)</f>
        <v>0.16</v>
      </c>
      <c r="Y1274" s="24">
        <f>IFERROR(VLOOKUP(Data_Set[[#This Row],[Type Transport]],'[1]Taux émission CO2e'!$A$20:$B$31,2,0),0)</f>
        <v>0.7</v>
      </c>
      <c r="Z1274" s="6">
        <f>IFERROR(VLOOKUP(Data_Set[[#This Row],[Type Transport]],'[1]Taux émission CO2e'!$A$20:$D$31,4,0),0)</f>
        <v>6.7400000000000002E-2</v>
      </c>
      <c r="AA1274" s="30">
        <f>Data_Set[[#This Row],[Repartition Segment 1]]*Data_Set[[#This Row],[Coefficient CO2 Segment 1]]*Data_Set[[#This Row],[Poids OT (T)]]*Data_Set[[#This Row],[Distance (KM)]]</f>
        <v>2.2507392000000004</v>
      </c>
      <c r="AB1274" s="30">
        <f>Data_Set[[#This Row],[Repartition Segment 2]]*Data_Set[[#This Row],[Coefficient CO2 Segment 2]]*Data_Set[[#This Row],[Poids OT (T)]]*Data_Set[[#This Row],[Distance (KM)]]</f>
        <v>2.2122890719999999</v>
      </c>
      <c r="AC1274" s="30">
        <f>Data_Set[[#This Row],[Bilan CO2 Segment 1 (Kg CO2)]]+Data_Set[[#This Row],[Bilan CO2 Segment 2 (Kg CO2)]]</f>
        <v>4.4630282720000007</v>
      </c>
      <c r="AD1274" s="1"/>
    </row>
    <row r="1275" spans="1:30" ht="12.5" x14ac:dyDescent="0.25">
      <c r="A1275" s="7">
        <v>20210200044</v>
      </c>
      <c r="B1275" s="18">
        <v>44230</v>
      </c>
      <c r="C1275" s="18" t="str">
        <f>TEXT(B1275, "mmmm")</f>
        <v>février</v>
      </c>
      <c r="D1275" s="18" t="str">
        <f>TEXT(B1275,"aaaa")</f>
        <v>2021</v>
      </c>
      <c r="E1275" s="7">
        <v>1318700</v>
      </c>
      <c r="F1275" s="17">
        <v>120</v>
      </c>
      <c r="G1275" s="23">
        <f>Data_Set[[#This Row],[Poids OT (kg)]]/1000</f>
        <v>0.12</v>
      </c>
      <c r="H1275" s="6" t="s">
        <v>1</v>
      </c>
      <c r="I1275" s="7">
        <v>130</v>
      </c>
      <c r="J1275" s="6">
        <v>59100</v>
      </c>
      <c r="K1275" s="6" t="s">
        <v>28</v>
      </c>
      <c r="L1275" s="6">
        <v>75001</v>
      </c>
      <c r="M1275" s="6" t="s">
        <v>78</v>
      </c>
      <c r="N1275" s="7">
        <v>233.41300000000001</v>
      </c>
      <c r="O1275" s="6" t="s">
        <v>158</v>
      </c>
      <c r="P1275" s="6" t="s">
        <v>159</v>
      </c>
      <c r="Q1275" s="11">
        <v>1870459678987</v>
      </c>
      <c r="R1275" s="12">
        <v>332987687</v>
      </c>
      <c r="S1275" s="6" t="str">
        <f>LEFT(Q1275,1)</f>
        <v>1</v>
      </c>
      <c r="T1275" s="6" t="str">
        <f>IF(S1275="1","Homme",IF(S1275="0","Inconnu","Femme"))</f>
        <v>Homme</v>
      </c>
      <c r="U1275" s="6" t="str">
        <f>"19"&amp;MID(Q1275, SEARCH("", Q1275) + 1,2)</f>
        <v>1987</v>
      </c>
      <c r="V1275" s="6" t="str">
        <f>FLOOR(U1275,5) &amp; "-" &amp; FLOOR(U1275,5) + 5</f>
        <v>1985-1990</v>
      </c>
      <c r="W1275" s="24">
        <f>IFERROR(VLOOKUP(Data_Set[[#This Row],[Type Transport]],'[1]Taux émission CO2e'!$A$5:$B$16,2,0),0)</f>
        <v>0.3</v>
      </c>
      <c r="X1275" s="28">
        <f>IFERROR(VLOOKUP(Data_Set[[#This Row],[Type Transport]],'[1]Taux émission CO2e'!$A$5:$D$16,4,0),0)</f>
        <v>0.16</v>
      </c>
      <c r="Y1275" s="24">
        <f>IFERROR(VLOOKUP(Data_Set[[#This Row],[Type Transport]],'[1]Taux émission CO2e'!$A$20:$B$31,2,0),0)</f>
        <v>0.7</v>
      </c>
      <c r="Z1275" s="6">
        <f>IFERROR(VLOOKUP(Data_Set[[#This Row],[Type Transport]],'[1]Taux émission CO2e'!$A$20:$D$31,4,0),0)</f>
        <v>6.7400000000000002E-2</v>
      </c>
      <c r="AA1275" s="30">
        <f>Data_Set[[#This Row],[Repartition Segment 1]]*Data_Set[[#This Row],[Coefficient CO2 Segment 1]]*Data_Set[[#This Row],[Poids OT (T)]]*Data_Set[[#This Row],[Distance (KM)]]</f>
        <v>1.3444588799999999</v>
      </c>
      <c r="AB1275" s="30">
        <f>Data_Set[[#This Row],[Repartition Segment 2]]*Data_Set[[#This Row],[Coefficient CO2 Segment 2]]*Data_Set[[#This Row],[Poids OT (T)]]*Data_Set[[#This Row],[Distance (KM)]]</f>
        <v>1.3214910408</v>
      </c>
      <c r="AC1275" s="30">
        <f>Data_Set[[#This Row],[Bilan CO2 Segment 1 (Kg CO2)]]+Data_Set[[#This Row],[Bilan CO2 Segment 2 (Kg CO2)]]</f>
        <v>2.6659499208000002</v>
      </c>
      <c r="AD1275" s="1"/>
    </row>
    <row r="1276" spans="1:30" ht="12.5" x14ac:dyDescent="0.25">
      <c r="A1276" s="7">
        <v>2022070063</v>
      </c>
      <c r="B1276" s="18">
        <v>44749</v>
      </c>
      <c r="C1276" s="18" t="str">
        <f>TEXT(B1276, "mmmm")</f>
        <v>juillet</v>
      </c>
      <c r="D1276" s="18" t="str">
        <f>TEXT(B1276,"aaaa")</f>
        <v>2022</v>
      </c>
      <c r="E1276" s="7">
        <v>1527033</v>
      </c>
      <c r="F1276" s="17">
        <v>150</v>
      </c>
      <c r="G1276" s="23">
        <f>Data_Set[[#This Row],[Poids OT (kg)]]/1000</f>
        <v>0.15</v>
      </c>
      <c r="H1276" s="6" t="s">
        <v>1</v>
      </c>
      <c r="I1276" s="7">
        <v>130</v>
      </c>
      <c r="J1276" s="6">
        <v>37000</v>
      </c>
      <c r="K1276" s="6" t="s">
        <v>65</v>
      </c>
      <c r="L1276" s="6">
        <v>91100</v>
      </c>
      <c r="M1276" s="6" t="s">
        <v>22</v>
      </c>
      <c r="N1276" s="7">
        <v>232.78100000000001</v>
      </c>
      <c r="O1276" s="6" t="s">
        <v>233</v>
      </c>
      <c r="P1276" s="6" t="s">
        <v>234</v>
      </c>
      <c r="Q1276" s="11">
        <v>2730837987876</v>
      </c>
      <c r="R1276" s="12" t="s">
        <v>18</v>
      </c>
      <c r="S1276" s="6" t="str">
        <f>LEFT(Q1276,1)</f>
        <v>2</v>
      </c>
      <c r="T1276" s="6" t="str">
        <f>IF(S1276="1","Homme",IF(S1276="0","Inconnu","Femme"))</f>
        <v>Femme</v>
      </c>
      <c r="U1276" s="6" t="str">
        <f>"19"&amp;MID(Q1276, SEARCH("", Q1276) + 1,2)</f>
        <v>1973</v>
      </c>
      <c r="V1276" s="6" t="str">
        <f>FLOOR(U1276,5) &amp; "-" &amp; FLOOR(U1276,5) + 5</f>
        <v>1970-1975</v>
      </c>
      <c r="W1276" s="24">
        <f>IFERROR(VLOOKUP(Data_Set[[#This Row],[Type Transport]],'[1]Taux émission CO2e'!$A$5:$B$16,2,0),0)</f>
        <v>0.3</v>
      </c>
      <c r="X1276" s="28">
        <f>IFERROR(VLOOKUP(Data_Set[[#This Row],[Type Transport]],'[1]Taux émission CO2e'!$A$5:$D$16,4,0),0)</f>
        <v>0.16</v>
      </c>
      <c r="Y1276" s="24">
        <f>IFERROR(VLOOKUP(Data_Set[[#This Row],[Type Transport]],'[1]Taux émission CO2e'!$A$20:$B$31,2,0),0)</f>
        <v>0.7</v>
      </c>
      <c r="Z1276" s="6">
        <f>IFERROR(VLOOKUP(Data_Set[[#This Row],[Type Transport]],'[1]Taux émission CO2e'!$A$20:$D$31,4,0),0)</f>
        <v>6.7400000000000002E-2</v>
      </c>
      <c r="AA1276" s="30">
        <f>Data_Set[[#This Row],[Repartition Segment 1]]*Data_Set[[#This Row],[Coefficient CO2 Segment 1]]*Data_Set[[#This Row],[Poids OT (T)]]*Data_Set[[#This Row],[Distance (KM)]]</f>
        <v>1.6760231999999999</v>
      </c>
      <c r="AB1276" s="30">
        <f>Data_Set[[#This Row],[Repartition Segment 2]]*Data_Set[[#This Row],[Coefficient CO2 Segment 2]]*Data_Set[[#This Row],[Poids OT (T)]]*Data_Set[[#This Row],[Distance (KM)]]</f>
        <v>1.6473911370000001</v>
      </c>
      <c r="AC1276" s="30">
        <f>Data_Set[[#This Row],[Bilan CO2 Segment 1 (Kg CO2)]]+Data_Set[[#This Row],[Bilan CO2 Segment 2 (Kg CO2)]]</f>
        <v>3.323414337</v>
      </c>
      <c r="AD1276" s="1"/>
    </row>
    <row r="1277" spans="1:30" ht="12.5" x14ac:dyDescent="0.25">
      <c r="A1277" s="7">
        <v>20210800045</v>
      </c>
      <c r="B1277" s="18">
        <v>44412</v>
      </c>
      <c r="C1277" s="18" t="str">
        <f>TEXT(B1277, "mmmm")</f>
        <v>août</v>
      </c>
      <c r="D1277" s="18" t="str">
        <f>TEXT(B1277,"aaaa")</f>
        <v>2021</v>
      </c>
      <c r="E1277" s="7">
        <v>1394028</v>
      </c>
      <c r="F1277" s="17">
        <v>150</v>
      </c>
      <c r="G1277" s="23">
        <f>Data_Set[[#This Row],[Poids OT (kg)]]/1000</f>
        <v>0.15</v>
      </c>
      <c r="H1277" s="6" t="s">
        <v>0</v>
      </c>
      <c r="I1277" s="7">
        <v>125</v>
      </c>
      <c r="J1277" s="6">
        <v>59100</v>
      </c>
      <c r="K1277" s="6" t="s">
        <v>28</v>
      </c>
      <c r="L1277" s="6">
        <v>93100</v>
      </c>
      <c r="M1277" s="6" t="s">
        <v>103</v>
      </c>
      <c r="N1277" s="7">
        <v>225.999</v>
      </c>
      <c r="O1277" s="6" t="s">
        <v>158</v>
      </c>
      <c r="P1277" s="6" t="s">
        <v>159</v>
      </c>
      <c r="Q1277" s="11">
        <v>1870459678987</v>
      </c>
      <c r="R1277" s="12">
        <v>332987687</v>
      </c>
      <c r="S1277" s="6" t="str">
        <f>LEFT(Q1277,1)</f>
        <v>1</v>
      </c>
      <c r="T1277" s="6" t="str">
        <f>IF(S1277="1","Homme",IF(S1277="0","Inconnu","Femme"))</f>
        <v>Homme</v>
      </c>
      <c r="U1277" s="6" t="str">
        <f>"19"&amp;MID(Q1277, SEARCH("", Q1277) + 1,2)</f>
        <v>1987</v>
      </c>
      <c r="V1277" s="6" t="str">
        <f>FLOOR(U1277,5) &amp; "-" &amp; FLOOR(U1277,5) + 5</f>
        <v>1985-1990</v>
      </c>
      <c r="W1277" s="24">
        <f>IFERROR(VLOOKUP(Data_Set[[#This Row],[Type Transport]],'[1]Taux émission CO2e'!$A$5:$B$16,2,0),0)</f>
        <v>0.3</v>
      </c>
      <c r="X1277" s="28">
        <f>IFERROR(VLOOKUP(Data_Set[[#This Row],[Type Transport]],'[1]Taux émission CO2e'!$A$5:$D$16,4,0),0)</f>
        <v>0.16</v>
      </c>
      <c r="Y1277" s="24">
        <f>IFERROR(VLOOKUP(Data_Set[[#This Row],[Type Transport]],'[1]Taux émission CO2e'!$A$20:$B$31,2,0),0)</f>
        <v>0.7</v>
      </c>
      <c r="Z1277" s="6">
        <f>IFERROR(VLOOKUP(Data_Set[[#This Row],[Type Transport]],'[1]Taux émission CO2e'!$A$20:$D$31,4,0),0)</f>
        <v>6.7400000000000002E-2</v>
      </c>
      <c r="AA1277" s="30">
        <f>Data_Set[[#This Row],[Repartition Segment 1]]*Data_Set[[#This Row],[Coefficient CO2 Segment 1]]*Data_Set[[#This Row],[Poids OT (T)]]*Data_Set[[#This Row],[Distance (KM)]]</f>
        <v>1.6271928</v>
      </c>
      <c r="AB1277" s="30">
        <f>Data_Set[[#This Row],[Repartition Segment 2]]*Data_Set[[#This Row],[Coefficient CO2 Segment 2]]*Data_Set[[#This Row],[Poids OT (T)]]*Data_Set[[#This Row],[Distance (KM)]]</f>
        <v>1.599394923</v>
      </c>
      <c r="AC1277" s="30">
        <f>Data_Set[[#This Row],[Bilan CO2 Segment 1 (Kg CO2)]]+Data_Set[[#This Row],[Bilan CO2 Segment 2 (Kg CO2)]]</f>
        <v>3.2265877229999997</v>
      </c>
      <c r="AD1277" s="1"/>
    </row>
    <row r="1278" spans="1:30" ht="12.5" x14ac:dyDescent="0.25">
      <c r="A1278" s="7">
        <v>202203000165</v>
      </c>
      <c r="B1278" s="18">
        <v>44643</v>
      </c>
      <c r="C1278" s="18" t="str">
        <f>TEXT(B1278, "mmmm")</f>
        <v>mars</v>
      </c>
      <c r="D1278" s="18" t="str">
        <f>TEXT(B1278,"aaaa")</f>
        <v>2022</v>
      </c>
      <c r="E1278" s="7">
        <v>1482632</v>
      </c>
      <c r="F1278" s="17">
        <v>150</v>
      </c>
      <c r="G1278" s="23">
        <f>Data_Set[[#This Row],[Poids OT (kg)]]/1000</f>
        <v>0.15</v>
      </c>
      <c r="H1278" s="6" t="s">
        <v>0</v>
      </c>
      <c r="I1278" s="7">
        <v>158</v>
      </c>
      <c r="J1278" s="6">
        <v>93000</v>
      </c>
      <c r="K1278" s="6" t="s">
        <v>40</v>
      </c>
      <c r="L1278" s="6">
        <v>59118</v>
      </c>
      <c r="M1278" s="6" t="s">
        <v>47</v>
      </c>
      <c r="N1278" s="7">
        <v>225.38900000000001</v>
      </c>
      <c r="O1278" s="6" t="s">
        <v>182</v>
      </c>
      <c r="P1278" s="6" t="s">
        <v>183</v>
      </c>
      <c r="Q1278" s="11">
        <v>1710993765987</v>
      </c>
      <c r="R1278" s="12">
        <v>145096532</v>
      </c>
      <c r="S1278" s="6" t="str">
        <f>LEFT(Q1278,1)</f>
        <v>1</v>
      </c>
      <c r="T1278" s="6" t="str">
        <f>IF(S1278="1","Homme",IF(S1278="0","Inconnu","Femme"))</f>
        <v>Homme</v>
      </c>
      <c r="U1278" s="6" t="str">
        <f>"19"&amp;MID(Q1278, SEARCH("", Q1278) + 1,2)</f>
        <v>1971</v>
      </c>
      <c r="V1278" s="6" t="str">
        <f>FLOOR(U1278,5) &amp; "-" &amp; FLOOR(U1278,5) + 5</f>
        <v>1970-1975</v>
      </c>
      <c r="W1278" s="24">
        <f>IFERROR(VLOOKUP(Data_Set[[#This Row],[Type Transport]],'[1]Taux émission CO2e'!$A$5:$B$16,2,0),0)</f>
        <v>0.3</v>
      </c>
      <c r="X1278" s="28">
        <f>IFERROR(VLOOKUP(Data_Set[[#This Row],[Type Transport]],'[1]Taux émission CO2e'!$A$5:$D$16,4,0),0)</f>
        <v>0.16</v>
      </c>
      <c r="Y1278" s="24">
        <f>IFERROR(VLOOKUP(Data_Set[[#This Row],[Type Transport]],'[1]Taux émission CO2e'!$A$20:$B$31,2,0),0)</f>
        <v>0.7</v>
      </c>
      <c r="Z1278" s="6">
        <f>IFERROR(VLOOKUP(Data_Set[[#This Row],[Type Transport]],'[1]Taux émission CO2e'!$A$20:$D$31,4,0),0)</f>
        <v>6.7400000000000002E-2</v>
      </c>
      <c r="AA1278" s="30">
        <f>Data_Set[[#This Row],[Repartition Segment 1]]*Data_Set[[#This Row],[Coefficient CO2 Segment 1]]*Data_Set[[#This Row],[Poids OT (T)]]*Data_Set[[#This Row],[Distance (KM)]]</f>
        <v>1.6228008</v>
      </c>
      <c r="AB1278" s="30">
        <f>Data_Set[[#This Row],[Repartition Segment 2]]*Data_Set[[#This Row],[Coefficient CO2 Segment 2]]*Data_Set[[#This Row],[Poids OT (T)]]*Data_Set[[#This Row],[Distance (KM)]]</f>
        <v>1.5950779530000001</v>
      </c>
      <c r="AC1278" s="30">
        <f>Data_Set[[#This Row],[Bilan CO2 Segment 1 (Kg CO2)]]+Data_Set[[#This Row],[Bilan CO2 Segment 2 (Kg CO2)]]</f>
        <v>3.2178787529999999</v>
      </c>
      <c r="AD1278" s="1"/>
    </row>
    <row r="1279" spans="1:30" ht="12.5" x14ac:dyDescent="0.25">
      <c r="A1279" s="7">
        <v>20211200035</v>
      </c>
      <c r="B1279" s="18">
        <v>44552</v>
      </c>
      <c r="C1279" s="18" t="str">
        <f>TEXT(B1279, "mmmm")</f>
        <v>décembre</v>
      </c>
      <c r="D1279" s="18" t="str">
        <f>TEXT(B1279,"aaaa")</f>
        <v>2021</v>
      </c>
      <c r="E1279" s="7">
        <v>1446829</v>
      </c>
      <c r="F1279" s="17">
        <v>100</v>
      </c>
      <c r="G1279" s="23">
        <f>Data_Set[[#This Row],[Poids OT (kg)]]/1000</f>
        <v>0.1</v>
      </c>
      <c r="H1279" s="6" t="s">
        <v>1</v>
      </c>
      <c r="I1279" s="7">
        <v>158</v>
      </c>
      <c r="J1279" s="6">
        <v>59100</v>
      </c>
      <c r="K1279" s="6" t="s">
        <v>28</v>
      </c>
      <c r="L1279" s="6">
        <v>93000</v>
      </c>
      <c r="M1279" s="6" t="s">
        <v>40</v>
      </c>
      <c r="N1279" s="7">
        <v>224.143</v>
      </c>
      <c r="O1279" s="6" t="s">
        <v>158</v>
      </c>
      <c r="P1279" s="6" t="s">
        <v>159</v>
      </c>
      <c r="Q1279" s="11">
        <v>1870459678987</v>
      </c>
      <c r="R1279" s="12">
        <v>332987687</v>
      </c>
      <c r="S1279" s="6" t="str">
        <f>LEFT(Q1279,1)</f>
        <v>1</v>
      </c>
      <c r="T1279" s="6" t="str">
        <f>IF(S1279="1","Homme",IF(S1279="0","Inconnu","Femme"))</f>
        <v>Homme</v>
      </c>
      <c r="U1279" s="6" t="str">
        <f>"19"&amp;MID(Q1279, SEARCH("", Q1279) + 1,2)</f>
        <v>1987</v>
      </c>
      <c r="V1279" s="6" t="str">
        <f>FLOOR(U1279,5) &amp; "-" &amp; FLOOR(U1279,5) + 5</f>
        <v>1985-1990</v>
      </c>
      <c r="W1279" s="24">
        <f>IFERROR(VLOOKUP(Data_Set[[#This Row],[Type Transport]],'[1]Taux émission CO2e'!$A$5:$B$16,2,0),0)</f>
        <v>0.3</v>
      </c>
      <c r="X1279" s="28">
        <f>IFERROR(VLOOKUP(Data_Set[[#This Row],[Type Transport]],'[1]Taux émission CO2e'!$A$5:$D$16,4,0),0)</f>
        <v>0.16</v>
      </c>
      <c r="Y1279" s="24">
        <f>IFERROR(VLOOKUP(Data_Set[[#This Row],[Type Transport]],'[1]Taux émission CO2e'!$A$20:$B$31,2,0),0)</f>
        <v>0.7</v>
      </c>
      <c r="Z1279" s="6">
        <f>IFERROR(VLOOKUP(Data_Set[[#This Row],[Type Transport]],'[1]Taux émission CO2e'!$A$20:$D$31,4,0),0)</f>
        <v>6.7400000000000002E-2</v>
      </c>
      <c r="AA1279" s="30">
        <f>Data_Set[[#This Row],[Repartition Segment 1]]*Data_Set[[#This Row],[Coefficient CO2 Segment 1]]*Data_Set[[#This Row],[Poids OT (T)]]*Data_Set[[#This Row],[Distance (KM)]]</f>
        <v>1.0758864000000001</v>
      </c>
      <c r="AB1279" s="30">
        <f>Data_Set[[#This Row],[Repartition Segment 2]]*Data_Set[[#This Row],[Coefficient CO2 Segment 2]]*Data_Set[[#This Row],[Poids OT (T)]]*Data_Set[[#This Row],[Distance (KM)]]</f>
        <v>1.0575066740000001</v>
      </c>
      <c r="AC1279" s="30">
        <f>Data_Set[[#This Row],[Bilan CO2 Segment 1 (Kg CO2)]]+Data_Set[[#This Row],[Bilan CO2 Segment 2 (Kg CO2)]]</f>
        <v>2.1333930740000002</v>
      </c>
      <c r="AD1279" s="1"/>
    </row>
    <row r="1280" spans="1:30" ht="12.5" x14ac:dyDescent="0.25">
      <c r="A1280" s="7">
        <v>20211200035</v>
      </c>
      <c r="B1280" s="18">
        <v>44552</v>
      </c>
      <c r="C1280" s="18" t="str">
        <f>TEXT(B1280, "mmmm")</f>
        <v>décembre</v>
      </c>
      <c r="D1280" s="18" t="str">
        <f>TEXT(B1280,"aaaa")</f>
        <v>2021</v>
      </c>
      <c r="E1280" s="7">
        <v>1446830</v>
      </c>
      <c r="F1280" s="17">
        <v>100</v>
      </c>
      <c r="G1280" s="23">
        <f>Data_Set[[#This Row],[Poids OT (kg)]]/1000</f>
        <v>0.1</v>
      </c>
      <c r="H1280" s="6" t="s">
        <v>1</v>
      </c>
      <c r="I1280" s="7">
        <v>125</v>
      </c>
      <c r="J1280" s="6">
        <v>59100</v>
      </c>
      <c r="K1280" s="6" t="s">
        <v>28</v>
      </c>
      <c r="L1280" s="6">
        <v>93300</v>
      </c>
      <c r="M1280" s="6" t="s">
        <v>113</v>
      </c>
      <c r="N1280" s="7">
        <v>223.16499999999999</v>
      </c>
      <c r="O1280" s="6" t="s">
        <v>158</v>
      </c>
      <c r="P1280" s="6" t="s">
        <v>159</v>
      </c>
      <c r="Q1280" s="11">
        <v>1870459678987</v>
      </c>
      <c r="R1280" s="12">
        <v>332987687</v>
      </c>
      <c r="S1280" s="6" t="str">
        <f>LEFT(Q1280,1)</f>
        <v>1</v>
      </c>
      <c r="T1280" s="6" t="str">
        <f>IF(S1280="1","Homme",IF(S1280="0","Inconnu","Femme"))</f>
        <v>Homme</v>
      </c>
      <c r="U1280" s="6" t="str">
        <f>"19"&amp;MID(Q1280, SEARCH("", Q1280) + 1,2)</f>
        <v>1987</v>
      </c>
      <c r="V1280" s="6" t="str">
        <f>FLOOR(U1280,5) &amp; "-" &amp; FLOOR(U1280,5) + 5</f>
        <v>1985-1990</v>
      </c>
      <c r="W1280" s="24">
        <f>IFERROR(VLOOKUP(Data_Set[[#This Row],[Type Transport]],'[1]Taux émission CO2e'!$A$5:$B$16,2,0),0)</f>
        <v>0.3</v>
      </c>
      <c r="X1280" s="28">
        <f>IFERROR(VLOOKUP(Data_Set[[#This Row],[Type Transport]],'[1]Taux émission CO2e'!$A$5:$D$16,4,0),0)</f>
        <v>0.16</v>
      </c>
      <c r="Y1280" s="24">
        <f>IFERROR(VLOOKUP(Data_Set[[#This Row],[Type Transport]],'[1]Taux émission CO2e'!$A$20:$B$31,2,0),0)</f>
        <v>0.7</v>
      </c>
      <c r="Z1280" s="6">
        <f>IFERROR(VLOOKUP(Data_Set[[#This Row],[Type Transport]],'[1]Taux émission CO2e'!$A$20:$D$31,4,0),0)</f>
        <v>6.7400000000000002E-2</v>
      </c>
      <c r="AA1280" s="30">
        <f>Data_Set[[#This Row],[Repartition Segment 1]]*Data_Set[[#This Row],[Coefficient CO2 Segment 1]]*Data_Set[[#This Row],[Poids OT (T)]]*Data_Set[[#This Row],[Distance (KM)]]</f>
        <v>1.0711920000000001</v>
      </c>
      <c r="AB1280" s="30">
        <f>Data_Set[[#This Row],[Repartition Segment 2]]*Data_Set[[#This Row],[Coefficient CO2 Segment 2]]*Data_Set[[#This Row],[Poids OT (T)]]*Data_Set[[#This Row],[Distance (KM)]]</f>
        <v>1.05289247</v>
      </c>
      <c r="AC1280" s="30">
        <f>Data_Set[[#This Row],[Bilan CO2 Segment 1 (Kg CO2)]]+Data_Set[[#This Row],[Bilan CO2 Segment 2 (Kg CO2)]]</f>
        <v>2.1240844700000001</v>
      </c>
      <c r="AD1280" s="1"/>
    </row>
    <row r="1281" spans="1:30" ht="12.5" x14ac:dyDescent="0.25">
      <c r="A1281" s="7">
        <v>20220400055</v>
      </c>
      <c r="B1281" s="18">
        <v>44652</v>
      </c>
      <c r="C1281" s="18" t="str">
        <f>TEXT(B1281, "mmmm")</f>
        <v>avril</v>
      </c>
      <c r="D1281" s="18" t="str">
        <f>TEXT(B1281,"aaaa")</f>
        <v>2022</v>
      </c>
      <c r="E1281" s="7">
        <v>1486774</v>
      </c>
      <c r="F1281" s="17">
        <v>600</v>
      </c>
      <c r="G1281" s="23">
        <f>Data_Set[[#This Row],[Poids OT (kg)]]/1000</f>
        <v>0.6</v>
      </c>
      <c r="H1281" s="6" t="s">
        <v>1</v>
      </c>
      <c r="I1281" s="7">
        <v>360</v>
      </c>
      <c r="J1281" s="6">
        <v>91100</v>
      </c>
      <c r="K1281" s="6" t="s">
        <v>22</v>
      </c>
      <c r="L1281" s="6">
        <v>62117</v>
      </c>
      <c r="M1281" s="6" t="s">
        <v>126</v>
      </c>
      <c r="N1281" s="7">
        <v>222.00700000000001</v>
      </c>
      <c r="O1281" s="6" t="s">
        <v>145</v>
      </c>
      <c r="P1281" s="6" t="s">
        <v>146</v>
      </c>
      <c r="Q1281" s="11">
        <v>1690891543678</v>
      </c>
      <c r="R1281" s="12">
        <v>154098765</v>
      </c>
      <c r="S1281" s="6" t="str">
        <f>LEFT(Q1281,1)</f>
        <v>1</v>
      </c>
      <c r="T1281" s="6" t="str">
        <f>IF(S1281="1","Homme",IF(S1281="0","Inconnu","Femme"))</f>
        <v>Homme</v>
      </c>
      <c r="U1281" s="6" t="str">
        <f>"19"&amp;MID(Q1281, SEARCH("", Q1281) + 1,2)</f>
        <v>1969</v>
      </c>
      <c r="V1281" s="6" t="str">
        <f>FLOOR(U1281,5) &amp; "-" &amp; FLOOR(U1281,5) + 5</f>
        <v>1965-1970</v>
      </c>
      <c r="W1281" s="24">
        <f>IFERROR(VLOOKUP(Data_Set[[#This Row],[Type Transport]],'[1]Taux émission CO2e'!$A$5:$B$16,2,0),0)</f>
        <v>0.3</v>
      </c>
      <c r="X1281" s="28">
        <f>IFERROR(VLOOKUP(Data_Set[[#This Row],[Type Transport]],'[1]Taux émission CO2e'!$A$5:$D$16,4,0),0)</f>
        <v>0.16</v>
      </c>
      <c r="Y1281" s="24">
        <f>IFERROR(VLOOKUP(Data_Set[[#This Row],[Type Transport]],'[1]Taux émission CO2e'!$A$20:$B$31,2,0),0)</f>
        <v>0.7</v>
      </c>
      <c r="Z1281" s="6">
        <f>IFERROR(VLOOKUP(Data_Set[[#This Row],[Type Transport]],'[1]Taux émission CO2e'!$A$20:$D$31,4,0),0)</f>
        <v>6.7400000000000002E-2</v>
      </c>
      <c r="AA1281" s="30">
        <f>Data_Set[[#This Row],[Repartition Segment 1]]*Data_Set[[#This Row],[Coefficient CO2 Segment 1]]*Data_Set[[#This Row],[Poids OT (T)]]*Data_Set[[#This Row],[Distance (KM)]]</f>
        <v>6.3938015999999998</v>
      </c>
      <c r="AB1281" s="30">
        <f>Data_Set[[#This Row],[Repartition Segment 2]]*Data_Set[[#This Row],[Coefficient CO2 Segment 2]]*Data_Set[[#This Row],[Poids OT (T)]]*Data_Set[[#This Row],[Distance (KM)]]</f>
        <v>6.2845741559999997</v>
      </c>
      <c r="AC1281" s="30">
        <f>Data_Set[[#This Row],[Bilan CO2 Segment 1 (Kg CO2)]]+Data_Set[[#This Row],[Bilan CO2 Segment 2 (Kg CO2)]]</f>
        <v>12.678375755999999</v>
      </c>
      <c r="AD1281" s="1"/>
    </row>
    <row r="1282" spans="1:30" ht="12.5" x14ac:dyDescent="0.25">
      <c r="A1282" s="7">
        <v>20220400055</v>
      </c>
      <c r="B1282" s="18">
        <v>44663</v>
      </c>
      <c r="C1282" s="18" t="str">
        <f>TEXT(B1282, "mmmm")</f>
        <v>avril</v>
      </c>
      <c r="D1282" s="18" t="str">
        <f>TEXT(B1282,"aaaa")</f>
        <v>2022</v>
      </c>
      <c r="E1282" s="7">
        <v>1491970</v>
      </c>
      <c r="F1282" s="17">
        <v>1000</v>
      </c>
      <c r="G1282" s="23">
        <f>Data_Set[[#This Row],[Poids OT (kg)]]/1000</f>
        <v>1</v>
      </c>
      <c r="H1282" s="6" t="s">
        <v>1</v>
      </c>
      <c r="I1282" s="7">
        <v>360</v>
      </c>
      <c r="J1282" s="6">
        <v>91100</v>
      </c>
      <c r="K1282" s="6" t="s">
        <v>22</v>
      </c>
      <c r="L1282" s="6">
        <v>62117</v>
      </c>
      <c r="M1282" s="6" t="s">
        <v>126</v>
      </c>
      <c r="N1282" s="7">
        <v>222.00700000000001</v>
      </c>
      <c r="O1282" s="6" t="s">
        <v>145</v>
      </c>
      <c r="P1282" s="6" t="s">
        <v>146</v>
      </c>
      <c r="Q1282" s="11">
        <v>1690891543678</v>
      </c>
      <c r="R1282" s="12">
        <v>154098765</v>
      </c>
      <c r="S1282" s="6" t="str">
        <f>LEFT(Q1282,1)</f>
        <v>1</v>
      </c>
      <c r="T1282" s="6" t="str">
        <f>IF(S1282="1","Homme",IF(S1282="0","Inconnu","Femme"))</f>
        <v>Homme</v>
      </c>
      <c r="U1282" s="6" t="str">
        <f>"19"&amp;MID(Q1282, SEARCH("", Q1282) + 1,2)</f>
        <v>1969</v>
      </c>
      <c r="V1282" s="6" t="str">
        <f>FLOOR(U1282,5) &amp; "-" &amp; FLOOR(U1282,5) + 5</f>
        <v>1965-1970</v>
      </c>
      <c r="W1282" s="24">
        <f>IFERROR(VLOOKUP(Data_Set[[#This Row],[Type Transport]],'[1]Taux émission CO2e'!$A$5:$B$16,2,0),0)</f>
        <v>0.3</v>
      </c>
      <c r="X1282" s="28">
        <f>IFERROR(VLOOKUP(Data_Set[[#This Row],[Type Transport]],'[1]Taux émission CO2e'!$A$5:$D$16,4,0),0)</f>
        <v>0.16</v>
      </c>
      <c r="Y1282" s="24">
        <f>IFERROR(VLOOKUP(Data_Set[[#This Row],[Type Transport]],'[1]Taux émission CO2e'!$A$20:$B$31,2,0),0)</f>
        <v>0.7</v>
      </c>
      <c r="Z1282" s="6">
        <f>IFERROR(VLOOKUP(Data_Set[[#This Row],[Type Transport]],'[1]Taux émission CO2e'!$A$20:$D$31,4,0),0)</f>
        <v>6.7400000000000002E-2</v>
      </c>
      <c r="AA1282" s="30">
        <f>Data_Set[[#This Row],[Repartition Segment 1]]*Data_Set[[#This Row],[Coefficient CO2 Segment 1]]*Data_Set[[#This Row],[Poids OT (T)]]*Data_Set[[#This Row],[Distance (KM)]]</f>
        <v>10.656336</v>
      </c>
      <c r="AB1282" s="30">
        <f>Data_Set[[#This Row],[Repartition Segment 2]]*Data_Set[[#This Row],[Coefficient CO2 Segment 2]]*Data_Set[[#This Row],[Poids OT (T)]]*Data_Set[[#This Row],[Distance (KM)]]</f>
        <v>10.47429026</v>
      </c>
      <c r="AC1282" s="30">
        <f>Data_Set[[#This Row],[Bilan CO2 Segment 1 (Kg CO2)]]+Data_Set[[#This Row],[Bilan CO2 Segment 2 (Kg CO2)]]</f>
        <v>21.13062626</v>
      </c>
      <c r="AD1282" s="1"/>
    </row>
    <row r="1283" spans="1:30" ht="12.5" x14ac:dyDescent="0.25">
      <c r="A1283" s="7">
        <v>20210100041</v>
      </c>
      <c r="B1283" s="18">
        <v>44203</v>
      </c>
      <c r="C1283" s="18" t="str">
        <f>TEXT(B1283, "mmmm")</f>
        <v>janvier</v>
      </c>
      <c r="D1283" s="18" t="str">
        <f>TEXT(B1283,"aaaa")</f>
        <v>2021</v>
      </c>
      <c r="E1283" s="7">
        <v>1309609</v>
      </c>
      <c r="F1283" s="17">
        <v>1250</v>
      </c>
      <c r="G1283" s="23">
        <f>Data_Set[[#This Row],[Poids OT (kg)]]/1000</f>
        <v>1.25</v>
      </c>
      <c r="H1283" s="6" t="s">
        <v>2</v>
      </c>
      <c r="I1283" s="7">
        <v>238</v>
      </c>
      <c r="J1283" s="6">
        <v>93120</v>
      </c>
      <c r="K1283" s="6" t="s">
        <v>21</v>
      </c>
      <c r="L1283" s="6">
        <v>59100</v>
      </c>
      <c r="M1283" s="6" t="s">
        <v>28</v>
      </c>
      <c r="N1283" s="7">
        <v>221.06</v>
      </c>
      <c r="O1283" s="6" t="s">
        <v>143</v>
      </c>
      <c r="P1283" s="6" t="s">
        <v>144</v>
      </c>
      <c r="Q1283" s="11">
        <v>1721093543456</v>
      </c>
      <c r="R1283" s="12">
        <v>276783489</v>
      </c>
      <c r="S1283" s="6" t="str">
        <f>LEFT(Q1283,1)</f>
        <v>1</v>
      </c>
      <c r="T1283" s="6" t="str">
        <f>IF(S1283="1","Homme",IF(S1283="0","Inconnu","Femme"))</f>
        <v>Homme</v>
      </c>
      <c r="U1283" s="6" t="str">
        <f>"19"&amp;MID(Q1283, SEARCH("", Q1283) + 1,2)</f>
        <v>1972</v>
      </c>
      <c r="V1283" s="6" t="str">
        <f>FLOOR(U1283,5) &amp; "-" &amp; FLOOR(U1283,5) + 5</f>
        <v>1970-1975</v>
      </c>
      <c r="W1283" s="24">
        <f>IFERROR(VLOOKUP(Data_Set[[#This Row],[Type Transport]],'[1]Taux émission CO2e'!$A$5:$B$16,2,0),0)</f>
        <v>1</v>
      </c>
      <c r="X1283" s="28">
        <f>IFERROR(VLOOKUP(Data_Set[[#This Row],[Type Transport]],'[1]Taux émission CO2e'!$A$5:$D$16,4,0),0)</f>
        <v>6.7400000000000002E-2</v>
      </c>
      <c r="Y1283" s="24">
        <f>IFERROR(VLOOKUP(Data_Set[[#This Row],[Type Transport]],'[1]Taux émission CO2e'!$A$20:$B$31,2,0),0)</f>
        <v>0</v>
      </c>
      <c r="Z1283" s="6">
        <f>IFERROR(VLOOKUP(Data_Set[[#This Row],[Type Transport]],'[1]Taux émission CO2e'!$A$20:$D$31,4,0),0)</f>
        <v>0</v>
      </c>
      <c r="AA1283" s="30">
        <f>Data_Set[[#This Row],[Repartition Segment 1]]*Data_Set[[#This Row],[Coefficient CO2 Segment 1]]*Data_Set[[#This Row],[Poids OT (T)]]*Data_Set[[#This Row],[Distance (KM)]]</f>
        <v>18.624305</v>
      </c>
      <c r="AB1283" s="30">
        <f>Data_Set[[#This Row],[Repartition Segment 2]]*Data_Set[[#This Row],[Coefficient CO2 Segment 2]]*Data_Set[[#This Row],[Poids OT (T)]]*Data_Set[[#This Row],[Distance (KM)]]</f>
        <v>0</v>
      </c>
      <c r="AC1283" s="30">
        <f>Data_Set[[#This Row],[Bilan CO2 Segment 1 (Kg CO2)]]+Data_Set[[#This Row],[Bilan CO2 Segment 2 (Kg CO2)]]</f>
        <v>18.624305</v>
      </c>
      <c r="AD1283" s="1"/>
    </row>
    <row r="1284" spans="1:30" ht="12.5" x14ac:dyDescent="0.25">
      <c r="A1284" s="7">
        <v>20211000042</v>
      </c>
      <c r="B1284" s="16">
        <v>44491</v>
      </c>
      <c r="C1284" s="16" t="str">
        <f>TEXT(B1284, "mmmm")</f>
        <v>octobre</v>
      </c>
      <c r="D1284" s="16" t="str">
        <f>TEXT(B1284,"aaaa")</f>
        <v>2021</v>
      </c>
      <c r="E1284" s="7">
        <v>1422448</v>
      </c>
      <c r="F1284" s="17">
        <v>1000</v>
      </c>
      <c r="G1284" s="23">
        <f>Data_Set[[#This Row],[Poids OT (kg)]]/1000</f>
        <v>1</v>
      </c>
      <c r="H1284" s="6" t="s">
        <v>2</v>
      </c>
      <c r="I1284" s="7">
        <v>238</v>
      </c>
      <c r="J1284" s="6">
        <v>93120</v>
      </c>
      <c r="K1284" s="6" t="s">
        <v>21</v>
      </c>
      <c r="L1284" s="6">
        <v>59100</v>
      </c>
      <c r="M1284" s="6" t="s">
        <v>28</v>
      </c>
      <c r="N1284" s="7">
        <v>221.06</v>
      </c>
      <c r="O1284" s="6" t="s">
        <v>143</v>
      </c>
      <c r="P1284" s="6" t="s">
        <v>144</v>
      </c>
      <c r="Q1284" s="11">
        <v>1721093543456</v>
      </c>
      <c r="R1284" s="12">
        <v>276783489</v>
      </c>
      <c r="S1284" s="6" t="str">
        <f>LEFT(Q1284,1)</f>
        <v>1</v>
      </c>
      <c r="T1284" s="6" t="str">
        <f>IF(S1284="1","Homme",IF(S1284="0","Inconnu","Femme"))</f>
        <v>Homme</v>
      </c>
      <c r="U1284" s="6" t="str">
        <f>"19"&amp;MID(Q1284, SEARCH("", Q1284) + 1,2)</f>
        <v>1972</v>
      </c>
      <c r="V1284" s="6" t="str">
        <f>FLOOR(U1284,5) &amp; "-" &amp; FLOOR(U1284,5) + 5</f>
        <v>1970-1975</v>
      </c>
      <c r="W1284" s="24">
        <f>IFERROR(VLOOKUP(Data_Set[[#This Row],[Type Transport]],'[1]Taux émission CO2e'!$A$5:$B$16,2,0),0)</f>
        <v>1</v>
      </c>
      <c r="X1284" s="28">
        <f>IFERROR(VLOOKUP(Data_Set[[#This Row],[Type Transport]],'[1]Taux émission CO2e'!$A$5:$D$16,4,0),0)</f>
        <v>6.7400000000000002E-2</v>
      </c>
      <c r="Y1284" s="24">
        <f>IFERROR(VLOOKUP(Data_Set[[#This Row],[Type Transport]],'[1]Taux émission CO2e'!$A$20:$B$31,2,0),0)</f>
        <v>0</v>
      </c>
      <c r="Z1284" s="6">
        <f>IFERROR(VLOOKUP(Data_Set[[#This Row],[Type Transport]],'[1]Taux émission CO2e'!$A$20:$D$31,4,0),0)</f>
        <v>0</v>
      </c>
      <c r="AA1284" s="30">
        <f>Data_Set[[#This Row],[Repartition Segment 1]]*Data_Set[[#This Row],[Coefficient CO2 Segment 1]]*Data_Set[[#This Row],[Poids OT (T)]]*Data_Set[[#This Row],[Distance (KM)]]</f>
        <v>14.899444000000001</v>
      </c>
      <c r="AB1284" s="30">
        <f>Data_Set[[#This Row],[Repartition Segment 2]]*Data_Set[[#This Row],[Coefficient CO2 Segment 2]]*Data_Set[[#This Row],[Poids OT (T)]]*Data_Set[[#This Row],[Distance (KM)]]</f>
        <v>0</v>
      </c>
      <c r="AC1284" s="30">
        <f>Data_Set[[#This Row],[Bilan CO2 Segment 1 (Kg CO2)]]+Data_Set[[#This Row],[Bilan CO2 Segment 2 (Kg CO2)]]</f>
        <v>14.899444000000001</v>
      </c>
      <c r="AD1284" s="1"/>
    </row>
    <row r="1285" spans="1:30" ht="12.5" x14ac:dyDescent="0.25">
      <c r="A1285" s="7">
        <v>20220400055</v>
      </c>
      <c r="B1285" s="18">
        <v>44655</v>
      </c>
      <c r="C1285" s="18" t="str">
        <f>TEXT(B1285, "mmmm")</f>
        <v>avril</v>
      </c>
      <c r="D1285" s="18" t="str">
        <f>TEXT(B1285,"aaaa")</f>
        <v>2022</v>
      </c>
      <c r="E1285" s="7">
        <v>1486630</v>
      </c>
      <c r="F1285" s="17">
        <v>450</v>
      </c>
      <c r="G1285" s="23">
        <f>Data_Set[[#This Row],[Poids OT (kg)]]/1000</f>
        <v>0.45</v>
      </c>
      <c r="H1285" s="6" t="s">
        <v>0</v>
      </c>
      <c r="I1285" s="7">
        <v>210</v>
      </c>
      <c r="J1285" s="6">
        <v>93120</v>
      </c>
      <c r="K1285" s="6" t="s">
        <v>21</v>
      </c>
      <c r="L1285" s="6">
        <v>59100</v>
      </c>
      <c r="M1285" s="6" t="s">
        <v>28</v>
      </c>
      <c r="N1285" s="7">
        <v>221.06</v>
      </c>
      <c r="O1285" s="6" t="s">
        <v>143</v>
      </c>
      <c r="P1285" s="6" t="s">
        <v>144</v>
      </c>
      <c r="Q1285" s="11">
        <v>1721093543456</v>
      </c>
      <c r="R1285" s="12">
        <v>276783489</v>
      </c>
      <c r="S1285" s="6" t="str">
        <f>LEFT(Q1285,1)</f>
        <v>1</v>
      </c>
      <c r="T1285" s="6" t="str">
        <f>IF(S1285="1","Homme",IF(S1285="0","Inconnu","Femme"))</f>
        <v>Homme</v>
      </c>
      <c r="U1285" s="6" t="str">
        <f>"19"&amp;MID(Q1285, SEARCH("", Q1285) + 1,2)</f>
        <v>1972</v>
      </c>
      <c r="V1285" s="6" t="str">
        <f>FLOOR(U1285,5) &amp; "-" &amp; FLOOR(U1285,5) + 5</f>
        <v>1970-1975</v>
      </c>
      <c r="W1285" s="24">
        <f>IFERROR(VLOOKUP(Data_Set[[#This Row],[Type Transport]],'[1]Taux émission CO2e'!$A$5:$B$16,2,0),0)</f>
        <v>0.3</v>
      </c>
      <c r="X1285" s="28">
        <f>IFERROR(VLOOKUP(Data_Set[[#This Row],[Type Transport]],'[1]Taux émission CO2e'!$A$5:$D$16,4,0),0)</f>
        <v>0.16</v>
      </c>
      <c r="Y1285" s="24">
        <f>IFERROR(VLOOKUP(Data_Set[[#This Row],[Type Transport]],'[1]Taux émission CO2e'!$A$20:$B$31,2,0),0)</f>
        <v>0.7</v>
      </c>
      <c r="Z1285" s="6">
        <f>IFERROR(VLOOKUP(Data_Set[[#This Row],[Type Transport]],'[1]Taux émission CO2e'!$A$20:$D$31,4,0),0)</f>
        <v>6.7400000000000002E-2</v>
      </c>
      <c r="AA1285" s="30">
        <f>Data_Set[[#This Row],[Repartition Segment 1]]*Data_Set[[#This Row],[Coefficient CO2 Segment 1]]*Data_Set[[#This Row],[Poids OT (T)]]*Data_Set[[#This Row],[Distance (KM)]]</f>
        <v>4.774896</v>
      </c>
      <c r="AB1285" s="30">
        <f>Data_Set[[#This Row],[Repartition Segment 2]]*Data_Set[[#This Row],[Coefficient CO2 Segment 2]]*Data_Set[[#This Row],[Poids OT (T)]]*Data_Set[[#This Row],[Distance (KM)]]</f>
        <v>4.6933248599999997</v>
      </c>
      <c r="AC1285" s="30">
        <f>Data_Set[[#This Row],[Bilan CO2 Segment 1 (Kg CO2)]]+Data_Set[[#This Row],[Bilan CO2 Segment 2 (Kg CO2)]]</f>
        <v>9.4682208599999989</v>
      </c>
      <c r="AD1285" s="1"/>
    </row>
    <row r="1286" spans="1:30" ht="12.5" x14ac:dyDescent="0.25">
      <c r="A1286" s="7">
        <v>20211100039</v>
      </c>
      <c r="B1286" s="18">
        <v>44522</v>
      </c>
      <c r="C1286" s="18" t="str">
        <f>TEXT(B1286, "mmmm")</f>
        <v>novembre</v>
      </c>
      <c r="D1286" s="18" t="str">
        <f>TEXT(B1286,"aaaa")</f>
        <v>2021</v>
      </c>
      <c r="E1286" s="7">
        <v>1434609</v>
      </c>
      <c r="F1286" s="17">
        <v>1077</v>
      </c>
      <c r="G1286" s="23">
        <f>Data_Set[[#This Row],[Poids OT (kg)]]/1000</f>
        <v>1.077</v>
      </c>
      <c r="H1286" s="6" t="s">
        <v>2</v>
      </c>
      <c r="I1286" s="7">
        <v>200</v>
      </c>
      <c r="J1286" s="6">
        <v>59100</v>
      </c>
      <c r="K1286" s="6" t="s">
        <v>28</v>
      </c>
      <c r="L1286" s="6">
        <v>93120</v>
      </c>
      <c r="M1286" s="6" t="s">
        <v>21</v>
      </c>
      <c r="N1286" s="7">
        <v>220.54900000000001</v>
      </c>
      <c r="O1286" s="6" t="s">
        <v>158</v>
      </c>
      <c r="P1286" s="6" t="s">
        <v>159</v>
      </c>
      <c r="Q1286" s="11">
        <v>1870459678987</v>
      </c>
      <c r="R1286" s="12">
        <v>332987687</v>
      </c>
      <c r="S1286" s="6" t="str">
        <f>LEFT(Q1286,1)</f>
        <v>1</v>
      </c>
      <c r="T1286" s="6" t="str">
        <f>IF(S1286="1","Homme",IF(S1286="0","Inconnu","Femme"))</f>
        <v>Homme</v>
      </c>
      <c r="U1286" s="6" t="str">
        <f>"19"&amp;MID(Q1286, SEARCH("", Q1286) + 1,2)</f>
        <v>1987</v>
      </c>
      <c r="V1286" s="6" t="str">
        <f>FLOOR(U1286,5) &amp; "-" &amp; FLOOR(U1286,5) + 5</f>
        <v>1985-1990</v>
      </c>
      <c r="W1286" s="24">
        <f>IFERROR(VLOOKUP(Data_Set[[#This Row],[Type Transport]],'[1]Taux émission CO2e'!$A$5:$B$16,2,0),0)</f>
        <v>1</v>
      </c>
      <c r="X1286" s="28">
        <f>IFERROR(VLOOKUP(Data_Set[[#This Row],[Type Transport]],'[1]Taux émission CO2e'!$A$5:$D$16,4,0),0)</f>
        <v>6.7400000000000002E-2</v>
      </c>
      <c r="Y1286" s="24">
        <f>IFERROR(VLOOKUP(Data_Set[[#This Row],[Type Transport]],'[1]Taux émission CO2e'!$A$20:$B$31,2,0),0)</f>
        <v>0</v>
      </c>
      <c r="Z1286" s="6">
        <f>IFERROR(VLOOKUP(Data_Set[[#This Row],[Type Transport]],'[1]Taux émission CO2e'!$A$20:$D$31,4,0),0)</f>
        <v>0</v>
      </c>
      <c r="AA1286" s="30">
        <f>Data_Set[[#This Row],[Repartition Segment 1]]*Data_Set[[#This Row],[Coefficient CO2 Segment 1]]*Data_Set[[#This Row],[Poids OT (T)]]*Data_Set[[#This Row],[Distance (KM)]]</f>
        <v>16.009607800200001</v>
      </c>
      <c r="AB1286" s="30">
        <f>Data_Set[[#This Row],[Repartition Segment 2]]*Data_Set[[#This Row],[Coefficient CO2 Segment 2]]*Data_Set[[#This Row],[Poids OT (T)]]*Data_Set[[#This Row],[Distance (KM)]]</f>
        <v>0</v>
      </c>
      <c r="AC1286" s="30">
        <f>Data_Set[[#This Row],[Bilan CO2 Segment 1 (Kg CO2)]]+Data_Set[[#This Row],[Bilan CO2 Segment 2 (Kg CO2)]]</f>
        <v>16.009607800200001</v>
      </c>
      <c r="AD1286" s="1"/>
    </row>
    <row r="1287" spans="1:30" ht="12.5" x14ac:dyDescent="0.25">
      <c r="A1287" s="7">
        <v>20210300043</v>
      </c>
      <c r="B1287" s="18">
        <v>44265</v>
      </c>
      <c r="C1287" s="18" t="str">
        <f>TEXT(B1287, "mmmm")</f>
        <v>mars</v>
      </c>
      <c r="D1287" s="18" t="str">
        <f>TEXT(B1287,"aaaa")</f>
        <v>2021</v>
      </c>
      <c r="E1287" s="7">
        <v>1335514</v>
      </c>
      <c r="F1287" s="17">
        <v>250</v>
      </c>
      <c r="G1287" s="23">
        <f>Data_Set[[#This Row],[Poids OT (kg)]]/1000</f>
        <v>0.25</v>
      </c>
      <c r="H1287" s="6" t="s">
        <v>0</v>
      </c>
      <c r="I1287" s="7">
        <v>120</v>
      </c>
      <c r="J1287" s="6">
        <v>93120</v>
      </c>
      <c r="K1287" s="6" t="s">
        <v>21</v>
      </c>
      <c r="L1287" s="6">
        <v>59800</v>
      </c>
      <c r="M1287" s="6" t="s">
        <v>57</v>
      </c>
      <c r="N1287" s="7">
        <v>209.06899999999999</v>
      </c>
      <c r="O1287" s="6" t="s">
        <v>143</v>
      </c>
      <c r="P1287" s="6" t="s">
        <v>144</v>
      </c>
      <c r="Q1287" s="11">
        <v>1721093543456</v>
      </c>
      <c r="R1287" s="12">
        <v>276783489</v>
      </c>
      <c r="S1287" s="6" t="str">
        <f>LEFT(Q1287,1)</f>
        <v>1</v>
      </c>
      <c r="T1287" s="6" t="str">
        <f>IF(S1287="1","Homme",IF(S1287="0","Inconnu","Femme"))</f>
        <v>Homme</v>
      </c>
      <c r="U1287" s="6" t="str">
        <f>"19"&amp;MID(Q1287, SEARCH("", Q1287) + 1,2)</f>
        <v>1972</v>
      </c>
      <c r="V1287" s="6" t="str">
        <f>FLOOR(U1287,5) &amp; "-" &amp; FLOOR(U1287,5) + 5</f>
        <v>1970-1975</v>
      </c>
      <c r="W1287" s="24">
        <f>IFERROR(VLOOKUP(Data_Set[[#This Row],[Type Transport]],'[1]Taux émission CO2e'!$A$5:$B$16,2,0),0)</f>
        <v>0.3</v>
      </c>
      <c r="X1287" s="28">
        <f>IFERROR(VLOOKUP(Data_Set[[#This Row],[Type Transport]],'[1]Taux émission CO2e'!$A$5:$D$16,4,0),0)</f>
        <v>0.16</v>
      </c>
      <c r="Y1287" s="24">
        <f>IFERROR(VLOOKUP(Data_Set[[#This Row],[Type Transport]],'[1]Taux émission CO2e'!$A$20:$B$31,2,0),0)</f>
        <v>0.7</v>
      </c>
      <c r="Z1287" s="6">
        <f>IFERROR(VLOOKUP(Data_Set[[#This Row],[Type Transport]],'[1]Taux émission CO2e'!$A$20:$D$31,4,0),0)</f>
        <v>6.7400000000000002E-2</v>
      </c>
      <c r="AA1287" s="30">
        <f>Data_Set[[#This Row],[Repartition Segment 1]]*Data_Set[[#This Row],[Coefficient CO2 Segment 1]]*Data_Set[[#This Row],[Poids OT (T)]]*Data_Set[[#This Row],[Distance (KM)]]</f>
        <v>2.5088279999999998</v>
      </c>
      <c r="AB1287" s="30">
        <f>Data_Set[[#This Row],[Repartition Segment 2]]*Data_Set[[#This Row],[Coefficient CO2 Segment 2]]*Data_Set[[#This Row],[Poids OT (T)]]*Data_Set[[#This Row],[Distance (KM)]]</f>
        <v>2.4659688549999998</v>
      </c>
      <c r="AC1287" s="30">
        <f>Data_Set[[#This Row],[Bilan CO2 Segment 1 (Kg CO2)]]+Data_Set[[#This Row],[Bilan CO2 Segment 2 (Kg CO2)]]</f>
        <v>4.9747968549999992</v>
      </c>
      <c r="AD1287" s="1"/>
    </row>
    <row r="1288" spans="1:30" ht="12.5" x14ac:dyDescent="0.25">
      <c r="A1288" s="7">
        <v>20210300043</v>
      </c>
      <c r="B1288" s="18">
        <v>44279</v>
      </c>
      <c r="C1288" s="18" t="str">
        <f>TEXT(B1288, "mmmm")</f>
        <v>mars</v>
      </c>
      <c r="D1288" s="18" t="str">
        <f>TEXT(B1288,"aaaa")</f>
        <v>2021</v>
      </c>
      <c r="E1288" s="7">
        <v>1340284</v>
      </c>
      <c r="F1288" s="17">
        <v>750</v>
      </c>
      <c r="G1288" s="23">
        <f>Data_Set[[#This Row],[Poids OT (kg)]]/1000</f>
        <v>0.75</v>
      </c>
      <c r="H1288" s="6" t="s">
        <v>0</v>
      </c>
      <c r="I1288" s="7">
        <v>165</v>
      </c>
      <c r="J1288" s="6">
        <v>93120</v>
      </c>
      <c r="K1288" s="6" t="s">
        <v>21</v>
      </c>
      <c r="L1288" s="6">
        <v>59800</v>
      </c>
      <c r="M1288" s="6" t="s">
        <v>57</v>
      </c>
      <c r="N1288" s="7">
        <v>209.06899999999999</v>
      </c>
      <c r="O1288" s="6" t="s">
        <v>143</v>
      </c>
      <c r="P1288" s="6" t="s">
        <v>144</v>
      </c>
      <c r="Q1288" s="11">
        <v>1721093543456</v>
      </c>
      <c r="R1288" s="12">
        <v>276783489</v>
      </c>
      <c r="S1288" s="6" t="str">
        <f>LEFT(Q1288,1)</f>
        <v>1</v>
      </c>
      <c r="T1288" s="6" t="str">
        <f>IF(S1288="1","Homme",IF(S1288="0","Inconnu","Femme"))</f>
        <v>Homme</v>
      </c>
      <c r="U1288" s="6" t="str">
        <f>"19"&amp;MID(Q1288, SEARCH("", Q1288) + 1,2)</f>
        <v>1972</v>
      </c>
      <c r="V1288" s="6" t="str">
        <f>FLOOR(U1288,5) &amp; "-" &amp; FLOOR(U1288,5) + 5</f>
        <v>1970-1975</v>
      </c>
      <c r="W1288" s="24">
        <f>IFERROR(VLOOKUP(Data_Set[[#This Row],[Type Transport]],'[1]Taux émission CO2e'!$A$5:$B$16,2,0),0)</f>
        <v>0.3</v>
      </c>
      <c r="X1288" s="28">
        <f>IFERROR(VLOOKUP(Data_Set[[#This Row],[Type Transport]],'[1]Taux émission CO2e'!$A$5:$D$16,4,0),0)</f>
        <v>0.16</v>
      </c>
      <c r="Y1288" s="24">
        <f>IFERROR(VLOOKUP(Data_Set[[#This Row],[Type Transport]],'[1]Taux émission CO2e'!$A$20:$B$31,2,0),0)</f>
        <v>0.7</v>
      </c>
      <c r="Z1288" s="6">
        <f>IFERROR(VLOOKUP(Data_Set[[#This Row],[Type Transport]],'[1]Taux émission CO2e'!$A$20:$D$31,4,0),0)</f>
        <v>6.7400000000000002E-2</v>
      </c>
      <c r="AA1288" s="30">
        <f>Data_Set[[#This Row],[Repartition Segment 1]]*Data_Set[[#This Row],[Coefficient CO2 Segment 1]]*Data_Set[[#This Row],[Poids OT (T)]]*Data_Set[[#This Row],[Distance (KM)]]</f>
        <v>7.5264840000000008</v>
      </c>
      <c r="AB1288" s="30">
        <f>Data_Set[[#This Row],[Repartition Segment 2]]*Data_Set[[#This Row],[Coefficient CO2 Segment 2]]*Data_Set[[#This Row],[Poids OT (T)]]*Data_Set[[#This Row],[Distance (KM)]]</f>
        <v>7.3979065649999995</v>
      </c>
      <c r="AC1288" s="30">
        <f>Data_Set[[#This Row],[Bilan CO2 Segment 1 (Kg CO2)]]+Data_Set[[#This Row],[Bilan CO2 Segment 2 (Kg CO2)]]</f>
        <v>14.924390564999999</v>
      </c>
      <c r="AD1288" s="1"/>
    </row>
    <row r="1289" spans="1:30" ht="12.5" x14ac:dyDescent="0.25">
      <c r="A1289" s="7">
        <v>202203000165</v>
      </c>
      <c r="B1289" s="18">
        <v>44638</v>
      </c>
      <c r="C1289" s="18" t="str">
        <f>TEXT(B1289, "mmmm")</f>
        <v>mars</v>
      </c>
      <c r="D1289" s="18" t="str">
        <f>TEXT(B1289,"aaaa")</f>
        <v>2022</v>
      </c>
      <c r="E1289" s="7">
        <v>1480571</v>
      </c>
      <c r="F1289" s="17">
        <v>150</v>
      </c>
      <c r="G1289" s="23">
        <f>Data_Set[[#This Row],[Poids OT (kg)]]/1000</f>
        <v>0.15</v>
      </c>
      <c r="H1289" s="6" t="s">
        <v>0</v>
      </c>
      <c r="I1289" s="7">
        <v>150</v>
      </c>
      <c r="J1289" s="6">
        <v>60000</v>
      </c>
      <c r="K1289" s="6" t="s">
        <v>38</v>
      </c>
      <c r="L1289" s="6">
        <v>59118</v>
      </c>
      <c r="M1289" s="6" t="s">
        <v>47</v>
      </c>
      <c r="N1289" s="7">
        <v>207.655</v>
      </c>
      <c r="O1289" s="6" t="s">
        <v>178</v>
      </c>
      <c r="P1289" s="6" t="s">
        <v>179</v>
      </c>
      <c r="Q1289" s="11">
        <v>1951160456789</v>
      </c>
      <c r="R1289" s="12">
        <v>565980900</v>
      </c>
      <c r="S1289" s="6" t="str">
        <f>LEFT(Q1289,1)</f>
        <v>1</v>
      </c>
      <c r="T1289" s="6" t="str">
        <f>IF(S1289="1","Homme",IF(S1289="0","Inconnu","Femme"))</f>
        <v>Homme</v>
      </c>
      <c r="U1289" s="6" t="str">
        <f>"19"&amp;MID(Q1289, SEARCH("", Q1289) + 1,2)</f>
        <v>1995</v>
      </c>
      <c r="V1289" s="6" t="str">
        <f>FLOOR(U1289,5) &amp; "-" &amp; FLOOR(U1289,5) + 5</f>
        <v>1995-2000</v>
      </c>
      <c r="W1289" s="24">
        <f>IFERROR(VLOOKUP(Data_Set[[#This Row],[Type Transport]],'[1]Taux émission CO2e'!$A$5:$B$16,2,0),0)</f>
        <v>0.3</v>
      </c>
      <c r="X1289" s="28">
        <f>IFERROR(VLOOKUP(Data_Set[[#This Row],[Type Transport]],'[1]Taux émission CO2e'!$A$5:$D$16,4,0),0)</f>
        <v>0.16</v>
      </c>
      <c r="Y1289" s="24">
        <f>IFERROR(VLOOKUP(Data_Set[[#This Row],[Type Transport]],'[1]Taux émission CO2e'!$A$20:$B$31,2,0),0)</f>
        <v>0.7</v>
      </c>
      <c r="Z1289" s="6">
        <f>IFERROR(VLOOKUP(Data_Set[[#This Row],[Type Transport]],'[1]Taux émission CO2e'!$A$20:$D$31,4,0),0)</f>
        <v>6.7400000000000002E-2</v>
      </c>
      <c r="AA1289" s="30">
        <f>Data_Set[[#This Row],[Repartition Segment 1]]*Data_Set[[#This Row],[Coefficient CO2 Segment 1]]*Data_Set[[#This Row],[Poids OT (T)]]*Data_Set[[#This Row],[Distance (KM)]]</f>
        <v>1.4951159999999999</v>
      </c>
      <c r="AB1289" s="30">
        <f>Data_Set[[#This Row],[Repartition Segment 2]]*Data_Set[[#This Row],[Coefficient CO2 Segment 2]]*Data_Set[[#This Row],[Poids OT (T)]]*Data_Set[[#This Row],[Distance (KM)]]</f>
        <v>1.469574435</v>
      </c>
      <c r="AC1289" s="30">
        <f>Data_Set[[#This Row],[Bilan CO2 Segment 1 (Kg CO2)]]+Data_Set[[#This Row],[Bilan CO2 Segment 2 (Kg CO2)]]</f>
        <v>2.9646904349999996</v>
      </c>
      <c r="AD1289" s="1"/>
    </row>
    <row r="1290" spans="1:30" ht="12.5" x14ac:dyDescent="0.25">
      <c r="A1290" s="7">
        <v>202203000165</v>
      </c>
      <c r="B1290" s="18">
        <v>44643</v>
      </c>
      <c r="C1290" s="18" t="str">
        <f>TEXT(B1290, "mmmm")</f>
        <v>mars</v>
      </c>
      <c r="D1290" s="18" t="str">
        <f>TEXT(B1290,"aaaa")</f>
        <v>2022</v>
      </c>
      <c r="E1290" s="7">
        <v>1482894</v>
      </c>
      <c r="F1290" s="17">
        <v>300</v>
      </c>
      <c r="G1290" s="23">
        <f>Data_Set[[#This Row],[Poids OT (kg)]]/1000</f>
        <v>0.3</v>
      </c>
      <c r="H1290" s="6" t="s">
        <v>0</v>
      </c>
      <c r="I1290" s="7">
        <v>230</v>
      </c>
      <c r="J1290" s="6">
        <v>60000</v>
      </c>
      <c r="K1290" s="6" t="s">
        <v>38</v>
      </c>
      <c r="L1290" s="6">
        <v>59118</v>
      </c>
      <c r="M1290" s="6" t="s">
        <v>47</v>
      </c>
      <c r="N1290" s="7">
        <v>207.655</v>
      </c>
      <c r="O1290" s="6" t="s">
        <v>178</v>
      </c>
      <c r="P1290" s="6" t="s">
        <v>179</v>
      </c>
      <c r="Q1290" s="11">
        <v>1951160456789</v>
      </c>
      <c r="R1290" s="12">
        <v>565980900</v>
      </c>
      <c r="S1290" s="6" t="str">
        <f>LEFT(Q1290,1)</f>
        <v>1</v>
      </c>
      <c r="T1290" s="6" t="str">
        <f>IF(S1290="1","Homme",IF(S1290="0","Inconnu","Femme"))</f>
        <v>Homme</v>
      </c>
      <c r="U1290" s="6" t="str">
        <f>"19"&amp;MID(Q1290, SEARCH("", Q1290) + 1,2)</f>
        <v>1995</v>
      </c>
      <c r="V1290" s="6" t="str">
        <f>FLOOR(U1290,5) &amp; "-" &amp; FLOOR(U1290,5) + 5</f>
        <v>1995-2000</v>
      </c>
      <c r="W1290" s="24">
        <f>IFERROR(VLOOKUP(Data_Set[[#This Row],[Type Transport]],'[1]Taux émission CO2e'!$A$5:$B$16,2,0),0)</f>
        <v>0.3</v>
      </c>
      <c r="X1290" s="28">
        <f>IFERROR(VLOOKUP(Data_Set[[#This Row],[Type Transport]],'[1]Taux émission CO2e'!$A$5:$D$16,4,0),0)</f>
        <v>0.16</v>
      </c>
      <c r="Y1290" s="24">
        <f>IFERROR(VLOOKUP(Data_Set[[#This Row],[Type Transport]],'[1]Taux émission CO2e'!$A$20:$B$31,2,0),0)</f>
        <v>0.7</v>
      </c>
      <c r="Z1290" s="6">
        <f>IFERROR(VLOOKUP(Data_Set[[#This Row],[Type Transport]],'[1]Taux émission CO2e'!$A$20:$D$31,4,0),0)</f>
        <v>6.7400000000000002E-2</v>
      </c>
      <c r="AA1290" s="30">
        <f>Data_Set[[#This Row],[Repartition Segment 1]]*Data_Set[[#This Row],[Coefficient CO2 Segment 1]]*Data_Set[[#This Row],[Poids OT (T)]]*Data_Set[[#This Row],[Distance (KM)]]</f>
        <v>2.9902319999999998</v>
      </c>
      <c r="AB1290" s="30">
        <f>Data_Set[[#This Row],[Repartition Segment 2]]*Data_Set[[#This Row],[Coefficient CO2 Segment 2]]*Data_Set[[#This Row],[Poids OT (T)]]*Data_Set[[#This Row],[Distance (KM)]]</f>
        <v>2.9391488699999999</v>
      </c>
      <c r="AC1290" s="30">
        <f>Data_Set[[#This Row],[Bilan CO2 Segment 1 (Kg CO2)]]+Data_Set[[#This Row],[Bilan CO2 Segment 2 (Kg CO2)]]</f>
        <v>5.9293808699999992</v>
      </c>
      <c r="AD1290" s="1"/>
    </row>
    <row r="1291" spans="1:30" ht="12.5" x14ac:dyDescent="0.25">
      <c r="A1291" s="7">
        <v>20210500029</v>
      </c>
      <c r="B1291" s="18">
        <v>44322</v>
      </c>
      <c r="C1291" s="18" t="str">
        <f>TEXT(B1291, "mmmm")</f>
        <v>mai</v>
      </c>
      <c r="D1291" s="18" t="str">
        <f>TEXT(B1291,"aaaa")</f>
        <v>2021</v>
      </c>
      <c r="E1291" s="7">
        <v>1361655</v>
      </c>
      <c r="F1291" s="17">
        <v>225</v>
      </c>
      <c r="G1291" s="23">
        <f>Data_Set[[#This Row],[Poids OT (kg)]]/1000</f>
        <v>0.22500000000000001</v>
      </c>
      <c r="H1291" s="6" t="s">
        <v>0</v>
      </c>
      <c r="I1291" s="7">
        <v>100</v>
      </c>
      <c r="J1291" s="6">
        <v>60000</v>
      </c>
      <c r="K1291" s="6" t="s">
        <v>38</v>
      </c>
      <c r="L1291" s="6">
        <v>59100</v>
      </c>
      <c r="M1291" s="6" t="s">
        <v>28</v>
      </c>
      <c r="N1291" s="7">
        <v>206.50700000000001</v>
      </c>
      <c r="O1291" s="6" t="s">
        <v>178</v>
      </c>
      <c r="P1291" s="6" t="s">
        <v>179</v>
      </c>
      <c r="Q1291" s="11">
        <v>1951160456789</v>
      </c>
      <c r="R1291" s="12">
        <v>565980900</v>
      </c>
      <c r="S1291" s="6" t="str">
        <f>LEFT(Q1291,1)</f>
        <v>1</v>
      </c>
      <c r="T1291" s="6" t="str">
        <f>IF(S1291="1","Homme",IF(S1291="0","Inconnu","Femme"))</f>
        <v>Homme</v>
      </c>
      <c r="U1291" s="6" t="str">
        <f>"19"&amp;MID(Q1291, SEARCH("", Q1291) + 1,2)</f>
        <v>1995</v>
      </c>
      <c r="V1291" s="6" t="str">
        <f>FLOOR(U1291,5) &amp; "-" &amp; FLOOR(U1291,5) + 5</f>
        <v>1995-2000</v>
      </c>
      <c r="W1291" s="24">
        <f>IFERROR(VLOOKUP(Data_Set[[#This Row],[Type Transport]],'[1]Taux émission CO2e'!$A$5:$B$16,2,0),0)</f>
        <v>0.3</v>
      </c>
      <c r="X1291" s="28">
        <f>IFERROR(VLOOKUP(Data_Set[[#This Row],[Type Transport]],'[1]Taux émission CO2e'!$A$5:$D$16,4,0),0)</f>
        <v>0.16</v>
      </c>
      <c r="Y1291" s="24">
        <f>IFERROR(VLOOKUP(Data_Set[[#This Row],[Type Transport]],'[1]Taux émission CO2e'!$A$20:$B$31,2,0),0)</f>
        <v>0.7</v>
      </c>
      <c r="Z1291" s="6">
        <f>IFERROR(VLOOKUP(Data_Set[[#This Row],[Type Transport]],'[1]Taux émission CO2e'!$A$20:$D$31,4,0),0)</f>
        <v>6.7400000000000002E-2</v>
      </c>
      <c r="AA1291" s="30">
        <f>Data_Set[[#This Row],[Repartition Segment 1]]*Data_Set[[#This Row],[Coefficient CO2 Segment 1]]*Data_Set[[#This Row],[Poids OT (T)]]*Data_Set[[#This Row],[Distance (KM)]]</f>
        <v>2.2302756000000001</v>
      </c>
      <c r="AB1291" s="30">
        <f>Data_Set[[#This Row],[Repartition Segment 2]]*Data_Set[[#This Row],[Coefficient CO2 Segment 2]]*Data_Set[[#This Row],[Poids OT (T)]]*Data_Set[[#This Row],[Distance (KM)]]</f>
        <v>2.1921750585000002</v>
      </c>
      <c r="AC1291" s="30">
        <f>Data_Set[[#This Row],[Bilan CO2 Segment 1 (Kg CO2)]]+Data_Set[[#This Row],[Bilan CO2 Segment 2 (Kg CO2)]]</f>
        <v>4.4224506585000007</v>
      </c>
      <c r="AD1291" s="1"/>
    </row>
    <row r="1292" spans="1:30" ht="12.5" x14ac:dyDescent="0.25">
      <c r="A1292" s="7">
        <v>20220100037</v>
      </c>
      <c r="B1292" s="18">
        <v>44575</v>
      </c>
      <c r="C1292" s="18" t="str">
        <f>TEXT(B1292, "mmmm")</f>
        <v>janvier</v>
      </c>
      <c r="D1292" s="18" t="str">
        <f>TEXT(B1292,"aaaa")</f>
        <v>2022</v>
      </c>
      <c r="E1292" s="7">
        <v>1455266</v>
      </c>
      <c r="F1292" s="17">
        <v>200</v>
      </c>
      <c r="G1292" s="23">
        <f>Data_Set[[#This Row],[Poids OT (kg)]]/1000</f>
        <v>0.2</v>
      </c>
      <c r="H1292" s="6" t="s">
        <v>0</v>
      </c>
      <c r="I1292" s="7">
        <v>118</v>
      </c>
      <c r="J1292" s="6">
        <v>60000</v>
      </c>
      <c r="K1292" s="6" t="s">
        <v>38</v>
      </c>
      <c r="L1292" s="6">
        <v>59100</v>
      </c>
      <c r="M1292" s="6" t="s">
        <v>28</v>
      </c>
      <c r="N1292" s="7">
        <v>206.50700000000001</v>
      </c>
      <c r="O1292" s="6" t="s">
        <v>178</v>
      </c>
      <c r="P1292" s="6" t="s">
        <v>179</v>
      </c>
      <c r="Q1292" s="11">
        <v>1951160456789</v>
      </c>
      <c r="R1292" s="12">
        <v>565980900</v>
      </c>
      <c r="S1292" s="6" t="str">
        <f>LEFT(Q1292,1)</f>
        <v>1</v>
      </c>
      <c r="T1292" s="6" t="str">
        <f>IF(S1292="1","Homme",IF(S1292="0","Inconnu","Femme"))</f>
        <v>Homme</v>
      </c>
      <c r="U1292" s="6" t="str">
        <f>"19"&amp;MID(Q1292, SEARCH("", Q1292) + 1,2)</f>
        <v>1995</v>
      </c>
      <c r="V1292" s="6" t="str">
        <f>FLOOR(U1292,5) &amp; "-" &amp; FLOOR(U1292,5) + 5</f>
        <v>1995-2000</v>
      </c>
      <c r="W1292" s="24">
        <f>IFERROR(VLOOKUP(Data_Set[[#This Row],[Type Transport]],'[1]Taux émission CO2e'!$A$5:$B$16,2,0),0)</f>
        <v>0.3</v>
      </c>
      <c r="X1292" s="28">
        <f>IFERROR(VLOOKUP(Data_Set[[#This Row],[Type Transport]],'[1]Taux émission CO2e'!$A$5:$D$16,4,0),0)</f>
        <v>0.16</v>
      </c>
      <c r="Y1292" s="24">
        <f>IFERROR(VLOOKUP(Data_Set[[#This Row],[Type Transport]],'[1]Taux émission CO2e'!$A$20:$B$31,2,0),0)</f>
        <v>0.7</v>
      </c>
      <c r="Z1292" s="6">
        <f>IFERROR(VLOOKUP(Data_Set[[#This Row],[Type Transport]],'[1]Taux émission CO2e'!$A$20:$D$31,4,0),0)</f>
        <v>6.7400000000000002E-2</v>
      </c>
      <c r="AA1292" s="30">
        <f>Data_Set[[#This Row],[Repartition Segment 1]]*Data_Set[[#This Row],[Coefficient CO2 Segment 1]]*Data_Set[[#This Row],[Poids OT (T)]]*Data_Set[[#This Row],[Distance (KM)]]</f>
        <v>1.9824672000000003</v>
      </c>
      <c r="AB1292" s="30">
        <f>Data_Set[[#This Row],[Repartition Segment 2]]*Data_Set[[#This Row],[Coefficient CO2 Segment 2]]*Data_Set[[#This Row],[Poids OT (T)]]*Data_Set[[#This Row],[Distance (KM)]]</f>
        <v>1.948600052</v>
      </c>
      <c r="AC1292" s="30">
        <f>Data_Set[[#This Row],[Bilan CO2 Segment 1 (Kg CO2)]]+Data_Set[[#This Row],[Bilan CO2 Segment 2 (Kg CO2)]]</f>
        <v>3.9310672520000001</v>
      </c>
      <c r="AD1292" s="1"/>
    </row>
    <row r="1293" spans="1:30" ht="12.5" x14ac:dyDescent="0.25">
      <c r="A1293" s="7">
        <v>2022050075</v>
      </c>
      <c r="B1293" s="18">
        <v>44686</v>
      </c>
      <c r="C1293" s="18" t="str">
        <f>TEXT(B1293, "mmmm")</f>
        <v>mai</v>
      </c>
      <c r="D1293" s="18" t="str">
        <f>TEXT(B1293,"aaaa")</f>
        <v>2022</v>
      </c>
      <c r="E1293" s="7">
        <v>1500976</v>
      </c>
      <c r="F1293" s="17">
        <v>300</v>
      </c>
      <c r="G1293" s="23">
        <f>Data_Set[[#This Row],[Poids OT (kg)]]/1000</f>
        <v>0.3</v>
      </c>
      <c r="H1293" s="6" t="s">
        <v>0</v>
      </c>
      <c r="I1293" s="7">
        <v>202.5</v>
      </c>
      <c r="J1293" s="6">
        <v>59810</v>
      </c>
      <c r="K1293" s="6" t="s">
        <v>30</v>
      </c>
      <c r="L1293" s="6">
        <v>93130</v>
      </c>
      <c r="M1293" s="6" t="s">
        <v>115</v>
      </c>
      <c r="N1293" s="7">
        <v>205.54599999999999</v>
      </c>
      <c r="O1293" s="6" t="s">
        <v>162</v>
      </c>
      <c r="P1293" s="6" t="s">
        <v>163</v>
      </c>
      <c r="Q1293" s="11">
        <v>1981059987654</v>
      </c>
      <c r="R1293" s="12">
        <v>698888888</v>
      </c>
      <c r="S1293" s="6" t="str">
        <f>LEFT(Q1293,1)</f>
        <v>1</v>
      </c>
      <c r="T1293" s="6" t="str">
        <f>IF(S1293="1","Homme",IF(S1293="0","Inconnu","Femme"))</f>
        <v>Homme</v>
      </c>
      <c r="U1293" s="6" t="str">
        <f>"19"&amp;MID(Q1293, SEARCH("", Q1293) + 1,2)</f>
        <v>1998</v>
      </c>
      <c r="V1293" s="6" t="str">
        <f>FLOOR(U1293,5) &amp; "-" &amp; FLOOR(U1293,5) + 5</f>
        <v>1995-2000</v>
      </c>
      <c r="W1293" s="24">
        <f>IFERROR(VLOOKUP(Data_Set[[#This Row],[Type Transport]],'[1]Taux émission CO2e'!$A$5:$B$16,2,0),0)</f>
        <v>0.3</v>
      </c>
      <c r="X1293" s="28">
        <f>IFERROR(VLOOKUP(Data_Set[[#This Row],[Type Transport]],'[1]Taux émission CO2e'!$A$5:$D$16,4,0),0)</f>
        <v>0.16</v>
      </c>
      <c r="Y1293" s="24">
        <f>IFERROR(VLOOKUP(Data_Set[[#This Row],[Type Transport]],'[1]Taux émission CO2e'!$A$20:$B$31,2,0),0)</f>
        <v>0.7</v>
      </c>
      <c r="Z1293" s="6">
        <f>IFERROR(VLOOKUP(Data_Set[[#This Row],[Type Transport]],'[1]Taux émission CO2e'!$A$20:$D$31,4,0),0)</f>
        <v>6.7400000000000002E-2</v>
      </c>
      <c r="AA1293" s="30">
        <f>Data_Set[[#This Row],[Repartition Segment 1]]*Data_Set[[#This Row],[Coefficient CO2 Segment 1]]*Data_Set[[#This Row],[Poids OT (T)]]*Data_Set[[#This Row],[Distance (KM)]]</f>
        <v>2.9598624</v>
      </c>
      <c r="AB1293" s="30">
        <f>Data_Set[[#This Row],[Repartition Segment 2]]*Data_Set[[#This Row],[Coefficient CO2 Segment 2]]*Data_Set[[#This Row],[Poids OT (T)]]*Data_Set[[#This Row],[Distance (KM)]]</f>
        <v>2.909298084</v>
      </c>
      <c r="AC1293" s="30">
        <f>Data_Set[[#This Row],[Bilan CO2 Segment 1 (Kg CO2)]]+Data_Set[[#This Row],[Bilan CO2 Segment 2 (Kg CO2)]]</f>
        <v>5.869160484</v>
      </c>
      <c r="AD1293" s="1"/>
    </row>
    <row r="1294" spans="1:30" ht="12.5" x14ac:dyDescent="0.25">
      <c r="A1294" s="7">
        <v>20210900038</v>
      </c>
      <c r="B1294" s="18">
        <v>44448</v>
      </c>
      <c r="C1294" s="18" t="str">
        <f>TEXT(B1294, "mmmm")</f>
        <v>septembre</v>
      </c>
      <c r="D1294" s="18" t="str">
        <f>TEXT(B1294,"aaaa")</f>
        <v>2021</v>
      </c>
      <c r="E1294" s="7">
        <v>1404080</v>
      </c>
      <c r="F1294" s="17">
        <v>180</v>
      </c>
      <c r="G1294" s="23">
        <f>Data_Set[[#This Row],[Poids OT (kg)]]/1000</f>
        <v>0.18</v>
      </c>
      <c r="H1294" s="6" t="s">
        <v>0</v>
      </c>
      <c r="I1294" s="7">
        <v>111</v>
      </c>
      <c r="J1294" s="6">
        <v>91100</v>
      </c>
      <c r="K1294" s="6" t="s">
        <v>22</v>
      </c>
      <c r="L1294" s="6">
        <v>72000</v>
      </c>
      <c r="M1294" s="6" t="s">
        <v>104</v>
      </c>
      <c r="N1294" s="7">
        <v>203.899</v>
      </c>
      <c r="O1294" s="6" t="s">
        <v>145</v>
      </c>
      <c r="P1294" s="6" t="s">
        <v>146</v>
      </c>
      <c r="Q1294" s="11">
        <v>1690891543678</v>
      </c>
      <c r="R1294" s="12">
        <v>154098765</v>
      </c>
      <c r="S1294" s="6" t="str">
        <f>LEFT(Q1294,1)</f>
        <v>1</v>
      </c>
      <c r="T1294" s="6" t="str">
        <f>IF(S1294="1","Homme",IF(S1294="0","Inconnu","Femme"))</f>
        <v>Homme</v>
      </c>
      <c r="U1294" s="6" t="str">
        <f>"19"&amp;MID(Q1294, SEARCH("", Q1294) + 1,2)</f>
        <v>1969</v>
      </c>
      <c r="V1294" s="6" t="str">
        <f>FLOOR(U1294,5) &amp; "-" &amp; FLOOR(U1294,5) + 5</f>
        <v>1965-1970</v>
      </c>
      <c r="W1294" s="24">
        <f>IFERROR(VLOOKUP(Data_Set[[#This Row],[Type Transport]],'[1]Taux émission CO2e'!$A$5:$B$16,2,0),0)</f>
        <v>0.3</v>
      </c>
      <c r="X1294" s="28">
        <f>IFERROR(VLOOKUP(Data_Set[[#This Row],[Type Transport]],'[1]Taux émission CO2e'!$A$5:$D$16,4,0),0)</f>
        <v>0.16</v>
      </c>
      <c r="Y1294" s="24">
        <f>IFERROR(VLOOKUP(Data_Set[[#This Row],[Type Transport]],'[1]Taux émission CO2e'!$A$20:$B$31,2,0),0)</f>
        <v>0.7</v>
      </c>
      <c r="Z1294" s="6">
        <f>IFERROR(VLOOKUP(Data_Set[[#This Row],[Type Transport]],'[1]Taux émission CO2e'!$A$20:$D$31,4,0),0)</f>
        <v>6.7400000000000002E-2</v>
      </c>
      <c r="AA1294" s="30">
        <f>Data_Set[[#This Row],[Repartition Segment 1]]*Data_Set[[#This Row],[Coefficient CO2 Segment 1]]*Data_Set[[#This Row],[Poids OT (T)]]*Data_Set[[#This Row],[Distance (KM)]]</f>
        <v>1.76168736</v>
      </c>
      <c r="AB1294" s="30">
        <f>Data_Set[[#This Row],[Repartition Segment 2]]*Data_Set[[#This Row],[Coefficient CO2 Segment 2]]*Data_Set[[#This Row],[Poids OT (T)]]*Data_Set[[#This Row],[Distance (KM)]]</f>
        <v>1.7315918675999997</v>
      </c>
      <c r="AC1294" s="30">
        <f>Data_Set[[#This Row],[Bilan CO2 Segment 1 (Kg CO2)]]+Data_Set[[#This Row],[Bilan CO2 Segment 2 (Kg CO2)]]</f>
        <v>3.4932792275999995</v>
      </c>
      <c r="AD1294" s="1"/>
    </row>
    <row r="1295" spans="1:30" ht="12.5" x14ac:dyDescent="0.25">
      <c r="A1295" s="7">
        <v>20210100041</v>
      </c>
      <c r="B1295" s="16">
        <v>44186</v>
      </c>
      <c r="C1295" s="16" t="str">
        <f>TEXT(B1295, "mmmm")</f>
        <v>décembre</v>
      </c>
      <c r="D1295" s="16" t="str">
        <f>TEXT(B1295,"aaaa")</f>
        <v>2020</v>
      </c>
      <c r="E1295" s="7">
        <v>1306266</v>
      </c>
      <c r="F1295" s="17">
        <v>250</v>
      </c>
      <c r="G1295" s="23">
        <f>Data_Set[[#This Row],[Poids OT (kg)]]/1000</f>
        <v>0.25</v>
      </c>
      <c r="H1295" s="6" t="s">
        <v>0</v>
      </c>
      <c r="I1295" s="7">
        <v>92</v>
      </c>
      <c r="J1295" s="6">
        <v>93120</v>
      </c>
      <c r="K1295" s="6" t="s">
        <v>21</v>
      </c>
      <c r="L1295" s="6">
        <v>59815</v>
      </c>
      <c r="M1295" s="6" t="s">
        <v>30</v>
      </c>
      <c r="N1295" s="7">
        <v>203.691</v>
      </c>
      <c r="O1295" s="6" t="s">
        <v>143</v>
      </c>
      <c r="P1295" s="6" t="s">
        <v>144</v>
      </c>
      <c r="Q1295" s="11">
        <v>1721093543456</v>
      </c>
      <c r="R1295" s="12">
        <v>276783489</v>
      </c>
      <c r="S1295" s="6" t="str">
        <f>LEFT(Q1295,1)</f>
        <v>1</v>
      </c>
      <c r="T1295" s="6" t="str">
        <f>IF(S1295="1","Homme",IF(S1295="0","Inconnu","Femme"))</f>
        <v>Homme</v>
      </c>
      <c r="U1295" s="6" t="str">
        <f>"19"&amp;MID(Q1295, SEARCH("", Q1295) + 1,2)</f>
        <v>1972</v>
      </c>
      <c r="V1295" s="6" t="str">
        <f>FLOOR(U1295,5) &amp; "-" &amp; FLOOR(U1295,5) + 5</f>
        <v>1970-1975</v>
      </c>
      <c r="W1295" s="24">
        <f>IFERROR(VLOOKUP(Data_Set[[#This Row],[Type Transport]],'[1]Taux émission CO2e'!$A$5:$B$16,2,0),0)</f>
        <v>0.3</v>
      </c>
      <c r="X1295" s="28">
        <f>IFERROR(VLOOKUP(Data_Set[[#This Row],[Type Transport]],'[1]Taux émission CO2e'!$A$5:$D$16,4,0),0)</f>
        <v>0.16</v>
      </c>
      <c r="Y1295" s="24">
        <f>IFERROR(VLOOKUP(Data_Set[[#This Row],[Type Transport]],'[1]Taux émission CO2e'!$A$20:$B$31,2,0),0)</f>
        <v>0.7</v>
      </c>
      <c r="Z1295" s="6">
        <f>IFERROR(VLOOKUP(Data_Set[[#This Row],[Type Transport]],'[1]Taux émission CO2e'!$A$20:$D$31,4,0),0)</f>
        <v>6.7400000000000002E-2</v>
      </c>
      <c r="AA1295" s="30">
        <f>Data_Set[[#This Row],[Repartition Segment 1]]*Data_Set[[#This Row],[Coefficient CO2 Segment 1]]*Data_Set[[#This Row],[Poids OT (T)]]*Data_Set[[#This Row],[Distance (KM)]]</f>
        <v>2.4442919999999999</v>
      </c>
      <c r="AB1295" s="30">
        <f>Data_Set[[#This Row],[Repartition Segment 2]]*Data_Set[[#This Row],[Coefficient CO2 Segment 2]]*Data_Set[[#This Row],[Poids OT (T)]]*Data_Set[[#This Row],[Distance (KM)]]</f>
        <v>2.402535345</v>
      </c>
      <c r="AC1295" s="30">
        <f>Data_Set[[#This Row],[Bilan CO2 Segment 1 (Kg CO2)]]+Data_Set[[#This Row],[Bilan CO2 Segment 2 (Kg CO2)]]</f>
        <v>4.8468273449999995</v>
      </c>
      <c r="AD1295" s="1"/>
    </row>
    <row r="1296" spans="1:30" ht="12.5" x14ac:dyDescent="0.25">
      <c r="A1296" s="7">
        <v>20210600050</v>
      </c>
      <c r="B1296" s="18">
        <v>44351</v>
      </c>
      <c r="C1296" s="18" t="str">
        <f>TEXT(B1296, "mmmm")</f>
        <v>juin</v>
      </c>
      <c r="D1296" s="18" t="str">
        <f>TEXT(B1296,"aaaa")</f>
        <v>2021</v>
      </c>
      <c r="E1296" s="7">
        <v>1371882</v>
      </c>
      <c r="F1296" s="17">
        <v>150</v>
      </c>
      <c r="G1296" s="23">
        <f>Data_Set[[#This Row],[Poids OT (kg)]]/1000</f>
        <v>0.15</v>
      </c>
      <c r="H1296" s="6" t="s">
        <v>0</v>
      </c>
      <c r="I1296" s="7">
        <v>114.22</v>
      </c>
      <c r="J1296" s="6">
        <v>62450</v>
      </c>
      <c r="K1296" s="6" t="s">
        <v>41</v>
      </c>
      <c r="L1296" s="6">
        <v>91100</v>
      </c>
      <c r="M1296" s="6" t="s">
        <v>22</v>
      </c>
      <c r="N1296" s="7">
        <v>190.54599999999999</v>
      </c>
      <c r="O1296" s="6" t="s">
        <v>184</v>
      </c>
      <c r="P1296" s="6" t="s">
        <v>185</v>
      </c>
      <c r="Q1296" s="11">
        <v>2840262345678</v>
      </c>
      <c r="R1296" s="12">
        <v>609080305</v>
      </c>
      <c r="S1296" s="6" t="str">
        <f>LEFT(Q1296,1)</f>
        <v>2</v>
      </c>
      <c r="T1296" s="6" t="str">
        <f>IF(S1296="1","Homme",IF(S1296="0","Inconnu","Femme"))</f>
        <v>Femme</v>
      </c>
      <c r="U1296" s="6" t="str">
        <f>"19"&amp;MID(Q1296, SEARCH("", Q1296) + 1,2)</f>
        <v>1984</v>
      </c>
      <c r="V1296" s="6" t="str">
        <f>FLOOR(U1296,5) &amp; "-" &amp; FLOOR(U1296,5) + 5</f>
        <v>1980-1985</v>
      </c>
      <c r="W1296" s="24">
        <f>IFERROR(VLOOKUP(Data_Set[[#This Row],[Type Transport]],'[1]Taux émission CO2e'!$A$5:$B$16,2,0),0)</f>
        <v>0.3</v>
      </c>
      <c r="X1296" s="28">
        <f>IFERROR(VLOOKUP(Data_Set[[#This Row],[Type Transport]],'[1]Taux émission CO2e'!$A$5:$D$16,4,0),0)</f>
        <v>0.16</v>
      </c>
      <c r="Y1296" s="24">
        <f>IFERROR(VLOOKUP(Data_Set[[#This Row],[Type Transport]],'[1]Taux émission CO2e'!$A$20:$B$31,2,0),0)</f>
        <v>0.7</v>
      </c>
      <c r="Z1296" s="6">
        <f>IFERROR(VLOOKUP(Data_Set[[#This Row],[Type Transport]],'[1]Taux émission CO2e'!$A$20:$D$31,4,0),0)</f>
        <v>6.7400000000000002E-2</v>
      </c>
      <c r="AA1296" s="30">
        <f>Data_Set[[#This Row],[Repartition Segment 1]]*Data_Set[[#This Row],[Coefficient CO2 Segment 1]]*Data_Set[[#This Row],[Poids OT (T)]]*Data_Set[[#This Row],[Distance (KM)]]</f>
        <v>1.3719311999999999</v>
      </c>
      <c r="AB1296" s="30">
        <f>Data_Set[[#This Row],[Repartition Segment 2]]*Data_Set[[#This Row],[Coefficient CO2 Segment 2]]*Data_Set[[#This Row],[Poids OT (T)]]*Data_Set[[#This Row],[Distance (KM)]]</f>
        <v>1.348494042</v>
      </c>
      <c r="AC1296" s="30">
        <f>Data_Set[[#This Row],[Bilan CO2 Segment 1 (Kg CO2)]]+Data_Set[[#This Row],[Bilan CO2 Segment 2 (Kg CO2)]]</f>
        <v>2.7204252420000001</v>
      </c>
      <c r="AD1296" s="1"/>
    </row>
    <row r="1297" spans="1:30" ht="12.5" x14ac:dyDescent="0.25">
      <c r="A1297" s="7">
        <v>20210800045</v>
      </c>
      <c r="B1297" s="18">
        <v>44431</v>
      </c>
      <c r="C1297" s="18" t="str">
        <f>TEXT(B1297, "mmmm")</f>
        <v>août</v>
      </c>
      <c r="D1297" s="18" t="str">
        <f>TEXT(B1297,"aaaa")</f>
        <v>2021</v>
      </c>
      <c r="E1297" s="7">
        <v>1397664</v>
      </c>
      <c r="F1297" s="17">
        <v>150</v>
      </c>
      <c r="G1297" s="23">
        <f>Data_Set[[#This Row],[Poids OT (kg)]]/1000</f>
        <v>0.15</v>
      </c>
      <c r="H1297" s="6" t="s">
        <v>0</v>
      </c>
      <c r="I1297" s="7">
        <v>114.22</v>
      </c>
      <c r="J1297" s="6">
        <v>62450</v>
      </c>
      <c r="K1297" s="6" t="s">
        <v>41</v>
      </c>
      <c r="L1297" s="6">
        <v>91100</v>
      </c>
      <c r="M1297" s="6" t="s">
        <v>22</v>
      </c>
      <c r="N1297" s="7">
        <v>190.54599999999999</v>
      </c>
      <c r="O1297" s="6" t="s">
        <v>184</v>
      </c>
      <c r="P1297" s="6" t="s">
        <v>185</v>
      </c>
      <c r="Q1297" s="11">
        <v>2840262345678</v>
      </c>
      <c r="R1297" s="12">
        <v>609080305</v>
      </c>
      <c r="S1297" s="6" t="str">
        <f>LEFT(Q1297,1)</f>
        <v>2</v>
      </c>
      <c r="T1297" s="6" t="str">
        <f>IF(S1297="1","Homme",IF(S1297="0","Inconnu","Femme"))</f>
        <v>Femme</v>
      </c>
      <c r="U1297" s="6" t="str">
        <f>"19"&amp;MID(Q1297, SEARCH("", Q1297) + 1,2)</f>
        <v>1984</v>
      </c>
      <c r="V1297" s="6" t="str">
        <f>FLOOR(U1297,5) &amp; "-" &amp; FLOOR(U1297,5) + 5</f>
        <v>1980-1985</v>
      </c>
      <c r="W1297" s="24">
        <f>IFERROR(VLOOKUP(Data_Set[[#This Row],[Type Transport]],'[1]Taux émission CO2e'!$A$5:$B$16,2,0),0)</f>
        <v>0.3</v>
      </c>
      <c r="X1297" s="28">
        <f>IFERROR(VLOOKUP(Data_Set[[#This Row],[Type Transport]],'[1]Taux émission CO2e'!$A$5:$D$16,4,0),0)</f>
        <v>0.16</v>
      </c>
      <c r="Y1297" s="24">
        <f>IFERROR(VLOOKUP(Data_Set[[#This Row],[Type Transport]],'[1]Taux émission CO2e'!$A$20:$B$31,2,0),0)</f>
        <v>0.7</v>
      </c>
      <c r="Z1297" s="6">
        <f>IFERROR(VLOOKUP(Data_Set[[#This Row],[Type Transport]],'[1]Taux émission CO2e'!$A$20:$D$31,4,0),0)</f>
        <v>6.7400000000000002E-2</v>
      </c>
      <c r="AA1297" s="30">
        <f>Data_Set[[#This Row],[Repartition Segment 1]]*Data_Set[[#This Row],[Coefficient CO2 Segment 1]]*Data_Set[[#This Row],[Poids OT (T)]]*Data_Set[[#This Row],[Distance (KM)]]</f>
        <v>1.3719311999999999</v>
      </c>
      <c r="AB1297" s="30">
        <f>Data_Set[[#This Row],[Repartition Segment 2]]*Data_Set[[#This Row],[Coefficient CO2 Segment 2]]*Data_Set[[#This Row],[Poids OT (T)]]*Data_Set[[#This Row],[Distance (KM)]]</f>
        <v>1.348494042</v>
      </c>
      <c r="AC1297" s="30">
        <f>Data_Set[[#This Row],[Bilan CO2 Segment 1 (Kg CO2)]]+Data_Set[[#This Row],[Bilan CO2 Segment 2 (Kg CO2)]]</f>
        <v>2.7204252420000001</v>
      </c>
      <c r="AD1297" s="1"/>
    </row>
    <row r="1298" spans="1:30" ht="12.5" x14ac:dyDescent="0.25">
      <c r="A1298" s="7">
        <v>20211200035</v>
      </c>
      <c r="B1298" s="18">
        <v>44532</v>
      </c>
      <c r="C1298" s="18" t="str">
        <f>TEXT(B1298, "mmmm")</f>
        <v>décembre</v>
      </c>
      <c r="D1298" s="18" t="str">
        <f>TEXT(B1298,"aaaa")</f>
        <v>2021</v>
      </c>
      <c r="E1298" s="7">
        <v>1419400</v>
      </c>
      <c r="F1298" s="17">
        <v>550</v>
      </c>
      <c r="G1298" s="23">
        <f>Data_Set[[#This Row],[Poids OT (kg)]]/1000</f>
        <v>0.55000000000000004</v>
      </c>
      <c r="H1298" s="6" t="s">
        <v>0</v>
      </c>
      <c r="I1298" s="7">
        <v>238</v>
      </c>
      <c r="J1298" s="6">
        <v>62450</v>
      </c>
      <c r="K1298" s="6" t="s">
        <v>41</v>
      </c>
      <c r="L1298" s="6">
        <v>91100</v>
      </c>
      <c r="M1298" s="6" t="s">
        <v>22</v>
      </c>
      <c r="N1298" s="7">
        <v>190.54599999999999</v>
      </c>
      <c r="O1298" s="6" t="s">
        <v>184</v>
      </c>
      <c r="P1298" s="6" t="s">
        <v>185</v>
      </c>
      <c r="Q1298" s="11">
        <v>2840262345678</v>
      </c>
      <c r="R1298" s="12">
        <v>609080305</v>
      </c>
      <c r="S1298" s="6" t="str">
        <f>LEFT(Q1298,1)</f>
        <v>2</v>
      </c>
      <c r="T1298" s="6" t="str">
        <f>IF(S1298="1","Homme",IF(S1298="0","Inconnu","Femme"))</f>
        <v>Femme</v>
      </c>
      <c r="U1298" s="6" t="str">
        <f>"19"&amp;MID(Q1298, SEARCH("", Q1298) + 1,2)</f>
        <v>1984</v>
      </c>
      <c r="V1298" s="6" t="str">
        <f>FLOOR(U1298,5) &amp; "-" &amp; FLOOR(U1298,5) + 5</f>
        <v>1980-1985</v>
      </c>
      <c r="W1298" s="24">
        <f>IFERROR(VLOOKUP(Data_Set[[#This Row],[Type Transport]],'[1]Taux émission CO2e'!$A$5:$B$16,2,0),0)</f>
        <v>0.3</v>
      </c>
      <c r="X1298" s="28">
        <f>IFERROR(VLOOKUP(Data_Set[[#This Row],[Type Transport]],'[1]Taux émission CO2e'!$A$5:$D$16,4,0),0)</f>
        <v>0.16</v>
      </c>
      <c r="Y1298" s="24">
        <f>IFERROR(VLOOKUP(Data_Set[[#This Row],[Type Transport]],'[1]Taux émission CO2e'!$A$20:$B$31,2,0),0)</f>
        <v>0.7</v>
      </c>
      <c r="Z1298" s="6">
        <f>IFERROR(VLOOKUP(Data_Set[[#This Row],[Type Transport]],'[1]Taux émission CO2e'!$A$20:$D$31,4,0),0)</f>
        <v>6.7400000000000002E-2</v>
      </c>
      <c r="AA1298" s="30">
        <f>Data_Set[[#This Row],[Repartition Segment 1]]*Data_Set[[#This Row],[Coefficient CO2 Segment 1]]*Data_Set[[#This Row],[Poids OT (T)]]*Data_Set[[#This Row],[Distance (KM)]]</f>
        <v>5.0304144000000006</v>
      </c>
      <c r="AB1298" s="30">
        <f>Data_Set[[#This Row],[Repartition Segment 2]]*Data_Set[[#This Row],[Coefficient CO2 Segment 2]]*Data_Set[[#This Row],[Poids OT (T)]]*Data_Set[[#This Row],[Distance (KM)]]</f>
        <v>4.9444781540000005</v>
      </c>
      <c r="AC1298" s="30">
        <f>Data_Set[[#This Row],[Bilan CO2 Segment 1 (Kg CO2)]]+Data_Set[[#This Row],[Bilan CO2 Segment 2 (Kg CO2)]]</f>
        <v>9.9748925540000002</v>
      </c>
      <c r="AD1298" s="1"/>
    </row>
    <row r="1299" spans="1:30" ht="12.5" x14ac:dyDescent="0.25">
      <c r="A1299" s="7">
        <v>20210500070</v>
      </c>
      <c r="B1299" s="18">
        <v>44330</v>
      </c>
      <c r="C1299" s="18" t="str">
        <f>TEXT(B1299, "mmmm")</f>
        <v>mai</v>
      </c>
      <c r="D1299" s="18" t="str">
        <f>TEXT(B1299,"aaaa")</f>
        <v>2021</v>
      </c>
      <c r="E1299" s="7">
        <v>1364350</v>
      </c>
      <c r="F1299" s="17">
        <v>100</v>
      </c>
      <c r="G1299" s="23">
        <f>Data_Set[[#This Row],[Poids OT (kg)]]/1000</f>
        <v>0.1</v>
      </c>
      <c r="H1299" s="6" t="s">
        <v>0</v>
      </c>
      <c r="I1299" s="7">
        <v>100</v>
      </c>
      <c r="J1299" s="6">
        <v>91100</v>
      </c>
      <c r="K1299" s="6" t="s">
        <v>22</v>
      </c>
      <c r="L1299" s="6">
        <v>62450</v>
      </c>
      <c r="M1299" s="6" t="s">
        <v>41</v>
      </c>
      <c r="N1299" s="7">
        <v>190.11600000000001</v>
      </c>
      <c r="O1299" s="6" t="s">
        <v>145</v>
      </c>
      <c r="P1299" s="6" t="s">
        <v>146</v>
      </c>
      <c r="Q1299" s="11">
        <v>1690891543678</v>
      </c>
      <c r="R1299" s="12">
        <v>154098765</v>
      </c>
      <c r="S1299" s="6" t="str">
        <f>LEFT(Q1299,1)</f>
        <v>1</v>
      </c>
      <c r="T1299" s="6" t="str">
        <f>IF(S1299="1","Homme",IF(S1299="0","Inconnu","Femme"))</f>
        <v>Homme</v>
      </c>
      <c r="U1299" s="6" t="str">
        <f>"19"&amp;MID(Q1299, SEARCH("", Q1299) + 1,2)</f>
        <v>1969</v>
      </c>
      <c r="V1299" s="6" t="str">
        <f>FLOOR(U1299,5) &amp; "-" &amp; FLOOR(U1299,5) + 5</f>
        <v>1965-1970</v>
      </c>
      <c r="W1299" s="24">
        <f>IFERROR(VLOOKUP(Data_Set[[#This Row],[Type Transport]],'[1]Taux émission CO2e'!$A$5:$B$16,2,0),0)</f>
        <v>0.3</v>
      </c>
      <c r="X1299" s="28">
        <f>IFERROR(VLOOKUP(Data_Set[[#This Row],[Type Transport]],'[1]Taux émission CO2e'!$A$5:$D$16,4,0),0)</f>
        <v>0.16</v>
      </c>
      <c r="Y1299" s="24">
        <f>IFERROR(VLOOKUP(Data_Set[[#This Row],[Type Transport]],'[1]Taux émission CO2e'!$A$20:$B$31,2,0),0)</f>
        <v>0.7</v>
      </c>
      <c r="Z1299" s="6">
        <f>IFERROR(VLOOKUP(Data_Set[[#This Row],[Type Transport]],'[1]Taux émission CO2e'!$A$20:$D$31,4,0),0)</f>
        <v>6.7400000000000002E-2</v>
      </c>
      <c r="AA1299" s="30">
        <f>Data_Set[[#This Row],[Repartition Segment 1]]*Data_Set[[#This Row],[Coefficient CO2 Segment 1]]*Data_Set[[#This Row],[Poids OT (T)]]*Data_Set[[#This Row],[Distance (KM)]]</f>
        <v>0.91255680000000017</v>
      </c>
      <c r="AB1299" s="30">
        <f>Data_Set[[#This Row],[Repartition Segment 2]]*Data_Set[[#This Row],[Coefficient CO2 Segment 2]]*Data_Set[[#This Row],[Poids OT (T)]]*Data_Set[[#This Row],[Distance (KM)]]</f>
        <v>0.89696728800000003</v>
      </c>
      <c r="AC1299" s="30">
        <f>Data_Set[[#This Row],[Bilan CO2 Segment 1 (Kg CO2)]]+Data_Set[[#This Row],[Bilan CO2 Segment 2 (Kg CO2)]]</f>
        <v>1.8095240880000003</v>
      </c>
      <c r="AD1299" s="1"/>
    </row>
    <row r="1300" spans="1:30" ht="12.5" x14ac:dyDescent="0.25">
      <c r="A1300" s="7">
        <v>20210700031</v>
      </c>
      <c r="B1300" s="18">
        <v>44392</v>
      </c>
      <c r="C1300" s="18" t="str">
        <f>TEXT(B1300, "mmmm")</f>
        <v>juillet</v>
      </c>
      <c r="D1300" s="18" t="str">
        <f>TEXT(B1300,"aaaa")</f>
        <v>2021</v>
      </c>
      <c r="E1300" s="7">
        <v>1386802</v>
      </c>
      <c r="F1300" s="17">
        <v>300</v>
      </c>
      <c r="G1300" s="23">
        <f>Data_Set[[#This Row],[Poids OT (kg)]]/1000</f>
        <v>0.3</v>
      </c>
      <c r="H1300" s="6" t="s">
        <v>0</v>
      </c>
      <c r="I1300" s="7">
        <v>100</v>
      </c>
      <c r="J1300" s="6">
        <v>91100</v>
      </c>
      <c r="K1300" s="6" t="s">
        <v>22</v>
      </c>
      <c r="L1300" s="6">
        <v>62450</v>
      </c>
      <c r="M1300" s="6" t="s">
        <v>41</v>
      </c>
      <c r="N1300" s="7">
        <v>190.11600000000001</v>
      </c>
      <c r="O1300" s="6" t="s">
        <v>145</v>
      </c>
      <c r="P1300" s="6" t="s">
        <v>146</v>
      </c>
      <c r="Q1300" s="11">
        <v>1690891543678</v>
      </c>
      <c r="R1300" s="12">
        <v>154098765</v>
      </c>
      <c r="S1300" s="6" t="str">
        <f>LEFT(Q1300,1)</f>
        <v>1</v>
      </c>
      <c r="T1300" s="6" t="str">
        <f>IF(S1300="1","Homme",IF(S1300="0","Inconnu","Femme"))</f>
        <v>Homme</v>
      </c>
      <c r="U1300" s="6" t="str">
        <f>"19"&amp;MID(Q1300, SEARCH("", Q1300) + 1,2)</f>
        <v>1969</v>
      </c>
      <c r="V1300" s="6" t="str">
        <f>FLOOR(U1300,5) &amp; "-" &amp; FLOOR(U1300,5) + 5</f>
        <v>1965-1970</v>
      </c>
      <c r="W1300" s="24">
        <f>IFERROR(VLOOKUP(Data_Set[[#This Row],[Type Transport]],'[1]Taux émission CO2e'!$A$5:$B$16,2,0),0)</f>
        <v>0.3</v>
      </c>
      <c r="X1300" s="28">
        <f>IFERROR(VLOOKUP(Data_Set[[#This Row],[Type Transport]],'[1]Taux émission CO2e'!$A$5:$D$16,4,0),0)</f>
        <v>0.16</v>
      </c>
      <c r="Y1300" s="24">
        <f>IFERROR(VLOOKUP(Data_Set[[#This Row],[Type Transport]],'[1]Taux émission CO2e'!$A$20:$B$31,2,0),0)</f>
        <v>0.7</v>
      </c>
      <c r="Z1300" s="6">
        <f>IFERROR(VLOOKUP(Data_Set[[#This Row],[Type Transport]],'[1]Taux émission CO2e'!$A$20:$D$31,4,0),0)</f>
        <v>6.7400000000000002E-2</v>
      </c>
      <c r="AA1300" s="30">
        <f>Data_Set[[#This Row],[Repartition Segment 1]]*Data_Set[[#This Row],[Coefficient CO2 Segment 1]]*Data_Set[[#This Row],[Poids OT (T)]]*Data_Set[[#This Row],[Distance (KM)]]</f>
        <v>2.7376704000000003</v>
      </c>
      <c r="AB1300" s="30">
        <f>Data_Set[[#This Row],[Repartition Segment 2]]*Data_Set[[#This Row],[Coefficient CO2 Segment 2]]*Data_Set[[#This Row],[Poids OT (T)]]*Data_Set[[#This Row],[Distance (KM)]]</f>
        <v>2.6909018640000002</v>
      </c>
      <c r="AC1300" s="30">
        <f>Data_Set[[#This Row],[Bilan CO2 Segment 1 (Kg CO2)]]+Data_Set[[#This Row],[Bilan CO2 Segment 2 (Kg CO2)]]</f>
        <v>5.4285722640000005</v>
      </c>
      <c r="AD1300" s="1"/>
    </row>
    <row r="1301" spans="1:30" ht="12.5" x14ac:dyDescent="0.25">
      <c r="A1301" s="7">
        <v>20210900038</v>
      </c>
      <c r="B1301" s="18">
        <v>44438</v>
      </c>
      <c r="C1301" s="18" t="str">
        <f>TEXT(B1301, "mmmm")</f>
        <v>août</v>
      </c>
      <c r="D1301" s="18" t="str">
        <f>TEXT(B1301,"aaaa")</f>
        <v>2021</v>
      </c>
      <c r="E1301" s="7">
        <v>1400054</v>
      </c>
      <c r="F1301" s="17">
        <v>150</v>
      </c>
      <c r="G1301" s="23">
        <f>Data_Set[[#This Row],[Poids OT (kg)]]/1000</f>
        <v>0.15</v>
      </c>
      <c r="H1301" s="6" t="s">
        <v>0</v>
      </c>
      <c r="I1301" s="7">
        <v>100</v>
      </c>
      <c r="J1301" s="6">
        <v>91100</v>
      </c>
      <c r="K1301" s="6" t="s">
        <v>22</v>
      </c>
      <c r="L1301" s="6">
        <v>62450</v>
      </c>
      <c r="M1301" s="6" t="s">
        <v>41</v>
      </c>
      <c r="N1301" s="7">
        <v>190.11600000000001</v>
      </c>
      <c r="O1301" s="6" t="s">
        <v>145</v>
      </c>
      <c r="P1301" s="6" t="s">
        <v>146</v>
      </c>
      <c r="Q1301" s="11">
        <v>1690891543678</v>
      </c>
      <c r="R1301" s="12">
        <v>154098765</v>
      </c>
      <c r="S1301" s="6" t="str">
        <f>LEFT(Q1301,1)</f>
        <v>1</v>
      </c>
      <c r="T1301" s="6" t="str">
        <f>IF(S1301="1","Homme",IF(S1301="0","Inconnu","Femme"))</f>
        <v>Homme</v>
      </c>
      <c r="U1301" s="6" t="str">
        <f>"19"&amp;MID(Q1301, SEARCH("", Q1301) + 1,2)</f>
        <v>1969</v>
      </c>
      <c r="V1301" s="6" t="str">
        <f>FLOOR(U1301,5) &amp; "-" &amp; FLOOR(U1301,5) + 5</f>
        <v>1965-1970</v>
      </c>
      <c r="W1301" s="24">
        <f>IFERROR(VLOOKUP(Data_Set[[#This Row],[Type Transport]],'[1]Taux émission CO2e'!$A$5:$B$16,2,0),0)</f>
        <v>0.3</v>
      </c>
      <c r="X1301" s="28">
        <f>IFERROR(VLOOKUP(Data_Set[[#This Row],[Type Transport]],'[1]Taux émission CO2e'!$A$5:$D$16,4,0),0)</f>
        <v>0.16</v>
      </c>
      <c r="Y1301" s="24">
        <f>IFERROR(VLOOKUP(Data_Set[[#This Row],[Type Transport]],'[1]Taux émission CO2e'!$A$20:$B$31,2,0),0)</f>
        <v>0.7</v>
      </c>
      <c r="Z1301" s="6">
        <f>IFERROR(VLOOKUP(Data_Set[[#This Row],[Type Transport]],'[1]Taux émission CO2e'!$A$20:$D$31,4,0),0)</f>
        <v>6.7400000000000002E-2</v>
      </c>
      <c r="AA1301" s="30">
        <f>Data_Set[[#This Row],[Repartition Segment 1]]*Data_Set[[#This Row],[Coefficient CO2 Segment 1]]*Data_Set[[#This Row],[Poids OT (T)]]*Data_Set[[#This Row],[Distance (KM)]]</f>
        <v>1.3688352000000001</v>
      </c>
      <c r="AB1301" s="30">
        <f>Data_Set[[#This Row],[Repartition Segment 2]]*Data_Set[[#This Row],[Coefficient CO2 Segment 2]]*Data_Set[[#This Row],[Poids OT (T)]]*Data_Set[[#This Row],[Distance (KM)]]</f>
        <v>1.3454509320000001</v>
      </c>
      <c r="AC1301" s="30">
        <f>Data_Set[[#This Row],[Bilan CO2 Segment 1 (Kg CO2)]]+Data_Set[[#This Row],[Bilan CO2 Segment 2 (Kg CO2)]]</f>
        <v>2.7142861320000002</v>
      </c>
      <c r="AD1301" s="1"/>
    </row>
    <row r="1302" spans="1:30" ht="12.5" x14ac:dyDescent="0.25">
      <c r="A1302" s="7">
        <v>20220100037</v>
      </c>
      <c r="B1302" s="18">
        <v>44571</v>
      </c>
      <c r="C1302" s="18" t="str">
        <f>TEXT(B1302, "mmmm")</f>
        <v>janvier</v>
      </c>
      <c r="D1302" s="18" t="str">
        <f>TEXT(B1302,"aaaa")</f>
        <v>2022</v>
      </c>
      <c r="E1302" s="7">
        <v>1452476</v>
      </c>
      <c r="F1302" s="17">
        <v>62</v>
      </c>
      <c r="G1302" s="23">
        <f>Data_Set[[#This Row],[Poids OT (kg)]]/1000</f>
        <v>6.2E-2</v>
      </c>
      <c r="H1302" s="6" t="s">
        <v>0</v>
      </c>
      <c r="I1302" s="7">
        <v>100</v>
      </c>
      <c r="J1302" s="6">
        <v>91100</v>
      </c>
      <c r="K1302" s="6" t="s">
        <v>22</v>
      </c>
      <c r="L1302" s="6">
        <v>62450</v>
      </c>
      <c r="M1302" s="6" t="s">
        <v>41</v>
      </c>
      <c r="N1302" s="7">
        <v>190.11600000000001</v>
      </c>
      <c r="O1302" s="6" t="s">
        <v>145</v>
      </c>
      <c r="P1302" s="6" t="s">
        <v>146</v>
      </c>
      <c r="Q1302" s="11">
        <v>1690891543678</v>
      </c>
      <c r="R1302" s="12">
        <v>154098765</v>
      </c>
      <c r="S1302" s="6" t="str">
        <f>LEFT(Q1302,1)</f>
        <v>1</v>
      </c>
      <c r="T1302" s="6" t="str">
        <f>IF(S1302="1","Homme",IF(S1302="0","Inconnu","Femme"))</f>
        <v>Homme</v>
      </c>
      <c r="U1302" s="6" t="str">
        <f>"19"&amp;MID(Q1302, SEARCH("", Q1302) + 1,2)</f>
        <v>1969</v>
      </c>
      <c r="V1302" s="6" t="str">
        <f>FLOOR(U1302,5) &amp; "-" &amp; FLOOR(U1302,5) + 5</f>
        <v>1965-1970</v>
      </c>
      <c r="W1302" s="24">
        <f>IFERROR(VLOOKUP(Data_Set[[#This Row],[Type Transport]],'[1]Taux émission CO2e'!$A$5:$B$16,2,0),0)</f>
        <v>0.3</v>
      </c>
      <c r="X1302" s="28">
        <f>IFERROR(VLOOKUP(Data_Set[[#This Row],[Type Transport]],'[1]Taux émission CO2e'!$A$5:$D$16,4,0),0)</f>
        <v>0.16</v>
      </c>
      <c r="Y1302" s="24">
        <f>IFERROR(VLOOKUP(Data_Set[[#This Row],[Type Transport]],'[1]Taux émission CO2e'!$A$20:$B$31,2,0),0)</f>
        <v>0.7</v>
      </c>
      <c r="Z1302" s="6">
        <f>IFERROR(VLOOKUP(Data_Set[[#This Row],[Type Transport]],'[1]Taux émission CO2e'!$A$20:$D$31,4,0),0)</f>
        <v>6.7400000000000002E-2</v>
      </c>
      <c r="AA1302" s="30">
        <f>Data_Set[[#This Row],[Repartition Segment 1]]*Data_Set[[#This Row],[Coefficient CO2 Segment 1]]*Data_Set[[#This Row],[Poids OT (T)]]*Data_Set[[#This Row],[Distance (KM)]]</f>
        <v>0.56578521599999998</v>
      </c>
      <c r="AB1302" s="30">
        <f>Data_Set[[#This Row],[Repartition Segment 2]]*Data_Set[[#This Row],[Coefficient CO2 Segment 2]]*Data_Set[[#This Row],[Poids OT (T)]]*Data_Set[[#This Row],[Distance (KM)]]</f>
        <v>0.55611971856000009</v>
      </c>
      <c r="AC1302" s="30">
        <f>Data_Set[[#This Row],[Bilan CO2 Segment 1 (Kg CO2)]]+Data_Set[[#This Row],[Bilan CO2 Segment 2 (Kg CO2)]]</f>
        <v>1.1219049345600001</v>
      </c>
      <c r="AD1302" s="1"/>
    </row>
    <row r="1303" spans="1:30" ht="12.5" x14ac:dyDescent="0.25">
      <c r="A1303" s="7">
        <v>202203000165</v>
      </c>
      <c r="B1303" s="18">
        <v>44631</v>
      </c>
      <c r="C1303" s="18" t="str">
        <f>TEXT(B1303, "mmmm")</f>
        <v>mars</v>
      </c>
      <c r="D1303" s="18" t="str">
        <f>TEXT(B1303,"aaaa")</f>
        <v>2022</v>
      </c>
      <c r="E1303" s="7">
        <v>1478408</v>
      </c>
      <c r="F1303" s="17">
        <v>100</v>
      </c>
      <c r="G1303" s="23">
        <f>Data_Set[[#This Row],[Poids OT (kg)]]/1000</f>
        <v>0.1</v>
      </c>
      <c r="H1303" s="6" t="s">
        <v>1</v>
      </c>
      <c r="I1303" s="7">
        <v>130</v>
      </c>
      <c r="J1303" s="6">
        <v>91100</v>
      </c>
      <c r="K1303" s="6" t="s">
        <v>22</v>
      </c>
      <c r="L1303" s="6">
        <v>80090</v>
      </c>
      <c r="M1303" s="6" t="s">
        <v>50</v>
      </c>
      <c r="N1303" s="7">
        <v>188.583</v>
      </c>
      <c r="O1303" s="6" t="s">
        <v>145</v>
      </c>
      <c r="P1303" s="6" t="s">
        <v>146</v>
      </c>
      <c r="Q1303" s="11">
        <v>1690891543678</v>
      </c>
      <c r="R1303" s="12">
        <v>154098765</v>
      </c>
      <c r="S1303" s="6" t="str">
        <f>LEFT(Q1303,1)</f>
        <v>1</v>
      </c>
      <c r="T1303" s="6" t="str">
        <f>IF(S1303="1","Homme",IF(S1303="0","Inconnu","Femme"))</f>
        <v>Homme</v>
      </c>
      <c r="U1303" s="6" t="str">
        <f>"19"&amp;MID(Q1303, SEARCH("", Q1303) + 1,2)</f>
        <v>1969</v>
      </c>
      <c r="V1303" s="6" t="str">
        <f>FLOOR(U1303,5) &amp; "-" &amp; FLOOR(U1303,5) + 5</f>
        <v>1965-1970</v>
      </c>
      <c r="W1303" s="24">
        <f>IFERROR(VLOOKUP(Data_Set[[#This Row],[Type Transport]],'[1]Taux émission CO2e'!$A$5:$B$16,2,0),0)</f>
        <v>0.3</v>
      </c>
      <c r="X1303" s="28">
        <f>IFERROR(VLOOKUP(Data_Set[[#This Row],[Type Transport]],'[1]Taux émission CO2e'!$A$5:$D$16,4,0),0)</f>
        <v>0.16</v>
      </c>
      <c r="Y1303" s="24">
        <f>IFERROR(VLOOKUP(Data_Set[[#This Row],[Type Transport]],'[1]Taux émission CO2e'!$A$20:$B$31,2,0),0)</f>
        <v>0.7</v>
      </c>
      <c r="Z1303" s="6">
        <f>IFERROR(VLOOKUP(Data_Set[[#This Row],[Type Transport]],'[1]Taux émission CO2e'!$A$20:$D$31,4,0),0)</f>
        <v>6.7400000000000002E-2</v>
      </c>
      <c r="AA1303" s="30">
        <f>Data_Set[[#This Row],[Repartition Segment 1]]*Data_Set[[#This Row],[Coefficient CO2 Segment 1]]*Data_Set[[#This Row],[Poids OT (T)]]*Data_Set[[#This Row],[Distance (KM)]]</f>
        <v>0.90519840000000007</v>
      </c>
      <c r="AB1303" s="30">
        <f>Data_Set[[#This Row],[Repartition Segment 2]]*Data_Set[[#This Row],[Coefficient CO2 Segment 2]]*Data_Set[[#This Row],[Poids OT (T)]]*Data_Set[[#This Row],[Distance (KM)]]</f>
        <v>0.88973459399999999</v>
      </c>
      <c r="AC1303" s="30">
        <f>Data_Set[[#This Row],[Bilan CO2 Segment 1 (Kg CO2)]]+Data_Set[[#This Row],[Bilan CO2 Segment 2 (Kg CO2)]]</f>
        <v>1.7949329940000001</v>
      </c>
      <c r="AD1303" s="1"/>
    </row>
    <row r="1304" spans="1:30" ht="12.5" x14ac:dyDescent="0.25">
      <c r="A1304" s="7">
        <v>202203000165</v>
      </c>
      <c r="B1304" s="18">
        <v>44644</v>
      </c>
      <c r="C1304" s="18" t="str">
        <f>TEXT(B1304, "mmmm")</f>
        <v>mars</v>
      </c>
      <c r="D1304" s="18" t="str">
        <f>TEXT(B1304,"aaaa")</f>
        <v>2022</v>
      </c>
      <c r="E1304" s="7">
        <v>1483666</v>
      </c>
      <c r="F1304" s="17">
        <v>291</v>
      </c>
      <c r="G1304" s="23">
        <f>Data_Set[[#This Row],[Poids OT (kg)]]/1000</f>
        <v>0.29099999999999998</v>
      </c>
      <c r="H1304" s="6" t="s">
        <v>1</v>
      </c>
      <c r="I1304" s="7">
        <v>200</v>
      </c>
      <c r="J1304" s="6">
        <v>91100</v>
      </c>
      <c r="K1304" s="6" t="s">
        <v>22</v>
      </c>
      <c r="L1304" s="6">
        <v>80090</v>
      </c>
      <c r="M1304" s="6" t="s">
        <v>50</v>
      </c>
      <c r="N1304" s="7">
        <v>188.583</v>
      </c>
      <c r="O1304" s="6" t="s">
        <v>145</v>
      </c>
      <c r="P1304" s="6" t="s">
        <v>146</v>
      </c>
      <c r="Q1304" s="11">
        <v>1690891543678</v>
      </c>
      <c r="R1304" s="12">
        <v>154098765</v>
      </c>
      <c r="S1304" s="6" t="str">
        <f>LEFT(Q1304,1)</f>
        <v>1</v>
      </c>
      <c r="T1304" s="6" t="str">
        <f>IF(S1304="1","Homme",IF(S1304="0","Inconnu","Femme"))</f>
        <v>Homme</v>
      </c>
      <c r="U1304" s="6" t="str">
        <f>"19"&amp;MID(Q1304, SEARCH("", Q1304) + 1,2)</f>
        <v>1969</v>
      </c>
      <c r="V1304" s="6" t="str">
        <f>FLOOR(U1304,5) &amp; "-" &amp; FLOOR(U1304,5) + 5</f>
        <v>1965-1970</v>
      </c>
      <c r="W1304" s="24">
        <f>IFERROR(VLOOKUP(Data_Set[[#This Row],[Type Transport]],'[1]Taux émission CO2e'!$A$5:$B$16,2,0),0)</f>
        <v>0.3</v>
      </c>
      <c r="X1304" s="28">
        <f>IFERROR(VLOOKUP(Data_Set[[#This Row],[Type Transport]],'[1]Taux émission CO2e'!$A$5:$D$16,4,0),0)</f>
        <v>0.16</v>
      </c>
      <c r="Y1304" s="24">
        <f>IFERROR(VLOOKUP(Data_Set[[#This Row],[Type Transport]],'[1]Taux émission CO2e'!$A$20:$B$31,2,0),0)</f>
        <v>0.7</v>
      </c>
      <c r="Z1304" s="6">
        <f>IFERROR(VLOOKUP(Data_Set[[#This Row],[Type Transport]],'[1]Taux émission CO2e'!$A$20:$D$31,4,0),0)</f>
        <v>6.7400000000000002E-2</v>
      </c>
      <c r="AA1304" s="30">
        <f>Data_Set[[#This Row],[Repartition Segment 1]]*Data_Set[[#This Row],[Coefficient CO2 Segment 1]]*Data_Set[[#This Row],[Poids OT (T)]]*Data_Set[[#This Row],[Distance (KM)]]</f>
        <v>2.6341273439999999</v>
      </c>
      <c r="AB1304" s="30">
        <f>Data_Set[[#This Row],[Repartition Segment 2]]*Data_Set[[#This Row],[Coefficient CO2 Segment 2]]*Data_Set[[#This Row],[Poids OT (T)]]*Data_Set[[#This Row],[Distance (KM)]]</f>
        <v>2.5891276685399998</v>
      </c>
      <c r="AC1304" s="30">
        <f>Data_Set[[#This Row],[Bilan CO2 Segment 1 (Kg CO2)]]+Data_Set[[#This Row],[Bilan CO2 Segment 2 (Kg CO2)]]</f>
        <v>5.2232550125399992</v>
      </c>
      <c r="AD1304" s="1"/>
    </row>
    <row r="1305" spans="1:30" ht="12.5" x14ac:dyDescent="0.25">
      <c r="A1305" s="7">
        <v>20220400055</v>
      </c>
      <c r="B1305" s="18">
        <v>44659</v>
      </c>
      <c r="C1305" s="18" t="str">
        <f>TEXT(B1305, "mmmm")</f>
        <v>avril</v>
      </c>
      <c r="D1305" s="18" t="str">
        <f>TEXT(B1305,"aaaa")</f>
        <v>2022</v>
      </c>
      <c r="E1305" s="7">
        <v>1490328</v>
      </c>
      <c r="F1305" s="17">
        <v>291</v>
      </c>
      <c r="G1305" s="23">
        <f>Data_Set[[#This Row],[Poids OT (kg)]]/1000</f>
        <v>0.29099999999999998</v>
      </c>
      <c r="H1305" s="6" t="s">
        <v>1</v>
      </c>
      <c r="I1305" s="7">
        <v>200</v>
      </c>
      <c r="J1305" s="6">
        <v>91100</v>
      </c>
      <c r="K1305" s="6" t="s">
        <v>22</v>
      </c>
      <c r="L1305" s="6">
        <v>80090</v>
      </c>
      <c r="M1305" s="6" t="s">
        <v>50</v>
      </c>
      <c r="N1305" s="7">
        <v>188.583</v>
      </c>
      <c r="O1305" s="6" t="s">
        <v>145</v>
      </c>
      <c r="P1305" s="6" t="s">
        <v>146</v>
      </c>
      <c r="Q1305" s="11">
        <v>1690891543678</v>
      </c>
      <c r="R1305" s="12">
        <v>154098765</v>
      </c>
      <c r="S1305" s="6" t="str">
        <f>LEFT(Q1305,1)</f>
        <v>1</v>
      </c>
      <c r="T1305" s="6" t="str">
        <f>IF(S1305="1","Homme",IF(S1305="0","Inconnu","Femme"))</f>
        <v>Homme</v>
      </c>
      <c r="U1305" s="6" t="str">
        <f>"19"&amp;MID(Q1305, SEARCH("", Q1305) + 1,2)</f>
        <v>1969</v>
      </c>
      <c r="V1305" s="6" t="str">
        <f>FLOOR(U1305,5) &amp; "-" &amp; FLOOR(U1305,5) + 5</f>
        <v>1965-1970</v>
      </c>
      <c r="W1305" s="24">
        <f>IFERROR(VLOOKUP(Data_Set[[#This Row],[Type Transport]],'[1]Taux émission CO2e'!$A$5:$B$16,2,0),0)</f>
        <v>0.3</v>
      </c>
      <c r="X1305" s="28">
        <f>IFERROR(VLOOKUP(Data_Set[[#This Row],[Type Transport]],'[1]Taux émission CO2e'!$A$5:$D$16,4,0),0)</f>
        <v>0.16</v>
      </c>
      <c r="Y1305" s="24">
        <f>IFERROR(VLOOKUP(Data_Set[[#This Row],[Type Transport]],'[1]Taux émission CO2e'!$A$20:$B$31,2,0),0)</f>
        <v>0.7</v>
      </c>
      <c r="Z1305" s="6">
        <f>IFERROR(VLOOKUP(Data_Set[[#This Row],[Type Transport]],'[1]Taux émission CO2e'!$A$20:$D$31,4,0),0)</f>
        <v>6.7400000000000002E-2</v>
      </c>
      <c r="AA1305" s="30">
        <f>Data_Set[[#This Row],[Repartition Segment 1]]*Data_Set[[#This Row],[Coefficient CO2 Segment 1]]*Data_Set[[#This Row],[Poids OT (T)]]*Data_Set[[#This Row],[Distance (KM)]]</f>
        <v>2.6341273439999999</v>
      </c>
      <c r="AB1305" s="30">
        <f>Data_Set[[#This Row],[Repartition Segment 2]]*Data_Set[[#This Row],[Coefficient CO2 Segment 2]]*Data_Set[[#This Row],[Poids OT (T)]]*Data_Set[[#This Row],[Distance (KM)]]</f>
        <v>2.5891276685399998</v>
      </c>
      <c r="AC1305" s="30">
        <f>Data_Set[[#This Row],[Bilan CO2 Segment 1 (Kg CO2)]]+Data_Set[[#This Row],[Bilan CO2 Segment 2 (Kg CO2)]]</f>
        <v>5.2232550125399992</v>
      </c>
      <c r="AD1305" s="1"/>
    </row>
    <row r="1306" spans="1:30" ht="12.5" x14ac:dyDescent="0.25">
      <c r="A1306" s="7">
        <v>2022050075</v>
      </c>
      <c r="B1306" s="18">
        <v>44683</v>
      </c>
      <c r="C1306" s="18" t="str">
        <f>TEXT(B1306, "mmmm")</f>
        <v>mai</v>
      </c>
      <c r="D1306" s="18" t="str">
        <f>TEXT(B1306,"aaaa")</f>
        <v>2022</v>
      </c>
      <c r="E1306" s="7">
        <v>1500366</v>
      </c>
      <c r="F1306" s="17">
        <v>291</v>
      </c>
      <c r="G1306" s="23">
        <f>Data_Set[[#This Row],[Poids OT (kg)]]/1000</f>
        <v>0.29099999999999998</v>
      </c>
      <c r="H1306" s="6" t="s">
        <v>1</v>
      </c>
      <c r="I1306" s="7">
        <v>200</v>
      </c>
      <c r="J1306" s="6">
        <v>91100</v>
      </c>
      <c r="K1306" s="6" t="s">
        <v>22</v>
      </c>
      <c r="L1306" s="6">
        <v>80090</v>
      </c>
      <c r="M1306" s="6" t="s">
        <v>50</v>
      </c>
      <c r="N1306" s="7">
        <v>188.583</v>
      </c>
      <c r="O1306" s="6" t="s">
        <v>145</v>
      </c>
      <c r="P1306" s="6" t="s">
        <v>146</v>
      </c>
      <c r="Q1306" s="11">
        <v>1690891543678</v>
      </c>
      <c r="R1306" s="12">
        <v>154098765</v>
      </c>
      <c r="S1306" s="6" t="str">
        <f>LEFT(Q1306,1)</f>
        <v>1</v>
      </c>
      <c r="T1306" s="6" t="str">
        <f>IF(S1306="1","Homme",IF(S1306="0","Inconnu","Femme"))</f>
        <v>Homme</v>
      </c>
      <c r="U1306" s="6" t="str">
        <f>"19"&amp;MID(Q1306, SEARCH("", Q1306) + 1,2)</f>
        <v>1969</v>
      </c>
      <c r="V1306" s="6" t="str">
        <f>FLOOR(U1306,5) &amp; "-" &amp; FLOOR(U1306,5) + 5</f>
        <v>1965-1970</v>
      </c>
      <c r="W1306" s="24">
        <f>IFERROR(VLOOKUP(Data_Set[[#This Row],[Type Transport]],'[1]Taux émission CO2e'!$A$5:$B$16,2,0),0)</f>
        <v>0.3</v>
      </c>
      <c r="X1306" s="28">
        <f>IFERROR(VLOOKUP(Data_Set[[#This Row],[Type Transport]],'[1]Taux émission CO2e'!$A$5:$D$16,4,0),0)</f>
        <v>0.16</v>
      </c>
      <c r="Y1306" s="24">
        <f>IFERROR(VLOOKUP(Data_Set[[#This Row],[Type Transport]],'[1]Taux émission CO2e'!$A$20:$B$31,2,0),0)</f>
        <v>0.7</v>
      </c>
      <c r="Z1306" s="6">
        <f>IFERROR(VLOOKUP(Data_Set[[#This Row],[Type Transport]],'[1]Taux émission CO2e'!$A$20:$D$31,4,0),0)</f>
        <v>6.7400000000000002E-2</v>
      </c>
      <c r="AA1306" s="30">
        <f>Data_Set[[#This Row],[Repartition Segment 1]]*Data_Set[[#This Row],[Coefficient CO2 Segment 1]]*Data_Set[[#This Row],[Poids OT (T)]]*Data_Set[[#This Row],[Distance (KM)]]</f>
        <v>2.6341273439999999</v>
      </c>
      <c r="AB1306" s="30">
        <f>Data_Set[[#This Row],[Repartition Segment 2]]*Data_Set[[#This Row],[Coefficient CO2 Segment 2]]*Data_Set[[#This Row],[Poids OT (T)]]*Data_Set[[#This Row],[Distance (KM)]]</f>
        <v>2.5891276685399998</v>
      </c>
      <c r="AC1306" s="30">
        <f>Data_Set[[#This Row],[Bilan CO2 Segment 1 (Kg CO2)]]+Data_Set[[#This Row],[Bilan CO2 Segment 2 (Kg CO2)]]</f>
        <v>5.2232550125399992</v>
      </c>
      <c r="AD1306" s="1"/>
    </row>
    <row r="1307" spans="1:30" ht="12.5" x14ac:dyDescent="0.25">
      <c r="A1307" s="7">
        <v>2022050075</v>
      </c>
      <c r="B1307" s="18">
        <v>44694</v>
      </c>
      <c r="C1307" s="18" t="str">
        <f>TEXT(B1307, "mmmm")</f>
        <v>mai</v>
      </c>
      <c r="D1307" s="18" t="str">
        <f>TEXT(B1307,"aaaa")</f>
        <v>2022</v>
      </c>
      <c r="E1307" s="7">
        <v>1505710</v>
      </c>
      <c r="F1307" s="17">
        <v>293</v>
      </c>
      <c r="G1307" s="23">
        <f>Data_Set[[#This Row],[Poids OT (kg)]]/1000</f>
        <v>0.29299999999999998</v>
      </c>
      <c r="H1307" s="6" t="s">
        <v>1</v>
      </c>
      <c r="I1307" s="7">
        <v>200</v>
      </c>
      <c r="J1307" s="6">
        <v>91100</v>
      </c>
      <c r="K1307" s="6" t="s">
        <v>22</v>
      </c>
      <c r="L1307" s="6">
        <v>80090</v>
      </c>
      <c r="M1307" s="6" t="s">
        <v>50</v>
      </c>
      <c r="N1307" s="7">
        <v>188.583</v>
      </c>
      <c r="O1307" s="6" t="s">
        <v>145</v>
      </c>
      <c r="P1307" s="6" t="s">
        <v>146</v>
      </c>
      <c r="Q1307" s="11">
        <v>1690891543678</v>
      </c>
      <c r="R1307" s="12">
        <v>154098765</v>
      </c>
      <c r="S1307" s="6" t="str">
        <f>LEFT(Q1307,1)</f>
        <v>1</v>
      </c>
      <c r="T1307" s="6" t="str">
        <f>IF(S1307="1","Homme",IF(S1307="0","Inconnu","Femme"))</f>
        <v>Homme</v>
      </c>
      <c r="U1307" s="6" t="str">
        <f>"19"&amp;MID(Q1307, SEARCH("", Q1307) + 1,2)</f>
        <v>1969</v>
      </c>
      <c r="V1307" s="6" t="str">
        <f>FLOOR(U1307,5) &amp; "-" &amp; FLOOR(U1307,5) + 5</f>
        <v>1965-1970</v>
      </c>
      <c r="W1307" s="24">
        <f>IFERROR(VLOOKUP(Data_Set[[#This Row],[Type Transport]],'[1]Taux émission CO2e'!$A$5:$B$16,2,0),0)</f>
        <v>0.3</v>
      </c>
      <c r="X1307" s="28">
        <f>IFERROR(VLOOKUP(Data_Set[[#This Row],[Type Transport]],'[1]Taux émission CO2e'!$A$5:$D$16,4,0),0)</f>
        <v>0.16</v>
      </c>
      <c r="Y1307" s="24">
        <f>IFERROR(VLOOKUP(Data_Set[[#This Row],[Type Transport]],'[1]Taux émission CO2e'!$A$20:$B$31,2,0),0)</f>
        <v>0.7</v>
      </c>
      <c r="Z1307" s="6">
        <f>IFERROR(VLOOKUP(Data_Set[[#This Row],[Type Transport]],'[1]Taux émission CO2e'!$A$20:$D$31,4,0),0)</f>
        <v>6.7400000000000002E-2</v>
      </c>
      <c r="AA1307" s="30">
        <f>Data_Set[[#This Row],[Repartition Segment 1]]*Data_Set[[#This Row],[Coefficient CO2 Segment 1]]*Data_Set[[#This Row],[Poids OT (T)]]*Data_Set[[#This Row],[Distance (KM)]]</f>
        <v>2.6522313120000001</v>
      </c>
      <c r="AB1307" s="30">
        <f>Data_Set[[#This Row],[Repartition Segment 2]]*Data_Set[[#This Row],[Coefficient CO2 Segment 2]]*Data_Set[[#This Row],[Poids OT (T)]]*Data_Set[[#This Row],[Distance (KM)]]</f>
        <v>2.60692236042</v>
      </c>
      <c r="AC1307" s="30">
        <f>Data_Set[[#This Row],[Bilan CO2 Segment 1 (Kg CO2)]]+Data_Set[[#This Row],[Bilan CO2 Segment 2 (Kg CO2)]]</f>
        <v>5.2591536724200001</v>
      </c>
      <c r="AD1307" s="1"/>
    </row>
    <row r="1308" spans="1:30" ht="12.5" x14ac:dyDescent="0.25">
      <c r="A1308" s="7">
        <v>2022050075</v>
      </c>
      <c r="B1308" s="18">
        <v>44708</v>
      </c>
      <c r="C1308" s="18" t="str">
        <f>TEXT(B1308, "mmmm")</f>
        <v>mai</v>
      </c>
      <c r="D1308" s="18" t="str">
        <f>TEXT(B1308,"aaaa")</f>
        <v>2022</v>
      </c>
      <c r="E1308" s="7">
        <v>1511358</v>
      </c>
      <c r="F1308" s="17">
        <v>378</v>
      </c>
      <c r="G1308" s="23">
        <f>Data_Set[[#This Row],[Poids OT (kg)]]/1000</f>
        <v>0.378</v>
      </c>
      <c r="H1308" s="6" t="s">
        <v>1</v>
      </c>
      <c r="I1308" s="7">
        <v>200</v>
      </c>
      <c r="J1308" s="6">
        <v>91100</v>
      </c>
      <c r="K1308" s="6" t="s">
        <v>22</v>
      </c>
      <c r="L1308" s="6">
        <v>80090</v>
      </c>
      <c r="M1308" s="6" t="s">
        <v>50</v>
      </c>
      <c r="N1308" s="7">
        <v>188.583</v>
      </c>
      <c r="O1308" s="6" t="s">
        <v>145</v>
      </c>
      <c r="P1308" s="6" t="s">
        <v>146</v>
      </c>
      <c r="Q1308" s="11">
        <v>1690891543678</v>
      </c>
      <c r="R1308" s="12">
        <v>154098765</v>
      </c>
      <c r="S1308" s="6" t="str">
        <f>LEFT(Q1308,1)</f>
        <v>1</v>
      </c>
      <c r="T1308" s="6" t="str">
        <f>IF(S1308="1","Homme",IF(S1308="0","Inconnu","Femme"))</f>
        <v>Homme</v>
      </c>
      <c r="U1308" s="6" t="str">
        <f>"19"&amp;MID(Q1308, SEARCH("", Q1308) + 1,2)</f>
        <v>1969</v>
      </c>
      <c r="V1308" s="6" t="str">
        <f>FLOOR(U1308,5) &amp; "-" &amp; FLOOR(U1308,5) + 5</f>
        <v>1965-1970</v>
      </c>
      <c r="W1308" s="24">
        <f>IFERROR(VLOOKUP(Data_Set[[#This Row],[Type Transport]],'[1]Taux émission CO2e'!$A$5:$B$16,2,0),0)</f>
        <v>0.3</v>
      </c>
      <c r="X1308" s="28">
        <f>IFERROR(VLOOKUP(Data_Set[[#This Row],[Type Transport]],'[1]Taux émission CO2e'!$A$5:$D$16,4,0),0)</f>
        <v>0.16</v>
      </c>
      <c r="Y1308" s="24">
        <f>IFERROR(VLOOKUP(Data_Set[[#This Row],[Type Transport]],'[1]Taux émission CO2e'!$A$20:$B$31,2,0),0)</f>
        <v>0.7</v>
      </c>
      <c r="Z1308" s="6">
        <f>IFERROR(VLOOKUP(Data_Set[[#This Row],[Type Transport]],'[1]Taux émission CO2e'!$A$20:$D$31,4,0),0)</f>
        <v>6.7400000000000002E-2</v>
      </c>
      <c r="AA1308" s="30">
        <f>Data_Set[[#This Row],[Repartition Segment 1]]*Data_Set[[#This Row],[Coefficient CO2 Segment 1]]*Data_Set[[#This Row],[Poids OT (T)]]*Data_Set[[#This Row],[Distance (KM)]]</f>
        <v>3.4216499520000001</v>
      </c>
      <c r="AB1308" s="30">
        <f>Data_Set[[#This Row],[Repartition Segment 2]]*Data_Set[[#This Row],[Coefficient CO2 Segment 2]]*Data_Set[[#This Row],[Poids OT (T)]]*Data_Set[[#This Row],[Distance (KM)]]</f>
        <v>3.3631967653199997</v>
      </c>
      <c r="AC1308" s="30">
        <f>Data_Set[[#This Row],[Bilan CO2 Segment 1 (Kg CO2)]]+Data_Set[[#This Row],[Bilan CO2 Segment 2 (Kg CO2)]]</f>
        <v>6.7848467173199998</v>
      </c>
      <c r="AD1308" s="1"/>
    </row>
    <row r="1309" spans="1:30" ht="12.5" x14ac:dyDescent="0.25">
      <c r="A1309" s="7">
        <v>20220600077</v>
      </c>
      <c r="B1309" s="18">
        <v>44727</v>
      </c>
      <c r="C1309" s="18" t="str">
        <f>TEXT(B1309, "mmmm")</f>
        <v>juin</v>
      </c>
      <c r="D1309" s="18" t="str">
        <f>TEXT(B1309,"aaaa")</f>
        <v>2022</v>
      </c>
      <c r="E1309" s="7">
        <v>1519187</v>
      </c>
      <c r="F1309" s="17">
        <v>604</v>
      </c>
      <c r="G1309" s="23">
        <f>Data_Set[[#This Row],[Poids OT (kg)]]/1000</f>
        <v>0.60399999999999998</v>
      </c>
      <c r="H1309" s="6" t="s">
        <v>0</v>
      </c>
      <c r="I1309" s="7">
        <v>250</v>
      </c>
      <c r="J1309" s="6">
        <v>91100</v>
      </c>
      <c r="K1309" s="6" t="s">
        <v>22</v>
      </c>
      <c r="L1309" s="6">
        <v>80090</v>
      </c>
      <c r="M1309" s="6" t="s">
        <v>50</v>
      </c>
      <c r="N1309" s="7">
        <v>188.583</v>
      </c>
      <c r="O1309" s="6" t="s">
        <v>145</v>
      </c>
      <c r="P1309" s="6" t="s">
        <v>146</v>
      </c>
      <c r="Q1309" s="11">
        <v>1690891543678</v>
      </c>
      <c r="R1309" s="12">
        <v>154098765</v>
      </c>
      <c r="S1309" s="6" t="str">
        <f>LEFT(Q1309,1)</f>
        <v>1</v>
      </c>
      <c r="T1309" s="6" t="str">
        <f>IF(S1309="1","Homme",IF(S1309="0","Inconnu","Femme"))</f>
        <v>Homme</v>
      </c>
      <c r="U1309" s="6" t="str">
        <f>"19"&amp;MID(Q1309, SEARCH("", Q1309) + 1,2)</f>
        <v>1969</v>
      </c>
      <c r="V1309" s="6" t="str">
        <f>FLOOR(U1309,5) &amp; "-" &amp; FLOOR(U1309,5) + 5</f>
        <v>1965-1970</v>
      </c>
      <c r="W1309" s="24">
        <f>IFERROR(VLOOKUP(Data_Set[[#This Row],[Type Transport]],'[1]Taux émission CO2e'!$A$5:$B$16,2,0),0)</f>
        <v>0.3</v>
      </c>
      <c r="X1309" s="28">
        <f>IFERROR(VLOOKUP(Data_Set[[#This Row],[Type Transport]],'[1]Taux émission CO2e'!$A$5:$D$16,4,0),0)</f>
        <v>0.16</v>
      </c>
      <c r="Y1309" s="24">
        <f>IFERROR(VLOOKUP(Data_Set[[#This Row],[Type Transport]],'[1]Taux émission CO2e'!$A$20:$B$31,2,0),0)</f>
        <v>0.7</v>
      </c>
      <c r="Z1309" s="6">
        <f>IFERROR(VLOOKUP(Data_Set[[#This Row],[Type Transport]],'[1]Taux émission CO2e'!$A$20:$D$31,4,0),0)</f>
        <v>6.7400000000000002E-2</v>
      </c>
      <c r="AA1309" s="30">
        <f>Data_Set[[#This Row],[Repartition Segment 1]]*Data_Set[[#This Row],[Coefficient CO2 Segment 1]]*Data_Set[[#This Row],[Poids OT (T)]]*Data_Set[[#This Row],[Distance (KM)]]</f>
        <v>5.4673983360000005</v>
      </c>
      <c r="AB1309" s="30">
        <f>Data_Set[[#This Row],[Repartition Segment 2]]*Data_Set[[#This Row],[Coefficient CO2 Segment 2]]*Data_Set[[#This Row],[Poids OT (T)]]*Data_Set[[#This Row],[Distance (KM)]]</f>
        <v>5.3739969477600003</v>
      </c>
      <c r="AC1309" s="30">
        <f>Data_Set[[#This Row],[Bilan CO2 Segment 1 (Kg CO2)]]+Data_Set[[#This Row],[Bilan CO2 Segment 2 (Kg CO2)]]</f>
        <v>10.841395283760001</v>
      </c>
      <c r="AD1309" s="1"/>
    </row>
    <row r="1310" spans="1:30" ht="12.5" x14ac:dyDescent="0.25">
      <c r="A1310" s="7">
        <v>20220600077</v>
      </c>
      <c r="B1310" s="18">
        <v>44740</v>
      </c>
      <c r="C1310" s="18" t="str">
        <f>TEXT(B1310, "mmmm")</f>
        <v>juin</v>
      </c>
      <c r="D1310" s="18" t="str">
        <f>TEXT(B1310,"aaaa")</f>
        <v>2022</v>
      </c>
      <c r="E1310" s="7">
        <v>1524925</v>
      </c>
      <c r="F1310" s="17">
        <v>604</v>
      </c>
      <c r="G1310" s="23">
        <f>Data_Set[[#This Row],[Poids OT (kg)]]/1000</f>
        <v>0.60399999999999998</v>
      </c>
      <c r="H1310" s="6" t="s">
        <v>0</v>
      </c>
      <c r="I1310" s="7">
        <v>250</v>
      </c>
      <c r="J1310" s="6">
        <v>91100</v>
      </c>
      <c r="K1310" s="6" t="s">
        <v>22</v>
      </c>
      <c r="L1310" s="6">
        <v>80090</v>
      </c>
      <c r="M1310" s="6" t="s">
        <v>50</v>
      </c>
      <c r="N1310" s="7">
        <v>188.583</v>
      </c>
      <c r="O1310" s="6" t="s">
        <v>145</v>
      </c>
      <c r="P1310" s="6" t="s">
        <v>146</v>
      </c>
      <c r="Q1310" s="11">
        <v>1690891543678</v>
      </c>
      <c r="R1310" s="12">
        <v>154098765</v>
      </c>
      <c r="S1310" s="6" t="str">
        <f>LEFT(Q1310,1)</f>
        <v>1</v>
      </c>
      <c r="T1310" s="6" t="str">
        <f>IF(S1310="1","Homme",IF(S1310="0","Inconnu","Femme"))</f>
        <v>Homme</v>
      </c>
      <c r="U1310" s="6" t="str">
        <f>"19"&amp;MID(Q1310, SEARCH("", Q1310) + 1,2)</f>
        <v>1969</v>
      </c>
      <c r="V1310" s="6" t="str">
        <f>FLOOR(U1310,5) &amp; "-" &amp; FLOOR(U1310,5) + 5</f>
        <v>1965-1970</v>
      </c>
      <c r="W1310" s="24">
        <f>IFERROR(VLOOKUP(Data_Set[[#This Row],[Type Transport]],'[1]Taux émission CO2e'!$A$5:$B$16,2,0),0)</f>
        <v>0.3</v>
      </c>
      <c r="X1310" s="28">
        <f>IFERROR(VLOOKUP(Data_Set[[#This Row],[Type Transport]],'[1]Taux émission CO2e'!$A$5:$D$16,4,0),0)</f>
        <v>0.16</v>
      </c>
      <c r="Y1310" s="24">
        <f>IFERROR(VLOOKUP(Data_Set[[#This Row],[Type Transport]],'[1]Taux émission CO2e'!$A$20:$B$31,2,0),0)</f>
        <v>0.7</v>
      </c>
      <c r="Z1310" s="6">
        <f>IFERROR(VLOOKUP(Data_Set[[#This Row],[Type Transport]],'[1]Taux émission CO2e'!$A$20:$D$31,4,0),0)</f>
        <v>6.7400000000000002E-2</v>
      </c>
      <c r="AA1310" s="30">
        <f>Data_Set[[#This Row],[Repartition Segment 1]]*Data_Set[[#This Row],[Coefficient CO2 Segment 1]]*Data_Set[[#This Row],[Poids OT (T)]]*Data_Set[[#This Row],[Distance (KM)]]</f>
        <v>5.4673983360000005</v>
      </c>
      <c r="AB1310" s="30">
        <f>Data_Set[[#This Row],[Repartition Segment 2]]*Data_Set[[#This Row],[Coefficient CO2 Segment 2]]*Data_Set[[#This Row],[Poids OT (T)]]*Data_Set[[#This Row],[Distance (KM)]]</f>
        <v>5.3739969477600003</v>
      </c>
      <c r="AC1310" s="30">
        <f>Data_Set[[#This Row],[Bilan CO2 Segment 1 (Kg CO2)]]+Data_Set[[#This Row],[Bilan CO2 Segment 2 (Kg CO2)]]</f>
        <v>10.841395283760001</v>
      </c>
      <c r="AD1310" s="1"/>
    </row>
    <row r="1311" spans="1:30" ht="12.5" x14ac:dyDescent="0.25">
      <c r="A1311" s="7">
        <v>20220800118</v>
      </c>
      <c r="B1311" s="18">
        <v>44783</v>
      </c>
      <c r="C1311" s="18" t="str">
        <f>TEXT(B1311, "mmmm")</f>
        <v>août</v>
      </c>
      <c r="D1311" s="18" t="str">
        <f>TEXT(B1311,"aaaa")</f>
        <v>2022</v>
      </c>
      <c r="E1311" s="7">
        <v>1541160</v>
      </c>
      <c r="F1311" s="17">
        <v>685</v>
      </c>
      <c r="G1311" s="23">
        <f>Data_Set[[#This Row],[Poids OT (kg)]]/1000</f>
        <v>0.68500000000000005</v>
      </c>
      <c r="H1311" s="6" t="s">
        <v>1</v>
      </c>
      <c r="I1311" s="7">
        <v>250</v>
      </c>
      <c r="J1311" s="6">
        <v>91100</v>
      </c>
      <c r="K1311" s="6" t="s">
        <v>22</v>
      </c>
      <c r="L1311" s="6">
        <v>80090</v>
      </c>
      <c r="M1311" s="6" t="s">
        <v>50</v>
      </c>
      <c r="N1311" s="7">
        <v>188.583</v>
      </c>
      <c r="O1311" s="6" t="s">
        <v>145</v>
      </c>
      <c r="P1311" s="6" t="s">
        <v>146</v>
      </c>
      <c r="Q1311" s="11">
        <v>1690891543678</v>
      </c>
      <c r="R1311" s="12">
        <v>154098765</v>
      </c>
      <c r="S1311" s="6" t="str">
        <f>LEFT(Q1311,1)</f>
        <v>1</v>
      </c>
      <c r="T1311" s="6" t="str">
        <f>IF(S1311="1","Homme",IF(S1311="0","Inconnu","Femme"))</f>
        <v>Homme</v>
      </c>
      <c r="U1311" s="6" t="str">
        <f>"19"&amp;MID(Q1311, SEARCH("", Q1311) + 1,2)</f>
        <v>1969</v>
      </c>
      <c r="V1311" s="6" t="str">
        <f>FLOOR(U1311,5) &amp; "-" &amp; FLOOR(U1311,5) + 5</f>
        <v>1965-1970</v>
      </c>
      <c r="W1311" s="24">
        <f>IFERROR(VLOOKUP(Data_Set[[#This Row],[Type Transport]],'[1]Taux émission CO2e'!$A$5:$B$16,2,0),0)</f>
        <v>0.3</v>
      </c>
      <c r="X1311" s="28">
        <f>IFERROR(VLOOKUP(Data_Set[[#This Row],[Type Transport]],'[1]Taux émission CO2e'!$A$5:$D$16,4,0),0)</f>
        <v>0.16</v>
      </c>
      <c r="Y1311" s="24">
        <f>IFERROR(VLOOKUP(Data_Set[[#This Row],[Type Transport]],'[1]Taux émission CO2e'!$A$20:$B$31,2,0),0)</f>
        <v>0.7</v>
      </c>
      <c r="Z1311" s="6">
        <f>IFERROR(VLOOKUP(Data_Set[[#This Row],[Type Transport]],'[1]Taux émission CO2e'!$A$20:$D$31,4,0),0)</f>
        <v>6.7400000000000002E-2</v>
      </c>
      <c r="AA1311" s="30">
        <f>Data_Set[[#This Row],[Repartition Segment 1]]*Data_Set[[#This Row],[Coefficient CO2 Segment 1]]*Data_Set[[#This Row],[Poids OT (T)]]*Data_Set[[#This Row],[Distance (KM)]]</f>
        <v>6.2006090400000016</v>
      </c>
      <c r="AB1311" s="30">
        <f>Data_Set[[#This Row],[Repartition Segment 2]]*Data_Set[[#This Row],[Coefficient CO2 Segment 2]]*Data_Set[[#This Row],[Poids OT (T)]]*Data_Set[[#This Row],[Distance (KM)]]</f>
        <v>6.0946819688999998</v>
      </c>
      <c r="AC1311" s="30">
        <f>Data_Set[[#This Row],[Bilan CO2 Segment 1 (Kg CO2)]]+Data_Set[[#This Row],[Bilan CO2 Segment 2 (Kg CO2)]]</f>
        <v>12.295291008900001</v>
      </c>
      <c r="AD1311" s="1"/>
    </row>
    <row r="1312" spans="1:30" ht="12.5" x14ac:dyDescent="0.25">
      <c r="A1312" s="7">
        <v>20220800118</v>
      </c>
      <c r="B1312" s="18">
        <v>44797</v>
      </c>
      <c r="C1312" s="18" t="str">
        <f>TEXT(B1312, "mmmm")</f>
        <v>août</v>
      </c>
      <c r="D1312" s="18" t="str">
        <f>TEXT(B1312,"aaaa")</f>
        <v>2022</v>
      </c>
      <c r="E1312" s="7">
        <v>1544576</v>
      </c>
      <c r="F1312" s="17">
        <v>1027</v>
      </c>
      <c r="G1312" s="23">
        <f>Data_Set[[#This Row],[Poids OT (kg)]]/1000</f>
        <v>1.0269999999999999</v>
      </c>
      <c r="H1312" s="6" t="s">
        <v>1</v>
      </c>
      <c r="I1312" s="7">
        <v>295</v>
      </c>
      <c r="J1312" s="6">
        <v>91100</v>
      </c>
      <c r="K1312" s="6" t="s">
        <v>22</v>
      </c>
      <c r="L1312" s="6">
        <v>80090</v>
      </c>
      <c r="M1312" s="6" t="s">
        <v>50</v>
      </c>
      <c r="N1312" s="7">
        <v>188.583</v>
      </c>
      <c r="O1312" s="6" t="s">
        <v>145</v>
      </c>
      <c r="P1312" s="6" t="s">
        <v>146</v>
      </c>
      <c r="Q1312" s="11">
        <v>1690891543678</v>
      </c>
      <c r="R1312" s="12">
        <v>154098765</v>
      </c>
      <c r="S1312" s="6" t="str">
        <f>LEFT(Q1312,1)</f>
        <v>1</v>
      </c>
      <c r="T1312" s="6" t="str">
        <f>IF(S1312="1","Homme",IF(S1312="0","Inconnu","Femme"))</f>
        <v>Homme</v>
      </c>
      <c r="U1312" s="6" t="str">
        <f>"19"&amp;MID(Q1312, SEARCH("", Q1312) + 1,2)</f>
        <v>1969</v>
      </c>
      <c r="V1312" s="6" t="str">
        <f>FLOOR(U1312,5) &amp; "-" &amp; FLOOR(U1312,5) + 5</f>
        <v>1965-1970</v>
      </c>
      <c r="W1312" s="24">
        <f>IFERROR(VLOOKUP(Data_Set[[#This Row],[Type Transport]],'[1]Taux émission CO2e'!$A$5:$B$16,2,0),0)</f>
        <v>0.3</v>
      </c>
      <c r="X1312" s="28">
        <f>IFERROR(VLOOKUP(Data_Set[[#This Row],[Type Transport]],'[1]Taux émission CO2e'!$A$5:$D$16,4,0),0)</f>
        <v>0.16</v>
      </c>
      <c r="Y1312" s="24">
        <f>IFERROR(VLOOKUP(Data_Set[[#This Row],[Type Transport]],'[1]Taux émission CO2e'!$A$20:$B$31,2,0),0)</f>
        <v>0.7</v>
      </c>
      <c r="Z1312" s="6">
        <f>IFERROR(VLOOKUP(Data_Set[[#This Row],[Type Transport]],'[1]Taux émission CO2e'!$A$20:$D$31,4,0),0)</f>
        <v>6.7400000000000002E-2</v>
      </c>
      <c r="AA1312" s="30">
        <f>Data_Set[[#This Row],[Repartition Segment 1]]*Data_Set[[#This Row],[Coefficient CO2 Segment 1]]*Data_Set[[#This Row],[Poids OT (T)]]*Data_Set[[#This Row],[Distance (KM)]]</f>
        <v>9.2963875680000001</v>
      </c>
      <c r="AB1312" s="30">
        <f>Data_Set[[#This Row],[Repartition Segment 2]]*Data_Set[[#This Row],[Coefficient CO2 Segment 2]]*Data_Set[[#This Row],[Poids OT (T)]]*Data_Set[[#This Row],[Distance (KM)]]</f>
        <v>9.1375742803799991</v>
      </c>
      <c r="AC1312" s="30">
        <f>Data_Set[[#This Row],[Bilan CO2 Segment 1 (Kg CO2)]]+Data_Set[[#This Row],[Bilan CO2 Segment 2 (Kg CO2)]]</f>
        <v>18.433961848380001</v>
      </c>
      <c r="AD1312" s="1"/>
    </row>
    <row r="1313" spans="1:30" ht="12.5" x14ac:dyDescent="0.25">
      <c r="A1313" s="7">
        <v>2022090069</v>
      </c>
      <c r="B1313" s="18">
        <v>44819</v>
      </c>
      <c r="C1313" s="18" t="str">
        <f>TEXT(B1313, "mmmm")</f>
        <v>septembre</v>
      </c>
      <c r="D1313" s="18" t="str">
        <f>TEXT(B1313,"aaaa")</f>
        <v>2022</v>
      </c>
      <c r="E1313" s="7">
        <v>1554477</v>
      </c>
      <c r="F1313" s="17">
        <v>1017</v>
      </c>
      <c r="G1313" s="23">
        <f>Data_Set[[#This Row],[Poids OT (kg)]]/1000</f>
        <v>1.0169999999999999</v>
      </c>
      <c r="H1313" s="6" t="s">
        <v>1</v>
      </c>
      <c r="I1313" s="7">
        <v>295</v>
      </c>
      <c r="J1313" s="6">
        <v>91100</v>
      </c>
      <c r="K1313" s="6" t="s">
        <v>22</v>
      </c>
      <c r="L1313" s="6">
        <v>80090</v>
      </c>
      <c r="M1313" s="6" t="s">
        <v>50</v>
      </c>
      <c r="N1313" s="7">
        <v>188.583</v>
      </c>
      <c r="O1313" s="6" t="s">
        <v>145</v>
      </c>
      <c r="P1313" s="6" t="s">
        <v>146</v>
      </c>
      <c r="Q1313" s="11">
        <v>1690891543678</v>
      </c>
      <c r="R1313" s="12">
        <v>154098765</v>
      </c>
      <c r="S1313" s="6" t="str">
        <f>LEFT(Q1313,1)</f>
        <v>1</v>
      </c>
      <c r="T1313" s="6" t="str">
        <f>IF(S1313="1","Homme",IF(S1313="0","Inconnu","Femme"))</f>
        <v>Homme</v>
      </c>
      <c r="U1313" s="6" t="str">
        <f>"19"&amp;MID(Q1313, SEARCH("", Q1313) + 1,2)</f>
        <v>1969</v>
      </c>
      <c r="V1313" s="6" t="str">
        <f>FLOOR(U1313,5) &amp; "-" &amp; FLOOR(U1313,5) + 5</f>
        <v>1965-1970</v>
      </c>
      <c r="W1313" s="24">
        <f>IFERROR(VLOOKUP(Data_Set[[#This Row],[Type Transport]],'[1]Taux émission CO2e'!$A$5:$B$16,2,0),0)</f>
        <v>0.3</v>
      </c>
      <c r="X1313" s="28">
        <f>IFERROR(VLOOKUP(Data_Set[[#This Row],[Type Transport]],'[1]Taux émission CO2e'!$A$5:$D$16,4,0),0)</f>
        <v>0.16</v>
      </c>
      <c r="Y1313" s="24">
        <f>IFERROR(VLOOKUP(Data_Set[[#This Row],[Type Transport]],'[1]Taux émission CO2e'!$A$20:$B$31,2,0),0)</f>
        <v>0.7</v>
      </c>
      <c r="Z1313" s="6">
        <f>IFERROR(VLOOKUP(Data_Set[[#This Row],[Type Transport]],'[1]Taux émission CO2e'!$A$20:$D$31,4,0),0)</f>
        <v>6.7400000000000002E-2</v>
      </c>
      <c r="AA1313" s="30">
        <f>Data_Set[[#This Row],[Repartition Segment 1]]*Data_Set[[#This Row],[Coefficient CO2 Segment 1]]*Data_Set[[#This Row],[Poids OT (T)]]*Data_Set[[#This Row],[Distance (KM)]]</f>
        <v>9.2058677279999994</v>
      </c>
      <c r="AB1313" s="30">
        <f>Data_Set[[#This Row],[Repartition Segment 2]]*Data_Set[[#This Row],[Coefficient CO2 Segment 2]]*Data_Set[[#This Row],[Poids OT (T)]]*Data_Set[[#This Row],[Distance (KM)]]</f>
        <v>9.0486008209799991</v>
      </c>
      <c r="AC1313" s="30">
        <f>Data_Set[[#This Row],[Bilan CO2 Segment 1 (Kg CO2)]]+Data_Set[[#This Row],[Bilan CO2 Segment 2 (Kg CO2)]]</f>
        <v>18.25446854898</v>
      </c>
      <c r="AD1313" s="1"/>
    </row>
    <row r="1314" spans="1:30" ht="12.5" x14ac:dyDescent="0.25">
      <c r="A1314" s="7">
        <v>20220400055</v>
      </c>
      <c r="B1314" s="18">
        <v>44659</v>
      </c>
      <c r="C1314" s="18" t="str">
        <f>TEXT(B1314, "mmmm")</f>
        <v>avril</v>
      </c>
      <c r="D1314" s="18" t="str">
        <f>TEXT(B1314,"aaaa")</f>
        <v>2022</v>
      </c>
      <c r="E1314" s="7">
        <v>1489212</v>
      </c>
      <c r="F1314" s="17">
        <v>150</v>
      </c>
      <c r="G1314" s="23">
        <f>Data_Set[[#This Row],[Poids OT (kg)]]/1000</f>
        <v>0.15</v>
      </c>
      <c r="H1314" s="6" t="s">
        <v>1</v>
      </c>
      <c r="I1314" s="7">
        <v>140</v>
      </c>
      <c r="J1314" s="6">
        <v>80090</v>
      </c>
      <c r="K1314" s="6" t="s">
        <v>50</v>
      </c>
      <c r="L1314" s="6">
        <v>91100</v>
      </c>
      <c r="M1314" s="6" t="s">
        <v>22</v>
      </c>
      <c r="N1314" s="7">
        <v>186.81399999999999</v>
      </c>
      <c r="O1314" s="6" t="s">
        <v>204</v>
      </c>
      <c r="P1314" s="6" t="s">
        <v>205</v>
      </c>
      <c r="Q1314" s="11">
        <v>1991180876543</v>
      </c>
      <c r="R1314" s="12">
        <v>601029866</v>
      </c>
      <c r="S1314" s="6" t="str">
        <f>LEFT(Q1314,1)</f>
        <v>1</v>
      </c>
      <c r="T1314" s="6" t="str">
        <f>IF(S1314="1","Homme",IF(S1314="0","Inconnu","Femme"))</f>
        <v>Homme</v>
      </c>
      <c r="U1314" s="6" t="str">
        <f>"19"&amp;MID(Q1314, SEARCH("", Q1314) + 1,2)</f>
        <v>1999</v>
      </c>
      <c r="V1314" s="6" t="str">
        <f>FLOOR(U1314,5) &amp; "-" &amp; FLOOR(U1314,5) + 5</f>
        <v>1995-2000</v>
      </c>
      <c r="W1314" s="24">
        <f>IFERROR(VLOOKUP(Data_Set[[#This Row],[Type Transport]],'[1]Taux émission CO2e'!$A$5:$B$16,2,0),0)</f>
        <v>0.3</v>
      </c>
      <c r="X1314" s="28">
        <f>IFERROR(VLOOKUP(Data_Set[[#This Row],[Type Transport]],'[1]Taux émission CO2e'!$A$5:$D$16,4,0),0)</f>
        <v>0.16</v>
      </c>
      <c r="Y1314" s="24">
        <f>IFERROR(VLOOKUP(Data_Set[[#This Row],[Type Transport]],'[1]Taux émission CO2e'!$A$20:$B$31,2,0),0)</f>
        <v>0.7</v>
      </c>
      <c r="Z1314" s="6">
        <f>IFERROR(VLOOKUP(Data_Set[[#This Row],[Type Transport]],'[1]Taux émission CO2e'!$A$20:$D$31,4,0),0)</f>
        <v>6.7400000000000002E-2</v>
      </c>
      <c r="AA1314" s="30">
        <f>Data_Set[[#This Row],[Repartition Segment 1]]*Data_Set[[#This Row],[Coefficient CO2 Segment 1]]*Data_Set[[#This Row],[Poids OT (T)]]*Data_Set[[#This Row],[Distance (KM)]]</f>
        <v>1.3450607999999999</v>
      </c>
      <c r="AB1314" s="30">
        <f>Data_Set[[#This Row],[Repartition Segment 2]]*Data_Set[[#This Row],[Coefficient CO2 Segment 2]]*Data_Set[[#This Row],[Poids OT (T)]]*Data_Set[[#This Row],[Distance (KM)]]</f>
        <v>1.3220826779999999</v>
      </c>
      <c r="AC1314" s="30">
        <f>Data_Set[[#This Row],[Bilan CO2 Segment 1 (Kg CO2)]]+Data_Set[[#This Row],[Bilan CO2 Segment 2 (Kg CO2)]]</f>
        <v>2.6671434779999998</v>
      </c>
      <c r="AD1314" s="1"/>
    </row>
    <row r="1315" spans="1:30" ht="12.5" x14ac:dyDescent="0.25">
      <c r="A1315" s="7">
        <v>20220400055</v>
      </c>
      <c r="B1315" s="18">
        <v>44680</v>
      </c>
      <c r="C1315" s="18" t="str">
        <f>TEXT(B1315, "mmmm")</f>
        <v>avril</v>
      </c>
      <c r="D1315" s="18" t="str">
        <f>TEXT(B1315,"aaaa")</f>
        <v>2022</v>
      </c>
      <c r="E1315" s="7">
        <v>1499043</v>
      </c>
      <c r="F1315" s="17">
        <v>150</v>
      </c>
      <c r="G1315" s="23">
        <f>Data_Set[[#This Row],[Poids OT (kg)]]/1000</f>
        <v>0.15</v>
      </c>
      <c r="H1315" s="6" t="s">
        <v>1</v>
      </c>
      <c r="I1315" s="7">
        <v>140</v>
      </c>
      <c r="J1315" s="6">
        <v>80090</v>
      </c>
      <c r="K1315" s="6" t="s">
        <v>50</v>
      </c>
      <c r="L1315" s="6">
        <v>91100</v>
      </c>
      <c r="M1315" s="6" t="s">
        <v>22</v>
      </c>
      <c r="N1315" s="7">
        <v>186.81399999999999</v>
      </c>
      <c r="O1315" s="6" t="s">
        <v>204</v>
      </c>
      <c r="P1315" s="6" t="s">
        <v>205</v>
      </c>
      <c r="Q1315" s="11">
        <v>1991180876543</v>
      </c>
      <c r="R1315" s="12">
        <v>601029866</v>
      </c>
      <c r="S1315" s="6" t="str">
        <f>LEFT(Q1315,1)</f>
        <v>1</v>
      </c>
      <c r="T1315" s="6" t="str">
        <f>IF(S1315="1","Homme",IF(S1315="0","Inconnu","Femme"))</f>
        <v>Homme</v>
      </c>
      <c r="U1315" s="6" t="str">
        <f>"19"&amp;MID(Q1315, SEARCH("", Q1315) + 1,2)</f>
        <v>1999</v>
      </c>
      <c r="V1315" s="6" t="str">
        <f>FLOOR(U1315,5) &amp; "-" &amp; FLOOR(U1315,5) + 5</f>
        <v>1995-2000</v>
      </c>
      <c r="W1315" s="24">
        <f>IFERROR(VLOOKUP(Data_Set[[#This Row],[Type Transport]],'[1]Taux émission CO2e'!$A$5:$B$16,2,0),0)</f>
        <v>0.3</v>
      </c>
      <c r="X1315" s="28">
        <f>IFERROR(VLOOKUP(Data_Set[[#This Row],[Type Transport]],'[1]Taux émission CO2e'!$A$5:$D$16,4,0),0)</f>
        <v>0.16</v>
      </c>
      <c r="Y1315" s="24">
        <f>IFERROR(VLOOKUP(Data_Set[[#This Row],[Type Transport]],'[1]Taux émission CO2e'!$A$20:$B$31,2,0),0)</f>
        <v>0.7</v>
      </c>
      <c r="Z1315" s="6">
        <f>IFERROR(VLOOKUP(Data_Set[[#This Row],[Type Transport]],'[1]Taux émission CO2e'!$A$20:$D$31,4,0),0)</f>
        <v>6.7400000000000002E-2</v>
      </c>
      <c r="AA1315" s="30">
        <f>Data_Set[[#This Row],[Repartition Segment 1]]*Data_Set[[#This Row],[Coefficient CO2 Segment 1]]*Data_Set[[#This Row],[Poids OT (T)]]*Data_Set[[#This Row],[Distance (KM)]]</f>
        <v>1.3450607999999999</v>
      </c>
      <c r="AB1315" s="30">
        <f>Data_Set[[#This Row],[Repartition Segment 2]]*Data_Set[[#This Row],[Coefficient CO2 Segment 2]]*Data_Set[[#This Row],[Poids OT (T)]]*Data_Set[[#This Row],[Distance (KM)]]</f>
        <v>1.3220826779999999</v>
      </c>
      <c r="AC1315" s="30">
        <f>Data_Set[[#This Row],[Bilan CO2 Segment 1 (Kg CO2)]]+Data_Set[[#This Row],[Bilan CO2 Segment 2 (Kg CO2)]]</f>
        <v>2.6671434779999998</v>
      </c>
      <c r="AD1315" s="1"/>
    </row>
    <row r="1316" spans="1:30" ht="12.5" x14ac:dyDescent="0.25">
      <c r="A1316" s="7">
        <v>2022050075</v>
      </c>
      <c r="B1316" s="18">
        <v>44699</v>
      </c>
      <c r="C1316" s="18" t="str">
        <f>TEXT(B1316, "mmmm")</f>
        <v>mai</v>
      </c>
      <c r="D1316" s="18" t="str">
        <f>TEXT(B1316,"aaaa")</f>
        <v>2022</v>
      </c>
      <c r="E1316" s="7">
        <v>1505195</v>
      </c>
      <c r="F1316" s="17">
        <v>150</v>
      </c>
      <c r="G1316" s="23">
        <f>Data_Set[[#This Row],[Poids OT (kg)]]/1000</f>
        <v>0.15</v>
      </c>
      <c r="H1316" s="6" t="s">
        <v>0</v>
      </c>
      <c r="I1316" s="7">
        <v>140</v>
      </c>
      <c r="J1316" s="6">
        <v>80090</v>
      </c>
      <c r="K1316" s="6" t="s">
        <v>50</v>
      </c>
      <c r="L1316" s="6">
        <v>91100</v>
      </c>
      <c r="M1316" s="6" t="s">
        <v>22</v>
      </c>
      <c r="N1316" s="7">
        <v>186.81399999999999</v>
      </c>
      <c r="O1316" s="6" t="s">
        <v>204</v>
      </c>
      <c r="P1316" s="6" t="s">
        <v>205</v>
      </c>
      <c r="Q1316" s="11">
        <v>1991180876543</v>
      </c>
      <c r="R1316" s="12">
        <v>601029866</v>
      </c>
      <c r="S1316" s="6" t="str">
        <f>LEFT(Q1316,1)</f>
        <v>1</v>
      </c>
      <c r="T1316" s="6" t="str">
        <f>IF(S1316="1","Homme",IF(S1316="0","Inconnu","Femme"))</f>
        <v>Homme</v>
      </c>
      <c r="U1316" s="6" t="str">
        <f>"19"&amp;MID(Q1316, SEARCH("", Q1316) + 1,2)</f>
        <v>1999</v>
      </c>
      <c r="V1316" s="6" t="str">
        <f>FLOOR(U1316,5) &amp; "-" &amp; FLOOR(U1316,5) + 5</f>
        <v>1995-2000</v>
      </c>
      <c r="W1316" s="24">
        <f>IFERROR(VLOOKUP(Data_Set[[#This Row],[Type Transport]],'[1]Taux émission CO2e'!$A$5:$B$16,2,0),0)</f>
        <v>0.3</v>
      </c>
      <c r="X1316" s="28">
        <f>IFERROR(VLOOKUP(Data_Set[[#This Row],[Type Transport]],'[1]Taux émission CO2e'!$A$5:$D$16,4,0),0)</f>
        <v>0.16</v>
      </c>
      <c r="Y1316" s="24">
        <f>IFERROR(VLOOKUP(Data_Set[[#This Row],[Type Transport]],'[1]Taux émission CO2e'!$A$20:$B$31,2,0),0)</f>
        <v>0.7</v>
      </c>
      <c r="Z1316" s="6">
        <f>IFERROR(VLOOKUP(Data_Set[[#This Row],[Type Transport]],'[1]Taux émission CO2e'!$A$20:$D$31,4,0),0)</f>
        <v>6.7400000000000002E-2</v>
      </c>
      <c r="AA1316" s="30">
        <f>Data_Set[[#This Row],[Repartition Segment 1]]*Data_Set[[#This Row],[Coefficient CO2 Segment 1]]*Data_Set[[#This Row],[Poids OT (T)]]*Data_Set[[#This Row],[Distance (KM)]]</f>
        <v>1.3450607999999999</v>
      </c>
      <c r="AB1316" s="30">
        <f>Data_Set[[#This Row],[Repartition Segment 2]]*Data_Set[[#This Row],[Coefficient CO2 Segment 2]]*Data_Set[[#This Row],[Poids OT (T)]]*Data_Set[[#This Row],[Distance (KM)]]</f>
        <v>1.3220826779999999</v>
      </c>
      <c r="AC1316" s="30">
        <f>Data_Set[[#This Row],[Bilan CO2 Segment 1 (Kg CO2)]]+Data_Set[[#This Row],[Bilan CO2 Segment 2 (Kg CO2)]]</f>
        <v>2.6671434779999998</v>
      </c>
      <c r="AD1316" s="1"/>
    </row>
    <row r="1317" spans="1:30" ht="12.5" x14ac:dyDescent="0.25">
      <c r="A1317" s="7">
        <v>20220600077</v>
      </c>
      <c r="B1317" s="18">
        <v>44713</v>
      </c>
      <c r="C1317" s="18" t="str">
        <f>TEXT(B1317, "mmmm")</f>
        <v>juin</v>
      </c>
      <c r="D1317" s="18" t="str">
        <f>TEXT(B1317,"aaaa")</f>
        <v>2022</v>
      </c>
      <c r="E1317" s="7">
        <v>1512707</v>
      </c>
      <c r="F1317" s="17">
        <v>300</v>
      </c>
      <c r="G1317" s="23">
        <f>Data_Set[[#This Row],[Poids OT (kg)]]/1000</f>
        <v>0.3</v>
      </c>
      <c r="H1317" s="6" t="s">
        <v>1</v>
      </c>
      <c r="I1317" s="7">
        <v>220</v>
      </c>
      <c r="J1317" s="6">
        <v>80090</v>
      </c>
      <c r="K1317" s="6" t="s">
        <v>50</v>
      </c>
      <c r="L1317" s="6">
        <v>91100</v>
      </c>
      <c r="M1317" s="6" t="s">
        <v>22</v>
      </c>
      <c r="N1317" s="7">
        <v>186.81399999999999</v>
      </c>
      <c r="O1317" s="6" t="s">
        <v>204</v>
      </c>
      <c r="P1317" s="6" t="s">
        <v>205</v>
      </c>
      <c r="Q1317" s="11">
        <v>1991180876543</v>
      </c>
      <c r="R1317" s="12">
        <v>601029866</v>
      </c>
      <c r="S1317" s="6" t="str">
        <f>LEFT(Q1317,1)</f>
        <v>1</v>
      </c>
      <c r="T1317" s="6" t="str">
        <f>IF(S1317="1","Homme",IF(S1317="0","Inconnu","Femme"))</f>
        <v>Homme</v>
      </c>
      <c r="U1317" s="6" t="str">
        <f>"19"&amp;MID(Q1317, SEARCH("", Q1317) + 1,2)</f>
        <v>1999</v>
      </c>
      <c r="V1317" s="6" t="str">
        <f>FLOOR(U1317,5) &amp; "-" &amp; FLOOR(U1317,5) + 5</f>
        <v>1995-2000</v>
      </c>
      <c r="W1317" s="24">
        <f>IFERROR(VLOOKUP(Data_Set[[#This Row],[Type Transport]],'[1]Taux émission CO2e'!$A$5:$B$16,2,0),0)</f>
        <v>0.3</v>
      </c>
      <c r="X1317" s="28">
        <f>IFERROR(VLOOKUP(Data_Set[[#This Row],[Type Transport]],'[1]Taux émission CO2e'!$A$5:$D$16,4,0),0)</f>
        <v>0.16</v>
      </c>
      <c r="Y1317" s="24">
        <f>IFERROR(VLOOKUP(Data_Set[[#This Row],[Type Transport]],'[1]Taux émission CO2e'!$A$20:$B$31,2,0),0)</f>
        <v>0.7</v>
      </c>
      <c r="Z1317" s="6">
        <f>IFERROR(VLOOKUP(Data_Set[[#This Row],[Type Transport]],'[1]Taux émission CO2e'!$A$20:$D$31,4,0),0)</f>
        <v>6.7400000000000002E-2</v>
      </c>
      <c r="AA1317" s="30">
        <f>Data_Set[[#This Row],[Repartition Segment 1]]*Data_Set[[#This Row],[Coefficient CO2 Segment 1]]*Data_Set[[#This Row],[Poids OT (T)]]*Data_Set[[#This Row],[Distance (KM)]]</f>
        <v>2.6901215999999999</v>
      </c>
      <c r="AB1317" s="30">
        <f>Data_Set[[#This Row],[Repartition Segment 2]]*Data_Set[[#This Row],[Coefficient CO2 Segment 2]]*Data_Set[[#This Row],[Poids OT (T)]]*Data_Set[[#This Row],[Distance (KM)]]</f>
        <v>2.6441653559999998</v>
      </c>
      <c r="AC1317" s="30">
        <f>Data_Set[[#This Row],[Bilan CO2 Segment 1 (Kg CO2)]]+Data_Set[[#This Row],[Bilan CO2 Segment 2 (Kg CO2)]]</f>
        <v>5.3342869559999997</v>
      </c>
      <c r="AD1317" s="1"/>
    </row>
    <row r="1318" spans="1:30" ht="12.5" x14ac:dyDescent="0.25">
      <c r="A1318" s="7">
        <v>20220600077</v>
      </c>
      <c r="B1318" s="18">
        <v>44720</v>
      </c>
      <c r="C1318" s="18" t="str">
        <f>TEXT(B1318, "mmmm")</f>
        <v>juin</v>
      </c>
      <c r="D1318" s="18" t="str">
        <f>TEXT(B1318,"aaaa")</f>
        <v>2022</v>
      </c>
      <c r="E1318" s="7">
        <v>1514720</v>
      </c>
      <c r="F1318" s="17">
        <v>150</v>
      </c>
      <c r="G1318" s="23">
        <f>Data_Set[[#This Row],[Poids OT (kg)]]/1000</f>
        <v>0.15</v>
      </c>
      <c r="H1318" s="6" t="s">
        <v>0</v>
      </c>
      <c r="I1318" s="7">
        <v>140</v>
      </c>
      <c r="J1318" s="6">
        <v>80090</v>
      </c>
      <c r="K1318" s="6" t="s">
        <v>50</v>
      </c>
      <c r="L1318" s="6">
        <v>91100</v>
      </c>
      <c r="M1318" s="6" t="s">
        <v>22</v>
      </c>
      <c r="N1318" s="7">
        <v>186.81399999999999</v>
      </c>
      <c r="O1318" s="6" t="s">
        <v>204</v>
      </c>
      <c r="P1318" s="6" t="s">
        <v>205</v>
      </c>
      <c r="Q1318" s="11">
        <v>1991180876543</v>
      </c>
      <c r="R1318" s="12">
        <v>601029866</v>
      </c>
      <c r="S1318" s="6" t="str">
        <f>LEFT(Q1318,1)</f>
        <v>1</v>
      </c>
      <c r="T1318" s="6" t="str">
        <f>IF(S1318="1","Homme",IF(S1318="0","Inconnu","Femme"))</f>
        <v>Homme</v>
      </c>
      <c r="U1318" s="6" t="str">
        <f>"19"&amp;MID(Q1318, SEARCH("", Q1318) + 1,2)</f>
        <v>1999</v>
      </c>
      <c r="V1318" s="6" t="str">
        <f>FLOOR(U1318,5) &amp; "-" &amp; FLOOR(U1318,5) + 5</f>
        <v>1995-2000</v>
      </c>
      <c r="W1318" s="24">
        <f>IFERROR(VLOOKUP(Data_Set[[#This Row],[Type Transport]],'[1]Taux émission CO2e'!$A$5:$B$16,2,0),0)</f>
        <v>0.3</v>
      </c>
      <c r="X1318" s="28">
        <f>IFERROR(VLOOKUP(Data_Set[[#This Row],[Type Transport]],'[1]Taux émission CO2e'!$A$5:$D$16,4,0),0)</f>
        <v>0.16</v>
      </c>
      <c r="Y1318" s="24">
        <f>IFERROR(VLOOKUP(Data_Set[[#This Row],[Type Transport]],'[1]Taux émission CO2e'!$A$20:$B$31,2,0),0)</f>
        <v>0.7</v>
      </c>
      <c r="Z1318" s="6">
        <f>IFERROR(VLOOKUP(Data_Set[[#This Row],[Type Transport]],'[1]Taux émission CO2e'!$A$20:$D$31,4,0),0)</f>
        <v>6.7400000000000002E-2</v>
      </c>
      <c r="AA1318" s="30">
        <f>Data_Set[[#This Row],[Repartition Segment 1]]*Data_Set[[#This Row],[Coefficient CO2 Segment 1]]*Data_Set[[#This Row],[Poids OT (T)]]*Data_Set[[#This Row],[Distance (KM)]]</f>
        <v>1.3450607999999999</v>
      </c>
      <c r="AB1318" s="30">
        <f>Data_Set[[#This Row],[Repartition Segment 2]]*Data_Set[[#This Row],[Coefficient CO2 Segment 2]]*Data_Set[[#This Row],[Poids OT (T)]]*Data_Set[[#This Row],[Distance (KM)]]</f>
        <v>1.3220826779999999</v>
      </c>
      <c r="AC1318" s="30">
        <f>Data_Set[[#This Row],[Bilan CO2 Segment 1 (Kg CO2)]]+Data_Set[[#This Row],[Bilan CO2 Segment 2 (Kg CO2)]]</f>
        <v>2.6671434779999998</v>
      </c>
      <c r="AD1318" s="1"/>
    </row>
    <row r="1319" spans="1:30" ht="12.5" x14ac:dyDescent="0.25">
      <c r="A1319" s="7">
        <v>20220600077</v>
      </c>
      <c r="B1319" s="18">
        <v>44728</v>
      </c>
      <c r="C1319" s="18" t="str">
        <f>TEXT(B1319, "mmmm")</f>
        <v>juin</v>
      </c>
      <c r="D1319" s="18" t="str">
        <f>TEXT(B1319,"aaaa")</f>
        <v>2022</v>
      </c>
      <c r="E1319" s="7">
        <v>1518886</v>
      </c>
      <c r="F1319" s="17">
        <v>150</v>
      </c>
      <c r="G1319" s="23">
        <f>Data_Set[[#This Row],[Poids OT (kg)]]/1000</f>
        <v>0.15</v>
      </c>
      <c r="H1319" s="6" t="s">
        <v>0</v>
      </c>
      <c r="I1319" s="7">
        <v>140</v>
      </c>
      <c r="J1319" s="6">
        <v>80090</v>
      </c>
      <c r="K1319" s="6" t="s">
        <v>50</v>
      </c>
      <c r="L1319" s="6">
        <v>91100</v>
      </c>
      <c r="M1319" s="6" t="s">
        <v>22</v>
      </c>
      <c r="N1319" s="7">
        <v>186.81399999999999</v>
      </c>
      <c r="O1319" s="6" t="s">
        <v>204</v>
      </c>
      <c r="P1319" s="6" t="s">
        <v>205</v>
      </c>
      <c r="Q1319" s="11">
        <v>1991180876543</v>
      </c>
      <c r="R1319" s="12">
        <v>601029866</v>
      </c>
      <c r="S1319" s="6" t="str">
        <f>LEFT(Q1319,1)</f>
        <v>1</v>
      </c>
      <c r="T1319" s="6" t="str">
        <f>IF(S1319="1","Homme",IF(S1319="0","Inconnu","Femme"))</f>
        <v>Homme</v>
      </c>
      <c r="U1319" s="6" t="str">
        <f>"19"&amp;MID(Q1319, SEARCH("", Q1319) + 1,2)</f>
        <v>1999</v>
      </c>
      <c r="V1319" s="6" t="str">
        <f>FLOOR(U1319,5) &amp; "-" &amp; FLOOR(U1319,5) + 5</f>
        <v>1995-2000</v>
      </c>
      <c r="W1319" s="24">
        <f>IFERROR(VLOOKUP(Data_Set[[#This Row],[Type Transport]],'[1]Taux émission CO2e'!$A$5:$B$16,2,0),0)</f>
        <v>0.3</v>
      </c>
      <c r="X1319" s="28">
        <f>IFERROR(VLOOKUP(Data_Set[[#This Row],[Type Transport]],'[1]Taux émission CO2e'!$A$5:$D$16,4,0),0)</f>
        <v>0.16</v>
      </c>
      <c r="Y1319" s="24">
        <f>IFERROR(VLOOKUP(Data_Set[[#This Row],[Type Transport]],'[1]Taux émission CO2e'!$A$20:$B$31,2,0),0)</f>
        <v>0.7</v>
      </c>
      <c r="Z1319" s="6">
        <f>IFERROR(VLOOKUP(Data_Set[[#This Row],[Type Transport]],'[1]Taux émission CO2e'!$A$20:$D$31,4,0),0)</f>
        <v>6.7400000000000002E-2</v>
      </c>
      <c r="AA1319" s="30">
        <f>Data_Set[[#This Row],[Repartition Segment 1]]*Data_Set[[#This Row],[Coefficient CO2 Segment 1]]*Data_Set[[#This Row],[Poids OT (T)]]*Data_Set[[#This Row],[Distance (KM)]]</f>
        <v>1.3450607999999999</v>
      </c>
      <c r="AB1319" s="30">
        <f>Data_Set[[#This Row],[Repartition Segment 2]]*Data_Set[[#This Row],[Coefficient CO2 Segment 2]]*Data_Set[[#This Row],[Poids OT (T)]]*Data_Set[[#This Row],[Distance (KM)]]</f>
        <v>1.3220826779999999</v>
      </c>
      <c r="AC1319" s="30">
        <f>Data_Set[[#This Row],[Bilan CO2 Segment 1 (Kg CO2)]]+Data_Set[[#This Row],[Bilan CO2 Segment 2 (Kg CO2)]]</f>
        <v>2.6671434779999998</v>
      </c>
      <c r="AD1319" s="1"/>
    </row>
    <row r="1320" spans="1:30" ht="12.5" x14ac:dyDescent="0.25">
      <c r="A1320" s="7">
        <v>20220600077</v>
      </c>
      <c r="B1320" s="18">
        <v>44735</v>
      </c>
      <c r="C1320" s="18" t="str">
        <f>TEXT(B1320, "mmmm")</f>
        <v>juin</v>
      </c>
      <c r="D1320" s="18" t="str">
        <f>TEXT(B1320,"aaaa")</f>
        <v>2022</v>
      </c>
      <c r="E1320" s="7">
        <v>1523184</v>
      </c>
      <c r="F1320" s="17">
        <v>150</v>
      </c>
      <c r="G1320" s="23">
        <f>Data_Set[[#This Row],[Poids OT (kg)]]/1000</f>
        <v>0.15</v>
      </c>
      <c r="H1320" s="6" t="s">
        <v>1</v>
      </c>
      <c r="I1320" s="7">
        <v>140</v>
      </c>
      <c r="J1320" s="6">
        <v>80090</v>
      </c>
      <c r="K1320" s="6" t="s">
        <v>50</v>
      </c>
      <c r="L1320" s="6">
        <v>91100</v>
      </c>
      <c r="M1320" s="6" t="s">
        <v>22</v>
      </c>
      <c r="N1320" s="7">
        <v>186.81399999999999</v>
      </c>
      <c r="O1320" s="6" t="s">
        <v>204</v>
      </c>
      <c r="P1320" s="6" t="s">
        <v>205</v>
      </c>
      <c r="Q1320" s="11">
        <v>1991180876543</v>
      </c>
      <c r="R1320" s="12">
        <v>601029866</v>
      </c>
      <c r="S1320" s="6" t="str">
        <f>LEFT(Q1320,1)</f>
        <v>1</v>
      </c>
      <c r="T1320" s="6" t="str">
        <f>IF(S1320="1","Homme",IF(S1320="0","Inconnu","Femme"))</f>
        <v>Homme</v>
      </c>
      <c r="U1320" s="6" t="str">
        <f>"19"&amp;MID(Q1320, SEARCH("", Q1320) + 1,2)</f>
        <v>1999</v>
      </c>
      <c r="V1320" s="6" t="str">
        <f>FLOOR(U1320,5) &amp; "-" &amp; FLOOR(U1320,5) + 5</f>
        <v>1995-2000</v>
      </c>
      <c r="W1320" s="24">
        <f>IFERROR(VLOOKUP(Data_Set[[#This Row],[Type Transport]],'[1]Taux émission CO2e'!$A$5:$B$16,2,0),0)</f>
        <v>0.3</v>
      </c>
      <c r="X1320" s="28">
        <f>IFERROR(VLOOKUP(Data_Set[[#This Row],[Type Transport]],'[1]Taux émission CO2e'!$A$5:$D$16,4,0),0)</f>
        <v>0.16</v>
      </c>
      <c r="Y1320" s="24">
        <f>IFERROR(VLOOKUP(Data_Set[[#This Row],[Type Transport]],'[1]Taux émission CO2e'!$A$20:$B$31,2,0),0)</f>
        <v>0.7</v>
      </c>
      <c r="Z1320" s="6">
        <f>IFERROR(VLOOKUP(Data_Set[[#This Row],[Type Transport]],'[1]Taux émission CO2e'!$A$20:$D$31,4,0),0)</f>
        <v>6.7400000000000002E-2</v>
      </c>
      <c r="AA1320" s="30">
        <f>Data_Set[[#This Row],[Repartition Segment 1]]*Data_Set[[#This Row],[Coefficient CO2 Segment 1]]*Data_Set[[#This Row],[Poids OT (T)]]*Data_Set[[#This Row],[Distance (KM)]]</f>
        <v>1.3450607999999999</v>
      </c>
      <c r="AB1320" s="30">
        <f>Data_Set[[#This Row],[Repartition Segment 2]]*Data_Set[[#This Row],[Coefficient CO2 Segment 2]]*Data_Set[[#This Row],[Poids OT (T)]]*Data_Set[[#This Row],[Distance (KM)]]</f>
        <v>1.3220826779999999</v>
      </c>
      <c r="AC1320" s="30">
        <f>Data_Set[[#This Row],[Bilan CO2 Segment 1 (Kg CO2)]]+Data_Set[[#This Row],[Bilan CO2 Segment 2 (Kg CO2)]]</f>
        <v>2.6671434779999998</v>
      </c>
      <c r="AD1320" s="1"/>
    </row>
    <row r="1321" spans="1:30" ht="12.5" x14ac:dyDescent="0.25">
      <c r="A1321" s="7">
        <v>2022070063</v>
      </c>
      <c r="B1321" s="18">
        <v>44742</v>
      </c>
      <c r="C1321" s="18" t="str">
        <f>TEXT(B1321, "mmmm")</f>
        <v>juin</v>
      </c>
      <c r="D1321" s="18" t="str">
        <f>TEXT(B1321,"aaaa")</f>
        <v>2022</v>
      </c>
      <c r="E1321" s="7">
        <v>1525357</v>
      </c>
      <c r="F1321" s="17">
        <v>150</v>
      </c>
      <c r="G1321" s="23">
        <f>Data_Set[[#This Row],[Poids OT (kg)]]/1000</f>
        <v>0.15</v>
      </c>
      <c r="H1321" s="6" t="s">
        <v>0</v>
      </c>
      <c r="I1321" s="7">
        <v>140</v>
      </c>
      <c r="J1321" s="6">
        <v>80090</v>
      </c>
      <c r="K1321" s="6" t="s">
        <v>50</v>
      </c>
      <c r="L1321" s="6">
        <v>91100</v>
      </c>
      <c r="M1321" s="6" t="s">
        <v>22</v>
      </c>
      <c r="N1321" s="7">
        <v>186.81399999999999</v>
      </c>
      <c r="O1321" s="6" t="s">
        <v>204</v>
      </c>
      <c r="P1321" s="6" t="s">
        <v>205</v>
      </c>
      <c r="Q1321" s="11">
        <v>1991180876543</v>
      </c>
      <c r="R1321" s="12">
        <v>601029866</v>
      </c>
      <c r="S1321" s="6" t="str">
        <f>LEFT(Q1321,1)</f>
        <v>1</v>
      </c>
      <c r="T1321" s="6" t="str">
        <f>IF(S1321="1","Homme",IF(S1321="0","Inconnu","Femme"))</f>
        <v>Homme</v>
      </c>
      <c r="U1321" s="6" t="str">
        <f>"19"&amp;MID(Q1321, SEARCH("", Q1321) + 1,2)</f>
        <v>1999</v>
      </c>
      <c r="V1321" s="6" t="str">
        <f>FLOOR(U1321,5) &amp; "-" &amp; FLOOR(U1321,5) + 5</f>
        <v>1995-2000</v>
      </c>
      <c r="W1321" s="24">
        <f>IFERROR(VLOOKUP(Data_Set[[#This Row],[Type Transport]],'[1]Taux émission CO2e'!$A$5:$B$16,2,0),0)</f>
        <v>0.3</v>
      </c>
      <c r="X1321" s="28">
        <f>IFERROR(VLOOKUP(Data_Set[[#This Row],[Type Transport]],'[1]Taux émission CO2e'!$A$5:$D$16,4,0),0)</f>
        <v>0.16</v>
      </c>
      <c r="Y1321" s="24">
        <f>IFERROR(VLOOKUP(Data_Set[[#This Row],[Type Transport]],'[1]Taux émission CO2e'!$A$20:$B$31,2,0),0)</f>
        <v>0.7</v>
      </c>
      <c r="Z1321" s="6">
        <f>IFERROR(VLOOKUP(Data_Set[[#This Row],[Type Transport]],'[1]Taux émission CO2e'!$A$20:$D$31,4,0),0)</f>
        <v>6.7400000000000002E-2</v>
      </c>
      <c r="AA1321" s="30">
        <f>Data_Set[[#This Row],[Repartition Segment 1]]*Data_Set[[#This Row],[Coefficient CO2 Segment 1]]*Data_Set[[#This Row],[Poids OT (T)]]*Data_Set[[#This Row],[Distance (KM)]]</f>
        <v>1.3450607999999999</v>
      </c>
      <c r="AB1321" s="30">
        <f>Data_Set[[#This Row],[Repartition Segment 2]]*Data_Set[[#This Row],[Coefficient CO2 Segment 2]]*Data_Set[[#This Row],[Poids OT (T)]]*Data_Set[[#This Row],[Distance (KM)]]</f>
        <v>1.3220826779999999</v>
      </c>
      <c r="AC1321" s="30">
        <f>Data_Set[[#This Row],[Bilan CO2 Segment 1 (Kg CO2)]]+Data_Set[[#This Row],[Bilan CO2 Segment 2 (Kg CO2)]]</f>
        <v>2.6671434779999998</v>
      </c>
      <c r="AD1321" s="1"/>
    </row>
    <row r="1322" spans="1:30" ht="12.5" x14ac:dyDescent="0.25">
      <c r="A1322" s="7">
        <v>2022070063</v>
      </c>
      <c r="B1322" s="18">
        <v>44750</v>
      </c>
      <c r="C1322" s="18" t="str">
        <f>TEXT(B1322, "mmmm")</f>
        <v>juillet</v>
      </c>
      <c r="D1322" s="18" t="str">
        <f>TEXT(B1322,"aaaa")</f>
        <v>2022</v>
      </c>
      <c r="E1322" s="7">
        <v>1528627</v>
      </c>
      <c r="F1322" s="17">
        <v>150</v>
      </c>
      <c r="G1322" s="23">
        <f>Data_Set[[#This Row],[Poids OT (kg)]]/1000</f>
        <v>0.15</v>
      </c>
      <c r="H1322" s="6" t="s">
        <v>0</v>
      </c>
      <c r="I1322" s="7">
        <v>140</v>
      </c>
      <c r="J1322" s="6">
        <v>80090</v>
      </c>
      <c r="K1322" s="6" t="s">
        <v>50</v>
      </c>
      <c r="L1322" s="6">
        <v>91100</v>
      </c>
      <c r="M1322" s="6" t="s">
        <v>22</v>
      </c>
      <c r="N1322" s="7">
        <v>186.81399999999999</v>
      </c>
      <c r="O1322" s="6" t="s">
        <v>204</v>
      </c>
      <c r="P1322" s="6" t="s">
        <v>205</v>
      </c>
      <c r="Q1322" s="11">
        <v>1991180876543</v>
      </c>
      <c r="R1322" s="12">
        <v>601029866</v>
      </c>
      <c r="S1322" s="6" t="str">
        <f>LEFT(Q1322,1)</f>
        <v>1</v>
      </c>
      <c r="T1322" s="6" t="str">
        <f>IF(S1322="1","Homme",IF(S1322="0","Inconnu","Femme"))</f>
        <v>Homme</v>
      </c>
      <c r="U1322" s="6" t="str">
        <f>"19"&amp;MID(Q1322, SEARCH("", Q1322) + 1,2)</f>
        <v>1999</v>
      </c>
      <c r="V1322" s="6" t="str">
        <f>FLOOR(U1322,5) &amp; "-" &amp; FLOOR(U1322,5) + 5</f>
        <v>1995-2000</v>
      </c>
      <c r="W1322" s="24">
        <f>IFERROR(VLOOKUP(Data_Set[[#This Row],[Type Transport]],'[1]Taux émission CO2e'!$A$5:$B$16,2,0),0)</f>
        <v>0.3</v>
      </c>
      <c r="X1322" s="28">
        <f>IFERROR(VLOOKUP(Data_Set[[#This Row],[Type Transport]],'[1]Taux émission CO2e'!$A$5:$D$16,4,0),0)</f>
        <v>0.16</v>
      </c>
      <c r="Y1322" s="24">
        <f>IFERROR(VLOOKUP(Data_Set[[#This Row],[Type Transport]],'[1]Taux émission CO2e'!$A$20:$B$31,2,0),0)</f>
        <v>0.7</v>
      </c>
      <c r="Z1322" s="6">
        <f>IFERROR(VLOOKUP(Data_Set[[#This Row],[Type Transport]],'[1]Taux émission CO2e'!$A$20:$D$31,4,0),0)</f>
        <v>6.7400000000000002E-2</v>
      </c>
      <c r="AA1322" s="30">
        <f>Data_Set[[#This Row],[Repartition Segment 1]]*Data_Set[[#This Row],[Coefficient CO2 Segment 1]]*Data_Set[[#This Row],[Poids OT (T)]]*Data_Set[[#This Row],[Distance (KM)]]</f>
        <v>1.3450607999999999</v>
      </c>
      <c r="AB1322" s="30">
        <f>Data_Set[[#This Row],[Repartition Segment 2]]*Data_Set[[#This Row],[Coefficient CO2 Segment 2]]*Data_Set[[#This Row],[Poids OT (T)]]*Data_Set[[#This Row],[Distance (KM)]]</f>
        <v>1.3220826779999999</v>
      </c>
      <c r="AC1322" s="30">
        <f>Data_Set[[#This Row],[Bilan CO2 Segment 1 (Kg CO2)]]+Data_Set[[#This Row],[Bilan CO2 Segment 2 (Kg CO2)]]</f>
        <v>2.6671434779999998</v>
      </c>
      <c r="AD1322" s="1"/>
    </row>
    <row r="1323" spans="1:30" ht="12.5" x14ac:dyDescent="0.25">
      <c r="A1323" s="7">
        <v>2022070063</v>
      </c>
      <c r="B1323" s="18">
        <v>44764</v>
      </c>
      <c r="C1323" s="18" t="str">
        <f>TEXT(B1323, "mmmm")</f>
        <v>juillet</v>
      </c>
      <c r="D1323" s="18" t="str">
        <f>TEXT(B1323,"aaaa")</f>
        <v>2022</v>
      </c>
      <c r="E1323" s="7">
        <v>1534003</v>
      </c>
      <c r="F1323" s="17">
        <v>150</v>
      </c>
      <c r="G1323" s="23">
        <f>Data_Set[[#This Row],[Poids OT (kg)]]/1000</f>
        <v>0.15</v>
      </c>
      <c r="H1323" s="6" t="s">
        <v>0</v>
      </c>
      <c r="I1323" s="7">
        <v>140</v>
      </c>
      <c r="J1323" s="6">
        <v>80090</v>
      </c>
      <c r="K1323" s="6" t="s">
        <v>50</v>
      </c>
      <c r="L1323" s="6">
        <v>91100</v>
      </c>
      <c r="M1323" s="6" t="s">
        <v>22</v>
      </c>
      <c r="N1323" s="7">
        <v>186.81399999999999</v>
      </c>
      <c r="O1323" s="6" t="s">
        <v>204</v>
      </c>
      <c r="P1323" s="6" t="s">
        <v>205</v>
      </c>
      <c r="Q1323" s="11">
        <v>1991180876543</v>
      </c>
      <c r="R1323" s="12">
        <v>601029866</v>
      </c>
      <c r="S1323" s="6" t="str">
        <f>LEFT(Q1323,1)</f>
        <v>1</v>
      </c>
      <c r="T1323" s="6" t="str">
        <f>IF(S1323="1","Homme",IF(S1323="0","Inconnu","Femme"))</f>
        <v>Homme</v>
      </c>
      <c r="U1323" s="6" t="str">
        <f>"19"&amp;MID(Q1323, SEARCH("", Q1323) + 1,2)</f>
        <v>1999</v>
      </c>
      <c r="V1323" s="6" t="str">
        <f>FLOOR(U1323,5) &amp; "-" &amp; FLOOR(U1323,5) + 5</f>
        <v>1995-2000</v>
      </c>
      <c r="W1323" s="24">
        <f>IFERROR(VLOOKUP(Data_Set[[#This Row],[Type Transport]],'[1]Taux émission CO2e'!$A$5:$B$16,2,0),0)</f>
        <v>0.3</v>
      </c>
      <c r="X1323" s="28">
        <f>IFERROR(VLOOKUP(Data_Set[[#This Row],[Type Transport]],'[1]Taux émission CO2e'!$A$5:$D$16,4,0),0)</f>
        <v>0.16</v>
      </c>
      <c r="Y1323" s="24">
        <f>IFERROR(VLOOKUP(Data_Set[[#This Row],[Type Transport]],'[1]Taux émission CO2e'!$A$20:$B$31,2,0),0)</f>
        <v>0.7</v>
      </c>
      <c r="Z1323" s="6">
        <f>IFERROR(VLOOKUP(Data_Set[[#This Row],[Type Transport]],'[1]Taux émission CO2e'!$A$20:$D$31,4,0),0)</f>
        <v>6.7400000000000002E-2</v>
      </c>
      <c r="AA1323" s="30">
        <f>Data_Set[[#This Row],[Repartition Segment 1]]*Data_Set[[#This Row],[Coefficient CO2 Segment 1]]*Data_Set[[#This Row],[Poids OT (T)]]*Data_Set[[#This Row],[Distance (KM)]]</f>
        <v>1.3450607999999999</v>
      </c>
      <c r="AB1323" s="30">
        <f>Data_Set[[#This Row],[Repartition Segment 2]]*Data_Set[[#This Row],[Coefficient CO2 Segment 2]]*Data_Set[[#This Row],[Poids OT (T)]]*Data_Set[[#This Row],[Distance (KM)]]</f>
        <v>1.3220826779999999</v>
      </c>
      <c r="AC1323" s="30">
        <f>Data_Set[[#This Row],[Bilan CO2 Segment 1 (Kg CO2)]]+Data_Set[[#This Row],[Bilan CO2 Segment 2 (Kg CO2)]]</f>
        <v>2.6671434779999998</v>
      </c>
      <c r="AD1323" s="1"/>
    </row>
    <row r="1324" spans="1:30" ht="12.5" x14ac:dyDescent="0.25">
      <c r="A1324" s="7">
        <v>20220800118</v>
      </c>
      <c r="B1324" s="18">
        <v>44778</v>
      </c>
      <c r="C1324" s="18" t="str">
        <f>TEXT(B1324, "mmmm")</f>
        <v>août</v>
      </c>
      <c r="D1324" s="18" t="str">
        <f>TEXT(B1324,"aaaa")</f>
        <v>2022</v>
      </c>
      <c r="E1324" s="7">
        <v>1540114</v>
      </c>
      <c r="F1324" s="17">
        <v>150</v>
      </c>
      <c r="G1324" s="23">
        <f>Data_Set[[#This Row],[Poids OT (kg)]]/1000</f>
        <v>0.15</v>
      </c>
      <c r="H1324" s="6" t="s">
        <v>0</v>
      </c>
      <c r="I1324" s="7">
        <v>140</v>
      </c>
      <c r="J1324" s="6">
        <v>80090</v>
      </c>
      <c r="K1324" s="6" t="s">
        <v>50</v>
      </c>
      <c r="L1324" s="6">
        <v>91100</v>
      </c>
      <c r="M1324" s="6" t="s">
        <v>22</v>
      </c>
      <c r="N1324" s="7">
        <v>186.81399999999999</v>
      </c>
      <c r="O1324" s="6" t="s">
        <v>204</v>
      </c>
      <c r="P1324" s="6" t="s">
        <v>205</v>
      </c>
      <c r="Q1324" s="11">
        <v>1991180876543</v>
      </c>
      <c r="R1324" s="12">
        <v>601029866</v>
      </c>
      <c r="S1324" s="6" t="str">
        <f>LEFT(Q1324,1)</f>
        <v>1</v>
      </c>
      <c r="T1324" s="6" t="str">
        <f>IF(S1324="1","Homme",IF(S1324="0","Inconnu","Femme"))</f>
        <v>Homme</v>
      </c>
      <c r="U1324" s="6" t="str">
        <f>"19"&amp;MID(Q1324, SEARCH("", Q1324) + 1,2)</f>
        <v>1999</v>
      </c>
      <c r="V1324" s="6" t="str">
        <f>FLOOR(U1324,5) &amp; "-" &amp; FLOOR(U1324,5) + 5</f>
        <v>1995-2000</v>
      </c>
      <c r="W1324" s="24">
        <f>IFERROR(VLOOKUP(Data_Set[[#This Row],[Type Transport]],'[1]Taux émission CO2e'!$A$5:$B$16,2,0),0)</f>
        <v>0.3</v>
      </c>
      <c r="X1324" s="28">
        <f>IFERROR(VLOOKUP(Data_Set[[#This Row],[Type Transport]],'[1]Taux émission CO2e'!$A$5:$D$16,4,0),0)</f>
        <v>0.16</v>
      </c>
      <c r="Y1324" s="24">
        <f>IFERROR(VLOOKUP(Data_Set[[#This Row],[Type Transport]],'[1]Taux émission CO2e'!$A$20:$B$31,2,0),0)</f>
        <v>0.7</v>
      </c>
      <c r="Z1324" s="6">
        <f>IFERROR(VLOOKUP(Data_Set[[#This Row],[Type Transport]],'[1]Taux émission CO2e'!$A$20:$D$31,4,0),0)</f>
        <v>6.7400000000000002E-2</v>
      </c>
      <c r="AA1324" s="30">
        <f>Data_Set[[#This Row],[Repartition Segment 1]]*Data_Set[[#This Row],[Coefficient CO2 Segment 1]]*Data_Set[[#This Row],[Poids OT (T)]]*Data_Set[[#This Row],[Distance (KM)]]</f>
        <v>1.3450607999999999</v>
      </c>
      <c r="AB1324" s="30">
        <f>Data_Set[[#This Row],[Repartition Segment 2]]*Data_Set[[#This Row],[Coefficient CO2 Segment 2]]*Data_Set[[#This Row],[Poids OT (T)]]*Data_Set[[#This Row],[Distance (KM)]]</f>
        <v>1.3220826779999999</v>
      </c>
      <c r="AC1324" s="30">
        <f>Data_Set[[#This Row],[Bilan CO2 Segment 1 (Kg CO2)]]+Data_Set[[#This Row],[Bilan CO2 Segment 2 (Kg CO2)]]</f>
        <v>2.6671434779999998</v>
      </c>
      <c r="AD1324" s="1"/>
    </row>
    <row r="1325" spans="1:30" ht="12.5" x14ac:dyDescent="0.25">
      <c r="A1325" s="7">
        <v>20220800118</v>
      </c>
      <c r="B1325" s="18">
        <v>44789</v>
      </c>
      <c r="C1325" s="18" t="str">
        <f>TEXT(B1325, "mmmm")</f>
        <v>août</v>
      </c>
      <c r="D1325" s="18" t="str">
        <f>TEXT(B1325,"aaaa")</f>
        <v>2022</v>
      </c>
      <c r="E1325" s="7">
        <v>1541149</v>
      </c>
      <c r="F1325" s="17">
        <v>320</v>
      </c>
      <c r="G1325" s="23">
        <f>Data_Set[[#This Row],[Poids OT (kg)]]/1000</f>
        <v>0.32</v>
      </c>
      <c r="H1325" s="6" t="s">
        <v>1</v>
      </c>
      <c r="I1325" s="7">
        <v>140</v>
      </c>
      <c r="J1325" s="6">
        <v>80090</v>
      </c>
      <c r="K1325" s="6" t="s">
        <v>50</v>
      </c>
      <c r="L1325" s="6">
        <v>91100</v>
      </c>
      <c r="M1325" s="6" t="s">
        <v>22</v>
      </c>
      <c r="N1325" s="7">
        <v>186.81399999999999</v>
      </c>
      <c r="O1325" s="6" t="s">
        <v>204</v>
      </c>
      <c r="P1325" s="6" t="s">
        <v>205</v>
      </c>
      <c r="Q1325" s="11">
        <v>1991180876543</v>
      </c>
      <c r="R1325" s="12">
        <v>601029866</v>
      </c>
      <c r="S1325" s="6" t="str">
        <f>LEFT(Q1325,1)</f>
        <v>1</v>
      </c>
      <c r="T1325" s="6" t="str">
        <f>IF(S1325="1","Homme",IF(S1325="0","Inconnu","Femme"))</f>
        <v>Homme</v>
      </c>
      <c r="U1325" s="6" t="str">
        <f>"19"&amp;MID(Q1325, SEARCH("", Q1325) + 1,2)</f>
        <v>1999</v>
      </c>
      <c r="V1325" s="6" t="str">
        <f>FLOOR(U1325,5) &amp; "-" &amp; FLOOR(U1325,5) + 5</f>
        <v>1995-2000</v>
      </c>
      <c r="W1325" s="24">
        <f>IFERROR(VLOOKUP(Data_Set[[#This Row],[Type Transport]],'[1]Taux émission CO2e'!$A$5:$B$16,2,0),0)</f>
        <v>0.3</v>
      </c>
      <c r="X1325" s="28">
        <f>IFERROR(VLOOKUP(Data_Set[[#This Row],[Type Transport]],'[1]Taux émission CO2e'!$A$5:$D$16,4,0),0)</f>
        <v>0.16</v>
      </c>
      <c r="Y1325" s="24">
        <f>IFERROR(VLOOKUP(Data_Set[[#This Row],[Type Transport]],'[1]Taux émission CO2e'!$A$20:$B$31,2,0),0)</f>
        <v>0.7</v>
      </c>
      <c r="Z1325" s="6">
        <f>IFERROR(VLOOKUP(Data_Set[[#This Row],[Type Transport]],'[1]Taux émission CO2e'!$A$20:$D$31,4,0),0)</f>
        <v>6.7400000000000002E-2</v>
      </c>
      <c r="AA1325" s="30">
        <f>Data_Set[[#This Row],[Repartition Segment 1]]*Data_Set[[#This Row],[Coefficient CO2 Segment 1]]*Data_Set[[#This Row],[Poids OT (T)]]*Data_Set[[#This Row],[Distance (KM)]]</f>
        <v>2.8694630399999999</v>
      </c>
      <c r="AB1325" s="30">
        <f>Data_Set[[#This Row],[Repartition Segment 2]]*Data_Set[[#This Row],[Coefficient CO2 Segment 2]]*Data_Set[[#This Row],[Poids OT (T)]]*Data_Set[[#This Row],[Distance (KM)]]</f>
        <v>2.8204430463999999</v>
      </c>
      <c r="AC1325" s="30">
        <f>Data_Set[[#This Row],[Bilan CO2 Segment 1 (Kg CO2)]]+Data_Set[[#This Row],[Bilan CO2 Segment 2 (Kg CO2)]]</f>
        <v>5.6899060863999997</v>
      </c>
      <c r="AD1325" s="1"/>
    </row>
    <row r="1326" spans="1:30" ht="12.5" x14ac:dyDescent="0.25">
      <c r="A1326" s="7">
        <v>20220800118</v>
      </c>
      <c r="B1326" s="18">
        <v>44797</v>
      </c>
      <c r="C1326" s="18" t="str">
        <f>TEXT(B1326, "mmmm")</f>
        <v>août</v>
      </c>
      <c r="D1326" s="18" t="str">
        <f>TEXT(B1326,"aaaa")</f>
        <v>2022</v>
      </c>
      <c r="E1326" s="7">
        <v>1544601</v>
      </c>
      <c r="F1326" s="17">
        <v>340</v>
      </c>
      <c r="G1326" s="23">
        <f>Data_Set[[#This Row],[Poids OT (kg)]]/1000</f>
        <v>0.34</v>
      </c>
      <c r="H1326" s="6" t="s">
        <v>1</v>
      </c>
      <c r="I1326" s="7">
        <v>140</v>
      </c>
      <c r="J1326" s="6">
        <v>80090</v>
      </c>
      <c r="K1326" s="6" t="s">
        <v>50</v>
      </c>
      <c r="L1326" s="6">
        <v>91100</v>
      </c>
      <c r="M1326" s="6" t="s">
        <v>22</v>
      </c>
      <c r="N1326" s="7">
        <v>186.81399999999999</v>
      </c>
      <c r="O1326" s="6" t="s">
        <v>204</v>
      </c>
      <c r="P1326" s="6" t="s">
        <v>205</v>
      </c>
      <c r="Q1326" s="11">
        <v>1991180876543</v>
      </c>
      <c r="R1326" s="12">
        <v>601029866</v>
      </c>
      <c r="S1326" s="6" t="str">
        <f>LEFT(Q1326,1)</f>
        <v>1</v>
      </c>
      <c r="T1326" s="6" t="str">
        <f>IF(S1326="1","Homme",IF(S1326="0","Inconnu","Femme"))</f>
        <v>Homme</v>
      </c>
      <c r="U1326" s="6" t="str">
        <f>"19"&amp;MID(Q1326, SEARCH("", Q1326) + 1,2)</f>
        <v>1999</v>
      </c>
      <c r="V1326" s="6" t="str">
        <f>FLOOR(U1326,5) &amp; "-" &amp; FLOOR(U1326,5) + 5</f>
        <v>1995-2000</v>
      </c>
      <c r="W1326" s="24">
        <f>IFERROR(VLOOKUP(Data_Set[[#This Row],[Type Transport]],'[1]Taux émission CO2e'!$A$5:$B$16,2,0),0)</f>
        <v>0.3</v>
      </c>
      <c r="X1326" s="28">
        <f>IFERROR(VLOOKUP(Data_Set[[#This Row],[Type Transport]],'[1]Taux émission CO2e'!$A$5:$D$16,4,0),0)</f>
        <v>0.16</v>
      </c>
      <c r="Y1326" s="24">
        <f>IFERROR(VLOOKUP(Data_Set[[#This Row],[Type Transport]],'[1]Taux émission CO2e'!$A$20:$B$31,2,0),0)</f>
        <v>0.7</v>
      </c>
      <c r="Z1326" s="6">
        <f>IFERROR(VLOOKUP(Data_Set[[#This Row],[Type Transport]],'[1]Taux émission CO2e'!$A$20:$D$31,4,0),0)</f>
        <v>6.7400000000000002E-2</v>
      </c>
      <c r="AA1326" s="30">
        <f>Data_Set[[#This Row],[Repartition Segment 1]]*Data_Set[[#This Row],[Coefficient CO2 Segment 1]]*Data_Set[[#This Row],[Poids OT (T)]]*Data_Set[[#This Row],[Distance (KM)]]</f>
        <v>3.0488044800000003</v>
      </c>
      <c r="AB1326" s="30">
        <f>Data_Set[[#This Row],[Repartition Segment 2]]*Data_Set[[#This Row],[Coefficient CO2 Segment 2]]*Data_Set[[#This Row],[Poids OT (T)]]*Data_Set[[#This Row],[Distance (KM)]]</f>
        <v>2.9967207368000004</v>
      </c>
      <c r="AC1326" s="30">
        <f>Data_Set[[#This Row],[Bilan CO2 Segment 1 (Kg CO2)]]+Data_Set[[#This Row],[Bilan CO2 Segment 2 (Kg CO2)]]</f>
        <v>6.0455252168000007</v>
      </c>
      <c r="AD1326" s="1"/>
    </row>
    <row r="1327" spans="1:30" ht="12.5" x14ac:dyDescent="0.25">
      <c r="A1327" s="7">
        <v>20220800118</v>
      </c>
      <c r="B1327" s="18">
        <v>44804</v>
      </c>
      <c r="C1327" s="18" t="str">
        <f>TEXT(B1327, "mmmm")</f>
        <v>août</v>
      </c>
      <c r="D1327" s="18" t="str">
        <f>TEXT(B1327,"aaaa")</f>
        <v>2022</v>
      </c>
      <c r="E1327" s="7">
        <v>1546245</v>
      </c>
      <c r="F1327" s="17">
        <v>340</v>
      </c>
      <c r="G1327" s="23">
        <f>Data_Set[[#This Row],[Poids OT (kg)]]/1000</f>
        <v>0.34</v>
      </c>
      <c r="H1327" s="6" t="s">
        <v>1</v>
      </c>
      <c r="I1327" s="7">
        <v>140</v>
      </c>
      <c r="J1327" s="6">
        <v>80090</v>
      </c>
      <c r="K1327" s="6" t="s">
        <v>50</v>
      </c>
      <c r="L1327" s="6">
        <v>91100</v>
      </c>
      <c r="M1327" s="6" t="s">
        <v>22</v>
      </c>
      <c r="N1327" s="7">
        <v>186.81399999999999</v>
      </c>
      <c r="O1327" s="6" t="s">
        <v>204</v>
      </c>
      <c r="P1327" s="6" t="s">
        <v>205</v>
      </c>
      <c r="Q1327" s="11">
        <v>1991180876543</v>
      </c>
      <c r="R1327" s="12">
        <v>601029866</v>
      </c>
      <c r="S1327" s="6" t="str">
        <f>LEFT(Q1327,1)</f>
        <v>1</v>
      </c>
      <c r="T1327" s="6" t="str">
        <f>IF(S1327="1","Homme",IF(S1327="0","Inconnu","Femme"))</f>
        <v>Homme</v>
      </c>
      <c r="U1327" s="6" t="str">
        <f>"19"&amp;MID(Q1327, SEARCH("", Q1327) + 1,2)</f>
        <v>1999</v>
      </c>
      <c r="V1327" s="6" t="str">
        <f>FLOOR(U1327,5) &amp; "-" &amp; FLOOR(U1327,5) + 5</f>
        <v>1995-2000</v>
      </c>
      <c r="W1327" s="24">
        <f>IFERROR(VLOOKUP(Data_Set[[#This Row],[Type Transport]],'[1]Taux émission CO2e'!$A$5:$B$16,2,0),0)</f>
        <v>0.3</v>
      </c>
      <c r="X1327" s="28">
        <f>IFERROR(VLOOKUP(Data_Set[[#This Row],[Type Transport]],'[1]Taux émission CO2e'!$A$5:$D$16,4,0),0)</f>
        <v>0.16</v>
      </c>
      <c r="Y1327" s="24">
        <f>IFERROR(VLOOKUP(Data_Set[[#This Row],[Type Transport]],'[1]Taux émission CO2e'!$A$20:$B$31,2,0),0)</f>
        <v>0.7</v>
      </c>
      <c r="Z1327" s="6">
        <f>IFERROR(VLOOKUP(Data_Set[[#This Row],[Type Transport]],'[1]Taux émission CO2e'!$A$20:$D$31,4,0),0)</f>
        <v>6.7400000000000002E-2</v>
      </c>
      <c r="AA1327" s="30">
        <f>Data_Set[[#This Row],[Repartition Segment 1]]*Data_Set[[#This Row],[Coefficient CO2 Segment 1]]*Data_Set[[#This Row],[Poids OT (T)]]*Data_Set[[#This Row],[Distance (KM)]]</f>
        <v>3.0488044800000003</v>
      </c>
      <c r="AB1327" s="30">
        <f>Data_Set[[#This Row],[Repartition Segment 2]]*Data_Set[[#This Row],[Coefficient CO2 Segment 2]]*Data_Set[[#This Row],[Poids OT (T)]]*Data_Set[[#This Row],[Distance (KM)]]</f>
        <v>2.9967207368000004</v>
      </c>
      <c r="AC1327" s="30">
        <f>Data_Set[[#This Row],[Bilan CO2 Segment 1 (Kg CO2)]]+Data_Set[[#This Row],[Bilan CO2 Segment 2 (Kg CO2)]]</f>
        <v>6.0455252168000007</v>
      </c>
      <c r="AD1327" s="1"/>
    </row>
    <row r="1328" spans="1:30" ht="12.5" x14ac:dyDescent="0.25">
      <c r="A1328" s="7">
        <v>2022090069</v>
      </c>
      <c r="B1328" s="18">
        <v>44811</v>
      </c>
      <c r="C1328" s="18" t="str">
        <f>TEXT(B1328, "mmmm")</f>
        <v>septembre</v>
      </c>
      <c r="D1328" s="18" t="str">
        <f>TEXT(B1328,"aaaa")</f>
        <v>2022</v>
      </c>
      <c r="E1328" s="7">
        <v>1548694</v>
      </c>
      <c r="F1328" s="17">
        <v>345</v>
      </c>
      <c r="G1328" s="23">
        <f>Data_Set[[#This Row],[Poids OT (kg)]]/1000</f>
        <v>0.34499999999999997</v>
      </c>
      <c r="H1328" s="6" t="s">
        <v>1</v>
      </c>
      <c r="I1328" s="7">
        <v>140</v>
      </c>
      <c r="J1328" s="6">
        <v>80090</v>
      </c>
      <c r="K1328" s="6" t="s">
        <v>50</v>
      </c>
      <c r="L1328" s="6">
        <v>91100</v>
      </c>
      <c r="M1328" s="6" t="s">
        <v>22</v>
      </c>
      <c r="N1328" s="7">
        <v>186.81399999999999</v>
      </c>
      <c r="O1328" s="6" t="s">
        <v>204</v>
      </c>
      <c r="P1328" s="6" t="s">
        <v>205</v>
      </c>
      <c r="Q1328" s="11">
        <v>1991180876543</v>
      </c>
      <c r="R1328" s="12">
        <v>601029866</v>
      </c>
      <c r="S1328" s="6" t="str">
        <f>LEFT(Q1328,1)</f>
        <v>1</v>
      </c>
      <c r="T1328" s="6" t="str">
        <f>IF(S1328="1","Homme",IF(S1328="0","Inconnu","Femme"))</f>
        <v>Homme</v>
      </c>
      <c r="U1328" s="6" t="str">
        <f>"19"&amp;MID(Q1328, SEARCH("", Q1328) + 1,2)</f>
        <v>1999</v>
      </c>
      <c r="V1328" s="6" t="str">
        <f>FLOOR(U1328,5) &amp; "-" &amp; FLOOR(U1328,5) + 5</f>
        <v>1995-2000</v>
      </c>
      <c r="W1328" s="24">
        <f>IFERROR(VLOOKUP(Data_Set[[#This Row],[Type Transport]],'[1]Taux émission CO2e'!$A$5:$B$16,2,0),0)</f>
        <v>0.3</v>
      </c>
      <c r="X1328" s="28">
        <f>IFERROR(VLOOKUP(Data_Set[[#This Row],[Type Transport]],'[1]Taux émission CO2e'!$A$5:$D$16,4,0),0)</f>
        <v>0.16</v>
      </c>
      <c r="Y1328" s="24">
        <f>IFERROR(VLOOKUP(Data_Set[[#This Row],[Type Transport]],'[1]Taux émission CO2e'!$A$20:$B$31,2,0),0)</f>
        <v>0.7</v>
      </c>
      <c r="Z1328" s="6">
        <f>IFERROR(VLOOKUP(Data_Set[[#This Row],[Type Transport]],'[1]Taux émission CO2e'!$A$20:$D$31,4,0),0)</f>
        <v>6.7400000000000002E-2</v>
      </c>
      <c r="AA1328" s="30">
        <f>Data_Set[[#This Row],[Repartition Segment 1]]*Data_Set[[#This Row],[Coefficient CO2 Segment 1]]*Data_Set[[#This Row],[Poids OT (T)]]*Data_Set[[#This Row],[Distance (KM)]]</f>
        <v>3.0936398399999994</v>
      </c>
      <c r="AB1328" s="30">
        <f>Data_Set[[#This Row],[Repartition Segment 2]]*Data_Set[[#This Row],[Coefficient CO2 Segment 2]]*Data_Set[[#This Row],[Poids OT (T)]]*Data_Set[[#This Row],[Distance (KM)]]</f>
        <v>3.0407901593999997</v>
      </c>
      <c r="AC1328" s="30">
        <f>Data_Set[[#This Row],[Bilan CO2 Segment 1 (Kg CO2)]]+Data_Set[[#This Row],[Bilan CO2 Segment 2 (Kg CO2)]]</f>
        <v>6.1344299993999991</v>
      </c>
      <c r="AD1328" s="1"/>
    </row>
    <row r="1329" spans="1:30" ht="12.5" x14ac:dyDescent="0.25">
      <c r="A1329" s="7">
        <v>2022090069</v>
      </c>
      <c r="B1329" s="18">
        <v>44819</v>
      </c>
      <c r="C1329" s="18" t="str">
        <f>TEXT(B1329, "mmmm")</f>
        <v>septembre</v>
      </c>
      <c r="D1329" s="18" t="str">
        <f>TEXT(B1329,"aaaa")</f>
        <v>2022</v>
      </c>
      <c r="E1329" s="7">
        <v>1553710</v>
      </c>
      <c r="F1329" s="17">
        <v>345</v>
      </c>
      <c r="G1329" s="23">
        <f>Data_Set[[#This Row],[Poids OT (kg)]]/1000</f>
        <v>0.34499999999999997</v>
      </c>
      <c r="H1329" s="6" t="s">
        <v>1</v>
      </c>
      <c r="I1329" s="7">
        <v>140</v>
      </c>
      <c r="J1329" s="6">
        <v>80090</v>
      </c>
      <c r="K1329" s="6" t="s">
        <v>50</v>
      </c>
      <c r="L1329" s="6">
        <v>91100</v>
      </c>
      <c r="M1329" s="6" t="s">
        <v>22</v>
      </c>
      <c r="N1329" s="7">
        <v>186.81399999999999</v>
      </c>
      <c r="O1329" s="6" t="s">
        <v>204</v>
      </c>
      <c r="P1329" s="6" t="s">
        <v>205</v>
      </c>
      <c r="Q1329" s="11">
        <v>1991180876543</v>
      </c>
      <c r="R1329" s="12">
        <v>601029866</v>
      </c>
      <c r="S1329" s="6" t="str">
        <f>LEFT(Q1329,1)</f>
        <v>1</v>
      </c>
      <c r="T1329" s="6" t="str">
        <f>IF(S1329="1","Homme",IF(S1329="0","Inconnu","Femme"))</f>
        <v>Homme</v>
      </c>
      <c r="U1329" s="6" t="str">
        <f>"19"&amp;MID(Q1329, SEARCH("", Q1329) + 1,2)</f>
        <v>1999</v>
      </c>
      <c r="V1329" s="6" t="str">
        <f>FLOOR(U1329,5) &amp; "-" &amp; FLOOR(U1329,5) + 5</f>
        <v>1995-2000</v>
      </c>
      <c r="W1329" s="24">
        <f>IFERROR(VLOOKUP(Data_Set[[#This Row],[Type Transport]],'[1]Taux émission CO2e'!$A$5:$B$16,2,0),0)</f>
        <v>0.3</v>
      </c>
      <c r="X1329" s="28">
        <f>IFERROR(VLOOKUP(Data_Set[[#This Row],[Type Transport]],'[1]Taux émission CO2e'!$A$5:$D$16,4,0),0)</f>
        <v>0.16</v>
      </c>
      <c r="Y1329" s="24">
        <f>IFERROR(VLOOKUP(Data_Set[[#This Row],[Type Transport]],'[1]Taux émission CO2e'!$A$20:$B$31,2,0),0)</f>
        <v>0.7</v>
      </c>
      <c r="Z1329" s="6">
        <f>IFERROR(VLOOKUP(Data_Set[[#This Row],[Type Transport]],'[1]Taux émission CO2e'!$A$20:$D$31,4,0),0)</f>
        <v>6.7400000000000002E-2</v>
      </c>
      <c r="AA1329" s="30">
        <f>Data_Set[[#This Row],[Repartition Segment 1]]*Data_Set[[#This Row],[Coefficient CO2 Segment 1]]*Data_Set[[#This Row],[Poids OT (T)]]*Data_Set[[#This Row],[Distance (KM)]]</f>
        <v>3.0936398399999994</v>
      </c>
      <c r="AB1329" s="30">
        <f>Data_Set[[#This Row],[Repartition Segment 2]]*Data_Set[[#This Row],[Coefficient CO2 Segment 2]]*Data_Set[[#This Row],[Poids OT (T)]]*Data_Set[[#This Row],[Distance (KM)]]</f>
        <v>3.0407901593999997</v>
      </c>
      <c r="AC1329" s="30">
        <f>Data_Set[[#This Row],[Bilan CO2 Segment 1 (Kg CO2)]]+Data_Set[[#This Row],[Bilan CO2 Segment 2 (Kg CO2)]]</f>
        <v>6.1344299993999991</v>
      </c>
      <c r="AD1329" s="1"/>
    </row>
    <row r="1330" spans="1:30" ht="12.5" x14ac:dyDescent="0.25">
      <c r="A1330" s="7">
        <v>2022090069</v>
      </c>
      <c r="B1330" s="18">
        <v>44825</v>
      </c>
      <c r="C1330" s="18" t="str">
        <f>TEXT(B1330, "mmmm")</f>
        <v>septembre</v>
      </c>
      <c r="D1330" s="18" t="str">
        <f>TEXT(B1330,"aaaa")</f>
        <v>2022</v>
      </c>
      <c r="E1330" s="7">
        <v>1556032</v>
      </c>
      <c r="F1330" s="17">
        <v>345</v>
      </c>
      <c r="G1330" s="23">
        <f>Data_Set[[#This Row],[Poids OT (kg)]]/1000</f>
        <v>0.34499999999999997</v>
      </c>
      <c r="H1330" s="6" t="s">
        <v>1</v>
      </c>
      <c r="I1330" s="7">
        <v>140</v>
      </c>
      <c r="J1330" s="6">
        <v>80090</v>
      </c>
      <c r="K1330" s="6" t="s">
        <v>50</v>
      </c>
      <c r="L1330" s="6">
        <v>91100</v>
      </c>
      <c r="M1330" s="6" t="s">
        <v>22</v>
      </c>
      <c r="N1330" s="7">
        <v>186.81399999999999</v>
      </c>
      <c r="O1330" s="6" t="s">
        <v>204</v>
      </c>
      <c r="P1330" s="6" t="s">
        <v>205</v>
      </c>
      <c r="Q1330" s="11">
        <v>1991180876543</v>
      </c>
      <c r="R1330" s="12">
        <v>601029866</v>
      </c>
      <c r="S1330" s="6" t="str">
        <f>LEFT(Q1330,1)</f>
        <v>1</v>
      </c>
      <c r="T1330" s="6" t="str">
        <f>IF(S1330="1","Homme",IF(S1330="0","Inconnu","Femme"))</f>
        <v>Homme</v>
      </c>
      <c r="U1330" s="6" t="str">
        <f>"19"&amp;MID(Q1330, SEARCH("", Q1330) + 1,2)</f>
        <v>1999</v>
      </c>
      <c r="V1330" s="6" t="str">
        <f>FLOOR(U1330,5) &amp; "-" &amp; FLOOR(U1330,5) + 5</f>
        <v>1995-2000</v>
      </c>
      <c r="W1330" s="24">
        <f>IFERROR(VLOOKUP(Data_Set[[#This Row],[Type Transport]],'[1]Taux émission CO2e'!$A$5:$B$16,2,0),0)</f>
        <v>0.3</v>
      </c>
      <c r="X1330" s="28">
        <f>IFERROR(VLOOKUP(Data_Set[[#This Row],[Type Transport]],'[1]Taux émission CO2e'!$A$5:$D$16,4,0),0)</f>
        <v>0.16</v>
      </c>
      <c r="Y1330" s="24">
        <f>IFERROR(VLOOKUP(Data_Set[[#This Row],[Type Transport]],'[1]Taux émission CO2e'!$A$20:$B$31,2,0),0)</f>
        <v>0.7</v>
      </c>
      <c r="Z1330" s="6">
        <f>IFERROR(VLOOKUP(Data_Set[[#This Row],[Type Transport]],'[1]Taux émission CO2e'!$A$20:$D$31,4,0),0)</f>
        <v>6.7400000000000002E-2</v>
      </c>
      <c r="AA1330" s="30">
        <f>Data_Set[[#This Row],[Repartition Segment 1]]*Data_Set[[#This Row],[Coefficient CO2 Segment 1]]*Data_Set[[#This Row],[Poids OT (T)]]*Data_Set[[#This Row],[Distance (KM)]]</f>
        <v>3.0936398399999994</v>
      </c>
      <c r="AB1330" s="30">
        <f>Data_Set[[#This Row],[Repartition Segment 2]]*Data_Set[[#This Row],[Coefficient CO2 Segment 2]]*Data_Set[[#This Row],[Poids OT (T)]]*Data_Set[[#This Row],[Distance (KM)]]</f>
        <v>3.0407901593999997</v>
      </c>
      <c r="AC1330" s="30">
        <f>Data_Set[[#This Row],[Bilan CO2 Segment 1 (Kg CO2)]]+Data_Set[[#This Row],[Bilan CO2 Segment 2 (Kg CO2)]]</f>
        <v>6.1344299993999991</v>
      </c>
      <c r="AD1330" s="1"/>
    </row>
    <row r="1331" spans="1:30" ht="12.5" x14ac:dyDescent="0.25">
      <c r="A1331" s="7">
        <v>20220900129</v>
      </c>
      <c r="B1331" s="18">
        <v>44834</v>
      </c>
      <c r="C1331" s="18" t="str">
        <f>TEXT(B1331, "mmmm")</f>
        <v>septembre</v>
      </c>
      <c r="D1331" s="18" t="str">
        <f>TEXT(B1331,"aaaa")</f>
        <v>2022</v>
      </c>
      <c r="E1331" s="7">
        <v>1560381</v>
      </c>
      <c r="F1331" s="17">
        <v>345</v>
      </c>
      <c r="G1331" s="23">
        <f>Data_Set[[#This Row],[Poids OT (kg)]]/1000</f>
        <v>0.34499999999999997</v>
      </c>
      <c r="H1331" s="6" t="s">
        <v>1</v>
      </c>
      <c r="I1331" s="7">
        <v>140</v>
      </c>
      <c r="J1331" s="6">
        <v>80090</v>
      </c>
      <c r="K1331" s="6" t="s">
        <v>50</v>
      </c>
      <c r="L1331" s="6">
        <v>91100</v>
      </c>
      <c r="M1331" s="6" t="s">
        <v>22</v>
      </c>
      <c r="N1331" s="7">
        <v>186.81399999999999</v>
      </c>
      <c r="O1331" s="6" t="s">
        <v>204</v>
      </c>
      <c r="P1331" s="6" t="s">
        <v>205</v>
      </c>
      <c r="Q1331" s="11">
        <v>1991180876543</v>
      </c>
      <c r="R1331" s="12">
        <v>601029866</v>
      </c>
      <c r="S1331" s="6" t="str">
        <f>LEFT(Q1331,1)</f>
        <v>1</v>
      </c>
      <c r="T1331" s="6" t="str">
        <f>IF(S1331="1","Homme",IF(S1331="0","Inconnu","Femme"))</f>
        <v>Homme</v>
      </c>
      <c r="U1331" s="6" t="str">
        <f>"19"&amp;MID(Q1331, SEARCH("", Q1331) + 1,2)</f>
        <v>1999</v>
      </c>
      <c r="V1331" s="6" t="str">
        <f>FLOOR(U1331,5) &amp; "-" &amp; FLOOR(U1331,5) + 5</f>
        <v>1995-2000</v>
      </c>
      <c r="W1331" s="24">
        <f>IFERROR(VLOOKUP(Data_Set[[#This Row],[Type Transport]],'[1]Taux émission CO2e'!$A$5:$B$16,2,0),0)</f>
        <v>0.3</v>
      </c>
      <c r="X1331" s="28">
        <f>IFERROR(VLOOKUP(Data_Set[[#This Row],[Type Transport]],'[1]Taux émission CO2e'!$A$5:$D$16,4,0),0)</f>
        <v>0.16</v>
      </c>
      <c r="Y1331" s="24">
        <f>IFERROR(VLOOKUP(Data_Set[[#This Row],[Type Transport]],'[1]Taux émission CO2e'!$A$20:$B$31,2,0),0)</f>
        <v>0.7</v>
      </c>
      <c r="Z1331" s="6">
        <f>IFERROR(VLOOKUP(Data_Set[[#This Row],[Type Transport]],'[1]Taux émission CO2e'!$A$20:$D$31,4,0),0)</f>
        <v>6.7400000000000002E-2</v>
      </c>
      <c r="AA1331" s="30">
        <f>Data_Set[[#This Row],[Repartition Segment 1]]*Data_Set[[#This Row],[Coefficient CO2 Segment 1]]*Data_Set[[#This Row],[Poids OT (T)]]*Data_Set[[#This Row],[Distance (KM)]]</f>
        <v>3.0936398399999994</v>
      </c>
      <c r="AB1331" s="30">
        <f>Data_Set[[#This Row],[Repartition Segment 2]]*Data_Set[[#This Row],[Coefficient CO2 Segment 2]]*Data_Set[[#This Row],[Poids OT (T)]]*Data_Set[[#This Row],[Distance (KM)]]</f>
        <v>3.0407901593999997</v>
      </c>
      <c r="AC1331" s="30">
        <f>Data_Set[[#This Row],[Bilan CO2 Segment 1 (Kg CO2)]]+Data_Set[[#This Row],[Bilan CO2 Segment 2 (Kg CO2)]]</f>
        <v>6.1344299993999991</v>
      </c>
      <c r="AD1331" s="1"/>
    </row>
    <row r="1332" spans="1:30" ht="12.5" x14ac:dyDescent="0.25">
      <c r="A1332" s="7">
        <v>20220800118</v>
      </c>
      <c r="B1332" s="18">
        <v>44771</v>
      </c>
      <c r="C1332" s="18" t="str">
        <f>TEXT(B1332, "mmmm")</f>
        <v>juillet</v>
      </c>
      <c r="D1332" s="18" t="str">
        <f>TEXT(B1332,"aaaa")</f>
        <v>2022</v>
      </c>
      <c r="E1332" s="7">
        <v>1537165</v>
      </c>
      <c r="F1332" s="17">
        <v>150</v>
      </c>
      <c r="G1332" s="23">
        <f>Data_Set[[#This Row],[Poids OT (kg)]]/1000</f>
        <v>0.15</v>
      </c>
      <c r="H1332" s="6" t="s">
        <v>1</v>
      </c>
      <c r="I1332" s="7">
        <v>220</v>
      </c>
      <c r="J1332" s="6">
        <v>80090</v>
      </c>
      <c r="K1332" s="6" t="s">
        <v>50</v>
      </c>
      <c r="L1332" s="6">
        <v>91090</v>
      </c>
      <c r="M1332" s="6" t="s">
        <v>29</v>
      </c>
      <c r="N1332" s="7">
        <v>186.321</v>
      </c>
      <c r="O1332" s="6" t="s">
        <v>204</v>
      </c>
      <c r="P1332" s="6" t="s">
        <v>205</v>
      </c>
      <c r="Q1332" s="11">
        <v>1991180876543</v>
      </c>
      <c r="R1332" s="12">
        <v>601029866</v>
      </c>
      <c r="S1332" s="6" t="str">
        <f>LEFT(Q1332,1)</f>
        <v>1</v>
      </c>
      <c r="T1332" s="6" t="str">
        <f>IF(S1332="1","Homme",IF(S1332="0","Inconnu","Femme"))</f>
        <v>Homme</v>
      </c>
      <c r="U1332" s="6" t="str">
        <f>"19"&amp;MID(Q1332, SEARCH("", Q1332) + 1,2)</f>
        <v>1999</v>
      </c>
      <c r="V1332" s="6" t="str">
        <f>FLOOR(U1332,5) &amp; "-" &amp; FLOOR(U1332,5) + 5</f>
        <v>1995-2000</v>
      </c>
      <c r="W1332" s="24">
        <f>IFERROR(VLOOKUP(Data_Set[[#This Row],[Type Transport]],'[1]Taux émission CO2e'!$A$5:$B$16,2,0),0)</f>
        <v>0.3</v>
      </c>
      <c r="X1332" s="28">
        <f>IFERROR(VLOOKUP(Data_Set[[#This Row],[Type Transport]],'[1]Taux émission CO2e'!$A$5:$D$16,4,0),0)</f>
        <v>0.16</v>
      </c>
      <c r="Y1332" s="24">
        <f>IFERROR(VLOOKUP(Data_Set[[#This Row],[Type Transport]],'[1]Taux émission CO2e'!$A$20:$B$31,2,0),0)</f>
        <v>0.7</v>
      </c>
      <c r="Z1332" s="6">
        <f>IFERROR(VLOOKUP(Data_Set[[#This Row],[Type Transport]],'[1]Taux émission CO2e'!$A$20:$D$31,4,0),0)</f>
        <v>6.7400000000000002E-2</v>
      </c>
      <c r="AA1332" s="30">
        <f>Data_Set[[#This Row],[Repartition Segment 1]]*Data_Set[[#This Row],[Coefficient CO2 Segment 1]]*Data_Set[[#This Row],[Poids OT (T)]]*Data_Set[[#This Row],[Distance (KM)]]</f>
        <v>1.3415112</v>
      </c>
      <c r="AB1332" s="30">
        <f>Data_Set[[#This Row],[Repartition Segment 2]]*Data_Set[[#This Row],[Coefficient CO2 Segment 2]]*Data_Set[[#This Row],[Poids OT (T)]]*Data_Set[[#This Row],[Distance (KM)]]</f>
        <v>1.3185937169999999</v>
      </c>
      <c r="AC1332" s="30">
        <f>Data_Set[[#This Row],[Bilan CO2 Segment 1 (Kg CO2)]]+Data_Set[[#This Row],[Bilan CO2 Segment 2 (Kg CO2)]]</f>
        <v>2.660104917</v>
      </c>
      <c r="AD1332" s="1"/>
    </row>
    <row r="1333" spans="1:30" ht="12.5" x14ac:dyDescent="0.25">
      <c r="A1333" s="7">
        <v>20220300099</v>
      </c>
      <c r="B1333" s="18">
        <v>44621</v>
      </c>
      <c r="C1333" s="18" t="str">
        <f>TEXT(B1333, "mmmm")</f>
        <v>mars</v>
      </c>
      <c r="D1333" s="18" t="str">
        <f>TEXT(B1333,"aaaa")</f>
        <v>2022</v>
      </c>
      <c r="E1333" s="7">
        <v>1473584</v>
      </c>
      <c r="F1333" s="17">
        <v>140</v>
      </c>
      <c r="G1333" s="23">
        <f>Data_Set[[#This Row],[Poids OT (kg)]]/1000</f>
        <v>0.14000000000000001</v>
      </c>
      <c r="H1333" s="6" t="s">
        <v>1</v>
      </c>
      <c r="I1333" s="7">
        <v>99</v>
      </c>
      <c r="J1333" s="6">
        <v>91100</v>
      </c>
      <c r="K1333" s="6" t="s">
        <v>22</v>
      </c>
      <c r="L1333" s="6">
        <v>76380</v>
      </c>
      <c r="M1333" s="6" t="s">
        <v>51</v>
      </c>
      <c r="N1333" s="7">
        <v>173.74600000000001</v>
      </c>
      <c r="O1333" s="6" t="s">
        <v>145</v>
      </c>
      <c r="P1333" s="6" t="s">
        <v>146</v>
      </c>
      <c r="Q1333" s="11">
        <v>1690891543678</v>
      </c>
      <c r="R1333" s="12">
        <v>154098765</v>
      </c>
      <c r="S1333" s="6" t="str">
        <f>LEFT(Q1333,1)</f>
        <v>1</v>
      </c>
      <c r="T1333" s="6" t="str">
        <f>IF(S1333="1","Homme",IF(S1333="0","Inconnu","Femme"))</f>
        <v>Homme</v>
      </c>
      <c r="U1333" s="6" t="str">
        <f>"19"&amp;MID(Q1333, SEARCH("", Q1333) + 1,2)</f>
        <v>1969</v>
      </c>
      <c r="V1333" s="6" t="str">
        <f>FLOOR(U1333,5) &amp; "-" &amp; FLOOR(U1333,5) + 5</f>
        <v>1965-1970</v>
      </c>
      <c r="W1333" s="24">
        <f>IFERROR(VLOOKUP(Data_Set[[#This Row],[Type Transport]],'[1]Taux émission CO2e'!$A$5:$B$16,2,0),0)</f>
        <v>0.3</v>
      </c>
      <c r="X1333" s="28">
        <f>IFERROR(VLOOKUP(Data_Set[[#This Row],[Type Transport]],'[1]Taux émission CO2e'!$A$5:$D$16,4,0),0)</f>
        <v>0.16</v>
      </c>
      <c r="Y1333" s="24">
        <f>IFERROR(VLOOKUP(Data_Set[[#This Row],[Type Transport]],'[1]Taux émission CO2e'!$A$20:$B$31,2,0),0)</f>
        <v>0.7</v>
      </c>
      <c r="Z1333" s="6">
        <f>IFERROR(VLOOKUP(Data_Set[[#This Row],[Type Transport]],'[1]Taux émission CO2e'!$A$20:$D$31,4,0),0)</f>
        <v>6.7400000000000002E-2</v>
      </c>
      <c r="AA1333" s="30">
        <f>Data_Set[[#This Row],[Repartition Segment 1]]*Data_Set[[#This Row],[Coefficient CO2 Segment 1]]*Data_Set[[#This Row],[Poids OT (T)]]*Data_Set[[#This Row],[Distance (KM)]]</f>
        <v>1.1675731200000004</v>
      </c>
      <c r="AB1333" s="30">
        <f>Data_Set[[#This Row],[Repartition Segment 2]]*Data_Set[[#This Row],[Coefficient CO2 Segment 2]]*Data_Set[[#This Row],[Poids OT (T)]]*Data_Set[[#This Row],[Distance (KM)]]</f>
        <v>1.1476270792000001</v>
      </c>
      <c r="AC1333" s="30">
        <f>Data_Set[[#This Row],[Bilan CO2 Segment 1 (Kg CO2)]]+Data_Set[[#This Row],[Bilan CO2 Segment 2 (Kg CO2)]]</f>
        <v>2.3152001992000004</v>
      </c>
      <c r="AD1333" s="1"/>
    </row>
    <row r="1334" spans="1:30" ht="12.5" x14ac:dyDescent="0.25">
      <c r="A1334" s="7">
        <v>202203000165</v>
      </c>
      <c r="B1334" s="18">
        <v>44631</v>
      </c>
      <c r="C1334" s="18" t="str">
        <f>TEXT(B1334, "mmmm")</f>
        <v>mars</v>
      </c>
      <c r="D1334" s="18" t="str">
        <f>TEXT(B1334,"aaaa")</f>
        <v>2022</v>
      </c>
      <c r="E1334" s="7">
        <v>1478397</v>
      </c>
      <c r="F1334" s="17">
        <v>150</v>
      </c>
      <c r="G1334" s="23">
        <f>Data_Set[[#This Row],[Poids OT (kg)]]/1000</f>
        <v>0.15</v>
      </c>
      <c r="H1334" s="6" t="s">
        <v>1</v>
      </c>
      <c r="I1334" s="7">
        <v>108</v>
      </c>
      <c r="J1334" s="6">
        <v>91100</v>
      </c>
      <c r="K1334" s="6" t="s">
        <v>22</v>
      </c>
      <c r="L1334" s="6">
        <v>76380</v>
      </c>
      <c r="M1334" s="6" t="s">
        <v>51</v>
      </c>
      <c r="N1334" s="7">
        <v>173.74600000000001</v>
      </c>
      <c r="O1334" s="6" t="s">
        <v>145</v>
      </c>
      <c r="P1334" s="6" t="s">
        <v>146</v>
      </c>
      <c r="Q1334" s="11">
        <v>1690891543678</v>
      </c>
      <c r="R1334" s="12">
        <v>154098765</v>
      </c>
      <c r="S1334" s="6" t="str">
        <f>LEFT(Q1334,1)</f>
        <v>1</v>
      </c>
      <c r="T1334" s="6" t="str">
        <f>IF(S1334="1","Homme",IF(S1334="0","Inconnu","Femme"))</f>
        <v>Homme</v>
      </c>
      <c r="U1334" s="6" t="str">
        <f>"19"&amp;MID(Q1334, SEARCH("", Q1334) + 1,2)</f>
        <v>1969</v>
      </c>
      <c r="V1334" s="6" t="str">
        <f>FLOOR(U1334,5) &amp; "-" &amp; FLOOR(U1334,5) + 5</f>
        <v>1965-1970</v>
      </c>
      <c r="W1334" s="24">
        <f>IFERROR(VLOOKUP(Data_Set[[#This Row],[Type Transport]],'[1]Taux émission CO2e'!$A$5:$B$16,2,0),0)</f>
        <v>0.3</v>
      </c>
      <c r="X1334" s="28">
        <f>IFERROR(VLOOKUP(Data_Set[[#This Row],[Type Transport]],'[1]Taux émission CO2e'!$A$5:$D$16,4,0),0)</f>
        <v>0.16</v>
      </c>
      <c r="Y1334" s="24">
        <f>IFERROR(VLOOKUP(Data_Set[[#This Row],[Type Transport]],'[1]Taux émission CO2e'!$A$20:$B$31,2,0),0)</f>
        <v>0.7</v>
      </c>
      <c r="Z1334" s="6">
        <f>IFERROR(VLOOKUP(Data_Set[[#This Row],[Type Transport]],'[1]Taux émission CO2e'!$A$20:$D$31,4,0),0)</f>
        <v>6.7400000000000002E-2</v>
      </c>
      <c r="AA1334" s="30">
        <f>Data_Set[[#This Row],[Repartition Segment 1]]*Data_Set[[#This Row],[Coefficient CO2 Segment 1]]*Data_Set[[#This Row],[Poids OT (T)]]*Data_Set[[#This Row],[Distance (KM)]]</f>
        <v>1.2509711999999999</v>
      </c>
      <c r="AB1334" s="30">
        <f>Data_Set[[#This Row],[Repartition Segment 2]]*Data_Set[[#This Row],[Coefficient CO2 Segment 2]]*Data_Set[[#This Row],[Poids OT (T)]]*Data_Set[[#This Row],[Distance (KM)]]</f>
        <v>1.229600442</v>
      </c>
      <c r="AC1334" s="30">
        <f>Data_Set[[#This Row],[Bilan CO2 Segment 1 (Kg CO2)]]+Data_Set[[#This Row],[Bilan CO2 Segment 2 (Kg CO2)]]</f>
        <v>2.4805716420000001</v>
      </c>
      <c r="AD1334" s="1"/>
    </row>
    <row r="1335" spans="1:30" ht="12.5" x14ac:dyDescent="0.25">
      <c r="A1335" s="7">
        <v>202203000165</v>
      </c>
      <c r="B1335" s="18">
        <v>44634</v>
      </c>
      <c r="C1335" s="18" t="str">
        <f>TEXT(B1335, "mmmm")</f>
        <v>mars</v>
      </c>
      <c r="D1335" s="18" t="str">
        <f>TEXT(B1335,"aaaa")</f>
        <v>2022</v>
      </c>
      <c r="E1335" s="7">
        <v>1478875</v>
      </c>
      <c r="F1335" s="17">
        <v>150</v>
      </c>
      <c r="G1335" s="23">
        <f>Data_Set[[#This Row],[Poids OT (kg)]]/1000</f>
        <v>0.15</v>
      </c>
      <c r="H1335" s="6" t="s">
        <v>1</v>
      </c>
      <c r="I1335" s="7">
        <v>89</v>
      </c>
      <c r="J1335" s="6">
        <v>91100</v>
      </c>
      <c r="K1335" s="6" t="s">
        <v>22</v>
      </c>
      <c r="L1335" s="6">
        <v>76380</v>
      </c>
      <c r="M1335" s="6" t="s">
        <v>51</v>
      </c>
      <c r="N1335" s="7">
        <v>173.74600000000001</v>
      </c>
      <c r="O1335" s="6" t="s">
        <v>145</v>
      </c>
      <c r="P1335" s="6" t="s">
        <v>146</v>
      </c>
      <c r="Q1335" s="11">
        <v>1690891543678</v>
      </c>
      <c r="R1335" s="12">
        <v>154098765</v>
      </c>
      <c r="S1335" s="6" t="str">
        <f>LEFT(Q1335,1)</f>
        <v>1</v>
      </c>
      <c r="T1335" s="6" t="str">
        <f>IF(S1335="1","Homme",IF(S1335="0","Inconnu","Femme"))</f>
        <v>Homme</v>
      </c>
      <c r="U1335" s="6" t="str">
        <f>"19"&amp;MID(Q1335, SEARCH("", Q1335) + 1,2)</f>
        <v>1969</v>
      </c>
      <c r="V1335" s="6" t="str">
        <f>FLOOR(U1335,5) &amp; "-" &amp; FLOOR(U1335,5) + 5</f>
        <v>1965-1970</v>
      </c>
      <c r="W1335" s="24">
        <f>IFERROR(VLOOKUP(Data_Set[[#This Row],[Type Transport]],'[1]Taux émission CO2e'!$A$5:$B$16,2,0),0)</f>
        <v>0.3</v>
      </c>
      <c r="X1335" s="28">
        <f>IFERROR(VLOOKUP(Data_Set[[#This Row],[Type Transport]],'[1]Taux émission CO2e'!$A$5:$D$16,4,0),0)</f>
        <v>0.16</v>
      </c>
      <c r="Y1335" s="24">
        <f>IFERROR(VLOOKUP(Data_Set[[#This Row],[Type Transport]],'[1]Taux émission CO2e'!$A$20:$B$31,2,0),0)</f>
        <v>0.7</v>
      </c>
      <c r="Z1335" s="6">
        <f>IFERROR(VLOOKUP(Data_Set[[#This Row],[Type Transport]],'[1]Taux émission CO2e'!$A$20:$D$31,4,0),0)</f>
        <v>6.7400000000000002E-2</v>
      </c>
      <c r="AA1335" s="30">
        <f>Data_Set[[#This Row],[Repartition Segment 1]]*Data_Set[[#This Row],[Coefficient CO2 Segment 1]]*Data_Set[[#This Row],[Poids OT (T)]]*Data_Set[[#This Row],[Distance (KM)]]</f>
        <v>1.2509711999999999</v>
      </c>
      <c r="AB1335" s="30">
        <f>Data_Set[[#This Row],[Repartition Segment 2]]*Data_Set[[#This Row],[Coefficient CO2 Segment 2]]*Data_Set[[#This Row],[Poids OT (T)]]*Data_Set[[#This Row],[Distance (KM)]]</f>
        <v>1.229600442</v>
      </c>
      <c r="AC1335" s="30">
        <f>Data_Set[[#This Row],[Bilan CO2 Segment 1 (Kg CO2)]]+Data_Set[[#This Row],[Bilan CO2 Segment 2 (Kg CO2)]]</f>
        <v>2.4805716420000001</v>
      </c>
      <c r="AD1335" s="1"/>
    </row>
    <row r="1336" spans="1:30" ht="12.5" x14ac:dyDescent="0.25">
      <c r="A1336" s="7">
        <v>202203000165</v>
      </c>
      <c r="B1336" s="18">
        <v>44635</v>
      </c>
      <c r="C1336" s="18" t="str">
        <f>TEXT(B1336, "mmmm")</f>
        <v>mars</v>
      </c>
      <c r="D1336" s="18" t="str">
        <f>TEXT(B1336,"aaaa")</f>
        <v>2022</v>
      </c>
      <c r="E1336" s="7">
        <v>1479659</v>
      </c>
      <c r="F1336" s="17">
        <v>50</v>
      </c>
      <c r="G1336" s="23">
        <f>Data_Set[[#This Row],[Poids OT (kg)]]/1000</f>
        <v>0.05</v>
      </c>
      <c r="H1336" s="6" t="s">
        <v>1</v>
      </c>
      <c r="I1336" s="7">
        <v>89</v>
      </c>
      <c r="J1336" s="6">
        <v>91100</v>
      </c>
      <c r="K1336" s="6" t="s">
        <v>22</v>
      </c>
      <c r="L1336" s="6">
        <v>76380</v>
      </c>
      <c r="M1336" s="6" t="s">
        <v>51</v>
      </c>
      <c r="N1336" s="7">
        <v>173.74600000000001</v>
      </c>
      <c r="O1336" s="6" t="s">
        <v>145</v>
      </c>
      <c r="P1336" s="6" t="s">
        <v>146</v>
      </c>
      <c r="Q1336" s="11">
        <v>1690891543678</v>
      </c>
      <c r="R1336" s="12">
        <v>154098765</v>
      </c>
      <c r="S1336" s="6" t="str">
        <f>LEFT(Q1336,1)</f>
        <v>1</v>
      </c>
      <c r="T1336" s="6" t="str">
        <f>IF(S1336="1","Homme",IF(S1336="0","Inconnu","Femme"))</f>
        <v>Homme</v>
      </c>
      <c r="U1336" s="6" t="str">
        <f>"19"&amp;MID(Q1336, SEARCH("", Q1336) + 1,2)</f>
        <v>1969</v>
      </c>
      <c r="V1336" s="6" t="str">
        <f>FLOOR(U1336,5) &amp; "-" &amp; FLOOR(U1336,5) + 5</f>
        <v>1965-1970</v>
      </c>
      <c r="W1336" s="24">
        <f>IFERROR(VLOOKUP(Data_Set[[#This Row],[Type Transport]],'[1]Taux émission CO2e'!$A$5:$B$16,2,0),0)</f>
        <v>0.3</v>
      </c>
      <c r="X1336" s="28">
        <f>IFERROR(VLOOKUP(Data_Set[[#This Row],[Type Transport]],'[1]Taux émission CO2e'!$A$5:$D$16,4,0),0)</f>
        <v>0.16</v>
      </c>
      <c r="Y1336" s="24">
        <f>IFERROR(VLOOKUP(Data_Set[[#This Row],[Type Transport]],'[1]Taux émission CO2e'!$A$20:$B$31,2,0),0)</f>
        <v>0.7</v>
      </c>
      <c r="Z1336" s="6">
        <f>IFERROR(VLOOKUP(Data_Set[[#This Row],[Type Transport]],'[1]Taux émission CO2e'!$A$20:$D$31,4,0),0)</f>
        <v>6.7400000000000002E-2</v>
      </c>
      <c r="AA1336" s="30">
        <f>Data_Set[[#This Row],[Repartition Segment 1]]*Data_Set[[#This Row],[Coefficient CO2 Segment 1]]*Data_Set[[#This Row],[Poids OT (T)]]*Data_Set[[#This Row],[Distance (KM)]]</f>
        <v>0.41699040000000004</v>
      </c>
      <c r="AB1336" s="30">
        <f>Data_Set[[#This Row],[Repartition Segment 2]]*Data_Set[[#This Row],[Coefficient CO2 Segment 2]]*Data_Set[[#This Row],[Poids OT (T)]]*Data_Set[[#This Row],[Distance (KM)]]</f>
        <v>0.40986681400000002</v>
      </c>
      <c r="AC1336" s="30">
        <f>Data_Set[[#This Row],[Bilan CO2 Segment 1 (Kg CO2)]]+Data_Set[[#This Row],[Bilan CO2 Segment 2 (Kg CO2)]]</f>
        <v>0.82685721400000012</v>
      </c>
      <c r="AD1336" s="1"/>
    </row>
    <row r="1337" spans="1:30" ht="12.5" x14ac:dyDescent="0.25">
      <c r="A1337" s="7">
        <v>20220400055</v>
      </c>
      <c r="B1337" s="18">
        <v>44658</v>
      </c>
      <c r="C1337" s="18" t="str">
        <f>TEXT(B1337, "mmmm")</f>
        <v>avril</v>
      </c>
      <c r="D1337" s="18" t="str">
        <f>TEXT(B1337,"aaaa")</f>
        <v>2022</v>
      </c>
      <c r="E1337" s="7">
        <v>1489615</v>
      </c>
      <c r="F1337" s="17">
        <v>179</v>
      </c>
      <c r="G1337" s="23">
        <f>Data_Set[[#This Row],[Poids OT (kg)]]/1000</f>
        <v>0.17899999999999999</v>
      </c>
      <c r="H1337" s="6" t="s">
        <v>1</v>
      </c>
      <c r="I1337" s="7">
        <v>240</v>
      </c>
      <c r="J1337" s="6">
        <v>91100</v>
      </c>
      <c r="K1337" s="6" t="s">
        <v>22</v>
      </c>
      <c r="L1337" s="6">
        <v>76380</v>
      </c>
      <c r="M1337" s="6" t="s">
        <v>51</v>
      </c>
      <c r="N1337" s="7">
        <v>173.74600000000001</v>
      </c>
      <c r="O1337" s="6" t="s">
        <v>145</v>
      </c>
      <c r="P1337" s="6" t="s">
        <v>146</v>
      </c>
      <c r="Q1337" s="11">
        <v>1690891543678</v>
      </c>
      <c r="R1337" s="12">
        <v>154098765</v>
      </c>
      <c r="S1337" s="6" t="str">
        <f>LEFT(Q1337,1)</f>
        <v>1</v>
      </c>
      <c r="T1337" s="6" t="str">
        <f>IF(S1337="1","Homme",IF(S1337="0","Inconnu","Femme"))</f>
        <v>Homme</v>
      </c>
      <c r="U1337" s="6" t="str">
        <f>"19"&amp;MID(Q1337, SEARCH("", Q1337) + 1,2)</f>
        <v>1969</v>
      </c>
      <c r="V1337" s="6" t="str">
        <f>FLOOR(U1337,5) &amp; "-" &amp; FLOOR(U1337,5) + 5</f>
        <v>1965-1970</v>
      </c>
      <c r="W1337" s="24">
        <f>IFERROR(VLOOKUP(Data_Set[[#This Row],[Type Transport]],'[1]Taux émission CO2e'!$A$5:$B$16,2,0),0)</f>
        <v>0.3</v>
      </c>
      <c r="X1337" s="28">
        <f>IFERROR(VLOOKUP(Data_Set[[#This Row],[Type Transport]],'[1]Taux émission CO2e'!$A$5:$D$16,4,0),0)</f>
        <v>0.16</v>
      </c>
      <c r="Y1337" s="24">
        <f>IFERROR(VLOOKUP(Data_Set[[#This Row],[Type Transport]],'[1]Taux émission CO2e'!$A$20:$B$31,2,0),0)</f>
        <v>0.7</v>
      </c>
      <c r="Z1337" s="6">
        <f>IFERROR(VLOOKUP(Data_Set[[#This Row],[Type Transport]],'[1]Taux émission CO2e'!$A$20:$D$31,4,0),0)</f>
        <v>6.7400000000000002E-2</v>
      </c>
      <c r="AA1337" s="30">
        <f>Data_Set[[#This Row],[Repartition Segment 1]]*Data_Set[[#This Row],[Coefficient CO2 Segment 1]]*Data_Set[[#This Row],[Poids OT (T)]]*Data_Set[[#This Row],[Distance (KM)]]</f>
        <v>1.4928256320000002</v>
      </c>
      <c r="AB1337" s="30">
        <f>Data_Set[[#This Row],[Repartition Segment 2]]*Data_Set[[#This Row],[Coefficient CO2 Segment 2]]*Data_Set[[#This Row],[Poids OT (T)]]*Data_Set[[#This Row],[Distance (KM)]]</f>
        <v>1.46732319412</v>
      </c>
      <c r="AC1337" s="30">
        <f>Data_Set[[#This Row],[Bilan CO2 Segment 1 (Kg CO2)]]+Data_Set[[#This Row],[Bilan CO2 Segment 2 (Kg CO2)]]</f>
        <v>2.9601488261200002</v>
      </c>
      <c r="AD1337" s="1"/>
    </row>
    <row r="1338" spans="1:30" ht="12.5" x14ac:dyDescent="0.25">
      <c r="A1338" s="7">
        <v>20220400055</v>
      </c>
      <c r="B1338" s="18">
        <v>44665</v>
      </c>
      <c r="C1338" s="18" t="str">
        <f>TEXT(B1338, "mmmm")</f>
        <v>avril</v>
      </c>
      <c r="D1338" s="18" t="str">
        <f>TEXT(B1338,"aaaa")</f>
        <v>2022</v>
      </c>
      <c r="E1338" s="7">
        <v>1493717</v>
      </c>
      <c r="F1338" s="17">
        <v>212</v>
      </c>
      <c r="G1338" s="23">
        <f>Data_Set[[#This Row],[Poids OT (kg)]]/1000</f>
        <v>0.21199999999999999</v>
      </c>
      <c r="H1338" s="6" t="s">
        <v>1</v>
      </c>
      <c r="I1338" s="7">
        <v>108</v>
      </c>
      <c r="J1338" s="6">
        <v>91100</v>
      </c>
      <c r="K1338" s="6" t="s">
        <v>22</v>
      </c>
      <c r="L1338" s="6">
        <v>76380</v>
      </c>
      <c r="M1338" s="6" t="s">
        <v>51</v>
      </c>
      <c r="N1338" s="7">
        <v>173.74600000000001</v>
      </c>
      <c r="O1338" s="6" t="s">
        <v>145</v>
      </c>
      <c r="P1338" s="6" t="s">
        <v>146</v>
      </c>
      <c r="Q1338" s="11">
        <v>1690891543678</v>
      </c>
      <c r="R1338" s="12">
        <v>154098765</v>
      </c>
      <c r="S1338" s="6" t="str">
        <f>LEFT(Q1338,1)</f>
        <v>1</v>
      </c>
      <c r="T1338" s="6" t="str">
        <f>IF(S1338="1","Homme",IF(S1338="0","Inconnu","Femme"))</f>
        <v>Homme</v>
      </c>
      <c r="U1338" s="6" t="str">
        <f>"19"&amp;MID(Q1338, SEARCH("", Q1338) + 1,2)</f>
        <v>1969</v>
      </c>
      <c r="V1338" s="6" t="str">
        <f>FLOOR(U1338,5) &amp; "-" &amp; FLOOR(U1338,5) + 5</f>
        <v>1965-1970</v>
      </c>
      <c r="W1338" s="24">
        <f>IFERROR(VLOOKUP(Data_Set[[#This Row],[Type Transport]],'[1]Taux émission CO2e'!$A$5:$B$16,2,0),0)</f>
        <v>0.3</v>
      </c>
      <c r="X1338" s="28">
        <f>IFERROR(VLOOKUP(Data_Set[[#This Row],[Type Transport]],'[1]Taux émission CO2e'!$A$5:$D$16,4,0),0)</f>
        <v>0.16</v>
      </c>
      <c r="Y1338" s="24">
        <f>IFERROR(VLOOKUP(Data_Set[[#This Row],[Type Transport]],'[1]Taux émission CO2e'!$A$20:$B$31,2,0),0)</f>
        <v>0.7</v>
      </c>
      <c r="Z1338" s="6">
        <f>IFERROR(VLOOKUP(Data_Set[[#This Row],[Type Transport]],'[1]Taux émission CO2e'!$A$20:$D$31,4,0),0)</f>
        <v>6.7400000000000002E-2</v>
      </c>
      <c r="AA1338" s="30">
        <f>Data_Set[[#This Row],[Repartition Segment 1]]*Data_Set[[#This Row],[Coefficient CO2 Segment 1]]*Data_Set[[#This Row],[Poids OT (T)]]*Data_Set[[#This Row],[Distance (KM)]]</f>
        <v>1.768039296</v>
      </c>
      <c r="AB1338" s="30">
        <f>Data_Set[[#This Row],[Repartition Segment 2]]*Data_Set[[#This Row],[Coefficient CO2 Segment 2]]*Data_Set[[#This Row],[Poids OT (T)]]*Data_Set[[#This Row],[Distance (KM)]]</f>
        <v>1.7378352913599999</v>
      </c>
      <c r="AC1338" s="30">
        <f>Data_Set[[#This Row],[Bilan CO2 Segment 1 (Kg CO2)]]+Data_Set[[#This Row],[Bilan CO2 Segment 2 (Kg CO2)]]</f>
        <v>3.5058745873600001</v>
      </c>
      <c r="AD1338" s="1"/>
    </row>
    <row r="1339" spans="1:30" ht="12.5" x14ac:dyDescent="0.25">
      <c r="A1339" s="7">
        <v>202204000125</v>
      </c>
      <c r="B1339" s="18">
        <v>44678</v>
      </c>
      <c r="C1339" s="18" t="str">
        <f>TEXT(B1339, "mmmm")</f>
        <v>avril</v>
      </c>
      <c r="D1339" s="18" t="str">
        <f>TEXT(B1339,"aaaa")</f>
        <v>2022</v>
      </c>
      <c r="E1339" s="7">
        <v>1498567</v>
      </c>
      <c r="F1339" s="17">
        <v>318</v>
      </c>
      <c r="G1339" s="23">
        <f>Data_Set[[#This Row],[Poids OT (kg)]]/1000</f>
        <v>0.318</v>
      </c>
      <c r="H1339" s="6" t="s">
        <v>1</v>
      </c>
      <c r="I1339" s="7">
        <v>240</v>
      </c>
      <c r="J1339" s="6">
        <v>91100</v>
      </c>
      <c r="K1339" s="6" t="s">
        <v>22</v>
      </c>
      <c r="L1339" s="6">
        <v>76380</v>
      </c>
      <c r="M1339" s="6" t="s">
        <v>51</v>
      </c>
      <c r="N1339" s="7">
        <v>173.74600000000001</v>
      </c>
      <c r="O1339" s="6" t="s">
        <v>145</v>
      </c>
      <c r="P1339" s="6" t="s">
        <v>146</v>
      </c>
      <c r="Q1339" s="11">
        <v>1690891543678</v>
      </c>
      <c r="R1339" s="12">
        <v>154098765</v>
      </c>
      <c r="S1339" s="6" t="str">
        <f>LEFT(Q1339,1)</f>
        <v>1</v>
      </c>
      <c r="T1339" s="6" t="str">
        <f>IF(S1339="1","Homme",IF(S1339="0","Inconnu","Femme"))</f>
        <v>Homme</v>
      </c>
      <c r="U1339" s="6" t="str">
        <f>"19"&amp;MID(Q1339, SEARCH("", Q1339) + 1,2)</f>
        <v>1969</v>
      </c>
      <c r="V1339" s="6" t="str">
        <f>FLOOR(U1339,5) &amp; "-" &amp; FLOOR(U1339,5) + 5</f>
        <v>1965-1970</v>
      </c>
      <c r="W1339" s="24">
        <f>IFERROR(VLOOKUP(Data_Set[[#This Row],[Type Transport]],'[1]Taux émission CO2e'!$A$5:$B$16,2,0),0)</f>
        <v>0.3</v>
      </c>
      <c r="X1339" s="28">
        <f>IFERROR(VLOOKUP(Data_Set[[#This Row],[Type Transport]],'[1]Taux émission CO2e'!$A$5:$D$16,4,0),0)</f>
        <v>0.16</v>
      </c>
      <c r="Y1339" s="24">
        <f>IFERROR(VLOOKUP(Data_Set[[#This Row],[Type Transport]],'[1]Taux émission CO2e'!$A$20:$B$31,2,0),0)</f>
        <v>0.7</v>
      </c>
      <c r="Z1339" s="6">
        <f>IFERROR(VLOOKUP(Data_Set[[#This Row],[Type Transport]],'[1]Taux émission CO2e'!$A$20:$D$31,4,0),0)</f>
        <v>6.7400000000000002E-2</v>
      </c>
      <c r="AA1339" s="30">
        <f>Data_Set[[#This Row],[Repartition Segment 1]]*Data_Set[[#This Row],[Coefficient CO2 Segment 1]]*Data_Set[[#This Row],[Poids OT (T)]]*Data_Set[[#This Row],[Distance (KM)]]</f>
        <v>2.6520589440000002</v>
      </c>
      <c r="AB1339" s="30">
        <f>Data_Set[[#This Row],[Repartition Segment 2]]*Data_Set[[#This Row],[Coefficient CO2 Segment 2]]*Data_Set[[#This Row],[Poids OT (T)]]*Data_Set[[#This Row],[Distance (KM)]]</f>
        <v>2.60675293704</v>
      </c>
      <c r="AC1339" s="30">
        <f>Data_Set[[#This Row],[Bilan CO2 Segment 1 (Kg CO2)]]+Data_Set[[#This Row],[Bilan CO2 Segment 2 (Kg CO2)]]</f>
        <v>5.2588118810399997</v>
      </c>
      <c r="AD1339" s="1"/>
    </row>
    <row r="1340" spans="1:30" ht="12.5" x14ac:dyDescent="0.25">
      <c r="A1340" s="7">
        <v>2022050075</v>
      </c>
      <c r="B1340" s="18">
        <v>44690</v>
      </c>
      <c r="C1340" s="18" t="str">
        <f>TEXT(B1340, "mmmm")</f>
        <v>mai</v>
      </c>
      <c r="D1340" s="18" t="str">
        <f>TEXT(B1340,"aaaa")</f>
        <v>2022</v>
      </c>
      <c r="E1340" s="7">
        <v>1502960</v>
      </c>
      <c r="F1340" s="17">
        <v>318</v>
      </c>
      <c r="G1340" s="23">
        <f>Data_Set[[#This Row],[Poids OT (kg)]]/1000</f>
        <v>0.318</v>
      </c>
      <c r="H1340" s="6" t="s">
        <v>1</v>
      </c>
      <c r="I1340" s="7">
        <v>270</v>
      </c>
      <c r="J1340" s="6">
        <v>91100</v>
      </c>
      <c r="K1340" s="6" t="s">
        <v>22</v>
      </c>
      <c r="L1340" s="6">
        <v>76380</v>
      </c>
      <c r="M1340" s="6" t="s">
        <v>51</v>
      </c>
      <c r="N1340" s="7">
        <v>173.74600000000001</v>
      </c>
      <c r="O1340" s="6" t="s">
        <v>145</v>
      </c>
      <c r="P1340" s="6" t="s">
        <v>146</v>
      </c>
      <c r="Q1340" s="11">
        <v>1690891543678</v>
      </c>
      <c r="R1340" s="12">
        <v>154098765</v>
      </c>
      <c r="S1340" s="6" t="str">
        <f>LEFT(Q1340,1)</f>
        <v>1</v>
      </c>
      <c r="T1340" s="6" t="str">
        <f>IF(S1340="1","Homme",IF(S1340="0","Inconnu","Femme"))</f>
        <v>Homme</v>
      </c>
      <c r="U1340" s="6" t="str">
        <f>"19"&amp;MID(Q1340, SEARCH("", Q1340) + 1,2)</f>
        <v>1969</v>
      </c>
      <c r="V1340" s="6" t="str">
        <f>FLOOR(U1340,5) &amp; "-" &amp; FLOOR(U1340,5) + 5</f>
        <v>1965-1970</v>
      </c>
      <c r="W1340" s="24">
        <f>IFERROR(VLOOKUP(Data_Set[[#This Row],[Type Transport]],'[1]Taux émission CO2e'!$A$5:$B$16,2,0),0)</f>
        <v>0.3</v>
      </c>
      <c r="X1340" s="28">
        <f>IFERROR(VLOOKUP(Data_Set[[#This Row],[Type Transport]],'[1]Taux émission CO2e'!$A$5:$D$16,4,0),0)</f>
        <v>0.16</v>
      </c>
      <c r="Y1340" s="24">
        <f>IFERROR(VLOOKUP(Data_Set[[#This Row],[Type Transport]],'[1]Taux émission CO2e'!$A$20:$B$31,2,0),0)</f>
        <v>0.7</v>
      </c>
      <c r="Z1340" s="6">
        <f>IFERROR(VLOOKUP(Data_Set[[#This Row],[Type Transport]],'[1]Taux émission CO2e'!$A$20:$D$31,4,0),0)</f>
        <v>6.7400000000000002E-2</v>
      </c>
      <c r="AA1340" s="30">
        <f>Data_Set[[#This Row],[Repartition Segment 1]]*Data_Set[[#This Row],[Coefficient CO2 Segment 1]]*Data_Set[[#This Row],[Poids OT (T)]]*Data_Set[[#This Row],[Distance (KM)]]</f>
        <v>2.6520589440000002</v>
      </c>
      <c r="AB1340" s="30">
        <f>Data_Set[[#This Row],[Repartition Segment 2]]*Data_Set[[#This Row],[Coefficient CO2 Segment 2]]*Data_Set[[#This Row],[Poids OT (T)]]*Data_Set[[#This Row],[Distance (KM)]]</f>
        <v>2.60675293704</v>
      </c>
      <c r="AC1340" s="30">
        <f>Data_Set[[#This Row],[Bilan CO2 Segment 1 (Kg CO2)]]+Data_Set[[#This Row],[Bilan CO2 Segment 2 (Kg CO2)]]</f>
        <v>5.2588118810399997</v>
      </c>
      <c r="AD1340" s="1"/>
    </row>
    <row r="1341" spans="1:30" ht="12.5" x14ac:dyDescent="0.25">
      <c r="A1341" s="7">
        <v>2022050075</v>
      </c>
      <c r="B1341" s="18">
        <v>44698</v>
      </c>
      <c r="C1341" s="18" t="str">
        <f>TEXT(B1341, "mmmm")</f>
        <v>mai</v>
      </c>
      <c r="D1341" s="18" t="str">
        <f>TEXT(B1341,"aaaa")</f>
        <v>2022</v>
      </c>
      <c r="E1341" s="7">
        <v>1507014</v>
      </c>
      <c r="F1341" s="17">
        <v>318</v>
      </c>
      <c r="G1341" s="23">
        <f>Data_Set[[#This Row],[Poids OT (kg)]]/1000</f>
        <v>0.318</v>
      </c>
      <c r="H1341" s="6" t="s">
        <v>1</v>
      </c>
      <c r="I1341" s="7">
        <v>250</v>
      </c>
      <c r="J1341" s="6">
        <v>91100</v>
      </c>
      <c r="K1341" s="6" t="s">
        <v>22</v>
      </c>
      <c r="L1341" s="6">
        <v>76380</v>
      </c>
      <c r="M1341" s="6" t="s">
        <v>51</v>
      </c>
      <c r="N1341" s="7">
        <v>173.74600000000001</v>
      </c>
      <c r="O1341" s="6" t="s">
        <v>145</v>
      </c>
      <c r="P1341" s="6" t="s">
        <v>146</v>
      </c>
      <c r="Q1341" s="11">
        <v>1690891543678</v>
      </c>
      <c r="R1341" s="12">
        <v>154098765</v>
      </c>
      <c r="S1341" s="6" t="str">
        <f>LEFT(Q1341,1)</f>
        <v>1</v>
      </c>
      <c r="T1341" s="6" t="str">
        <f>IF(S1341="1","Homme",IF(S1341="0","Inconnu","Femme"))</f>
        <v>Homme</v>
      </c>
      <c r="U1341" s="6" t="str">
        <f>"19"&amp;MID(Q1341, SEARCH("", Q1341) + 1,2)</f>
        <v>1969</v>
      </c>
      <c r="V1341" s="6" t="str">
        <f>FLOOR(U1341,5) &amp; "-" &amp; FLOOR(U1341,5) + 5</f>
        <v>1965-1970</v>
      </c>
      <c r="W1341" s="24">
        <f>IFERROR(VLOOKUP(Data_Set[[#This Row],[Type Transport]],'[1]Taux émission CO2e'!$A$5:$B$16,2,0),0)</f>
        <v>0.3</v>
      </c>
      <c r="X1341" s="28">
        <f>IFERROR(VLOOKUP(Data_Set[[#This Row],[Type Transport]],'[1]Taux émission CO2e'!$A$5:$D$16,4,0),0)</f>
        <v>0.16</v>
      </c>
      <c r="Y1341" s="24">
        <f>IFERROR(VLOOKUP(Data_Set[[#This Row],[Type Transport]],'[1]Taux émission CO2e'!$A$20:$B$31,2,0),0)</f>
        <v>0.7</v>
      </c>
      <c r="Z1341" s="6">
        <f>IFERROR(VLOOKUP(Data_Set[[#This Row],[Type Transport]],'[1]Taux émission CO2e'!$A$20:$D$31,4,0),0)</f>
        <v>6.7400000000000002E-2</v>
      </c>
      <c r="AA1341" s="30">
        <f>Data_Set[[#This Row],[Repartition Segment 1]]*Data_Set[[#This Row],[Coefficient CO2 Segment 1]]*Data_Set[[#This Row],[Poids OT (T)]]*Data_Set[[#This Row],[Distance (KM)]]</f>
        <v>2.6520589440000002</v>
      </c>
      <c r="AB1341" s="30">
        <f>Data_Set[[#This Row],[Repartition Segment 2]]*Data_Set[[#This Row],[Coefficient CO2 Segment 2]]*Data_Set[[#This Row],[Poids OT (T)]]*Data_Set[[#This Row],[Distance (KM)]]</f>
        <v>2.60675293704</v>
      </c>
      <c r="AC1341" s="30">
        <f>Data_Set[[#This Row],[Bilan CO2 Segment 1 (Kg CO2)]]+Data_Set[[#This Row],[Bilan CO2 Segment 2 (Kg CO2)]]</f>
        <v>5.2588118810399997</v>
      </c>
      <c r="AD1341" s="1"/>
    </row>
    <row r="1342" spans="1:30" ht="12.5" x14ac:dyDescent="0.25">
      <c r="A1342" s="7">
        <v>2022050075</v>
      </c>
      <c r="B1342" s="18">
        <v>44708</v>
      </c>
      <c r="C1342" s="18" t="str">
        <f>TEXT(B1342, "mmmm")</f>
        <v>mai</v>
      </c>
      <c r="D1342" s="18" t="str">
        <f>TEXT(B1342,"aaaa")</f>
        <v>2022</v>
      </c>
      <c r="E1342" s="7">
        <v>1511363</v>
      </c>
      <c r="F1342" s="17">
        <v>106</v>
      </c>
      <c r="G1342" s="23">
        <f>Data_Set[[#This Row],[Poids OT (kg)]]/1000</f>
        <v>0.106</v>
      </c>
      <c r="H1342" s="6" t="s">
        <v>1</v>
      </c>
      <c r="I1342" s="7">
        <v>108</v>
      </c>
      <c r="J1342" s="6">
        <v>91100</v>
      </c>
      <c r="K1342" s="6" t="s">
        <v>22</v>
      </c>
      <c r="L1342" s="6">
        <v>76380</v>
      </c>
      <c r="M1342" s="6" t="s">
        <v>51</v>
      </c>
      <c r="N1342" s="7">
        <v>173.74600000000001</v>
      </c>
      <c r="O1342" s="6" t="s">
        <v>145</v>
      </c>
      <c r="P1342" s="6" t="s">
        <v>146</v>
      </c>
      <c r="Q1342" s="11">
        <v>1690891543678</v>
      </c>
      <c r="R1342" s="12">
        <v>154098765</v>
      </c>
      <c r="S1342" s="6" t="str">
        <f>LEFT(Q1342,1)</f>
        <v>1</v>
      </c>
      <c r="T1342" s="6" t="str">
        <f>IF(S1342="1","Homme",IF(S1342="0","Inconnu","Femme"))</f>
        <v>Homme</v>
      </c>
      <c r="U1342" s="6" t="str">
        <f>"19"&amp;MID(Q1342, SEARCH("", Q1342) + 1,2)</f>
        <v>1969</v>
      </c>
      <c r="V1342" s="6" t="str">
        <f>FLOOR(U1342,5) &amp; "-" &amp; FLOOR(U1342,5) + 5</f>
        <v>1965-1970</v>
      </c>
      <c r="W1342" s="24">
        <f>IFERROR(VLOOKUP(Data_Set[[#This Row],[Type Transport]],'[1]Taux émission CO2e'!$A$5:$B$16,2,0),0)</f>
        <v>0.3</v>
      </c>
      <c r="X1342" s="28">
        <f>IFERROR(VLOOKUP(Data_Set[[#This Row],[Type Transport]],'[1]Taux émission CO2e'!$A$5:$D$16,4,0),0)</f>
        <v>0.16</v>
      </c>
      <c r="Y1342" s="24">
        <f>IFERROR(VLOOKUP(Data_Set[[#This Row],[Type Transport]],'[1]Taux émission CO2e'!$A$20:$B$31,2,0),0)</f>
        <v>0.7</v>
      </c>
      <c r="Z1342" s="6">
        <f>IFERROR(VLOOKUP(Data_Set[[#This Row],[Type Transport]],'[1]Taux émission CO2e'!$A$20:$D$31,4,0),0)</f>
        <v>6.7400000000000002E-2</v>
      </c>
      <c r="AA1342" s="30">
        <f>Data_Set[[#This Row],[Repartition Segment 1]]*Data_Set[[#This Row],[Coefficient CO2 Segment 1]]*Data_Set[[#This Row],[Poids OT (T)]]*Data_Set[[#This Row],[Distance (KM)]]</f>
        <v>0.88401964799999999</v>
      </c>
      <c r="AB1342" s="30">
        <f>Data_Set[[#This Row],[Repartition Segment 2]]*Data_Set[[#This Row],[Coefficient CO2 Segment 2]]*Data_Set[[#This Row],[Poids OT (T)]]*Data_Set[[#This Row],[Distance (KM)]]</f>
        <v>0.86891764567999996</v>
      </c>
      <c r="AC1342" s="30">
        <f>Data_Set[[#This Row],[Bilan CO2 Segment 1 (Kg CO2)]]+Data_Set[[#This Row],[Bilan CO2 Segment 2 (Kg CO2)]]</f>
        <v>1.7529372936800001</v>
      </c>
      <c r="AD1342" s="1"/>
    </row>
    <row r="1343" spans="1:30" ht="12.5" x14ac:dyDescent="0.25">
      <c r="A1343" s="7">
        <v>20220600077</v>
      </c>
      <c r="B1343" s="18">
        <v>44712</v>
      </c>
      <c r="C1343" s="18" t="str">
        <f>TEXT(B1343, "mmmm")</f>
        <v>mai</v>
      </c>
      <c r="D1343" s="18" t="str">
        <f>TEXT(B1343,"aaaa")</f>
        <v>2022</v>
      </c>
      <c r="E1343" s="7">
        <v>1512185</v>
      </c>
      <c r="F1343" s="17">
        <v>318</v>
      </c>
      <c r="G1343" s="23">
        <f>Data_Set[[#This Row],[Poids OT (kg)]]/1000</f>
        <v>0.318</v>
      </c>
      <c r="H1343" s="6" t="s">
        <v>1</v>
      </c>
      <c r="I1343" s="7">
        <v>250</v>
      </c>
      <c r="J1343" s="6">
        <v>91100</v>
      </c>
      <c r="K1343" s="6" t="s">
        <v>22</v>
      </c>
      <c r="L1343" s="6">
        <v>76380</v>
      </c>
      <c r="M1343" s="6" t="s">
        <v>51</v>
      </c>
      <c r="N1343" s="7">
        <v>173.74600000000001</v>
      </c>
      <c r="O1343" s="6" t="s">
        <v>145</v>
      </c>
      <c r="P1343" s="6" t="s">
        <v>146</v>
      </c>
      <c r="Q1343" s="11">
        <v>1690891543678</v>
      </c>
      <c r="R1343" s="12">
        <v>154098765</v>
      </c>
      <c r="S1343" s="6" t="str">
        <f>LEFT(Q1343,1)</f>
        <v>1</v>
      </c>
      <c r="T1343" s="6" t="str">
        <f>IF(S1343="1","Homme",IF(S1343="0","Inconnu","Femme"))</f>
        <v>Homme</v>
      </c>
      <c r="U1343" s="6" t="str">
        <f>"19"&amp;MID(Q1343, SEARCH("", Q1343) + 1,2)</f>
        <v>1969</v>
      </c>
      <c r="V1343" s="6" t="str">
        <f>FLOOR(U1343,5) &amp; "-" &amp; FLOOR(U1343,5) + 5</f>
        <v>1965-1970</v>
      </c>
      <c r="W1343" s="24">
        <f>IFERROR(VLOOKUP(Data_Set[[#This Row],[Type Transport]],'[1]Taux émission CO2e'!$A$5:$B$16,2,0),0)</f>
        <v>0.3</v>
      </c>
      <c r="X1343" s="28">
        <f>IFERROR(VLOOKUP(Data_Set[[#This Row],[Type Transport]],'[1]Taux émission CO2e'!$A$5:$D$16,4,0),0)</f>
        <v>0.16</v>
      </c>
      <c r="Y1343" s="24">
        <f>IFERROR(VLOOKUP(Data_Set[[#This Row],[Type Transport]],'[1]Taux émission CO2e'!$A$20:$B$31,2,0),0)</f>
        <v>0.7</v>
      </c>
      <c r="Z1343" s="6">
        <f>IFERROR(VLOOKUP(Data_Set[[#This Row],[Type Transport]],'[1]Taux émission CO2e'!$A$20:$D$31,4,0),0)</f>
        <v>6.7400000000000002E-2</v>
      </c>
      <c r="AA1343" s="30">
        <f>Data_Set[[#This Row],[Repartition Segment 1]]*Data_Set[[#This Row],[Coefficient CO2 Segment 1]]*Data_Set[[#This Row],[Poids OT (T)]]*Data_Set[[#This Row],[Distance (KM)]]</f>
        <v>2.6520589440000002</v>
      </c>
      <c r="AB1343" s="30">
        <f>Data_Set[[#This Row],[Repartition Segment 2]]*Data_Set[[#This Row],[Coefficient CO2 Segment 2]]*Data_Set[[#This Row],[Poids OT (T)]]*Data_Set[[#This Row],[Distance (KM)]]</f>
        <v>2.60675293704</v>
      </c>
      <c r="AC1343" s="30">
        <f>Data_Set[[#This Row],[Bilan CO2 Segment 1 (Kg CO2)]]+Data_Set[[#This Row],[Bilan CO2 Segment 2 (Kg CO2)]]</f>
        <v>5.2588118810399997</v>
      </c>
      <c r="AD1343" s="1"/>
    </row>
    <row r="1344" spans="1:30" ht="12.5" x14ac:dyDescent="0.25">
      <c r="A1344" s="7">
        <v>20220600077</v>
      </c>
      <c r="B1344" s="18">
        <v>44720</v>
      </c>
      <c r="C1344" s="18" t="str">
        <f>TEXT(B1344, "mmmm")</f>
        <v>juin</v>
      </c>
      <c r="D1344" s="18" t="str">
        <f>TEXT(B1344,"aaaa")</f>
        <v>2022</v>
      </c>
      <c r="E1344" s="7">
        <v>1515659</v>
      </c>
      <c r="F1344" s="17">
        <v>424</v>
      </c>
      <c r="G1344" s="23">
        <f>Data_Set[[#This Row],[Poids OT (kg)]]/1000</f>
        <v>0.42399999999999999</v>
      </c>
      <c r="H1344" s="6" t="s">
        <v>1</v>
      </c>
      <c r="I1344" s="7">
        <v>250</v>
      </c>
      <c r="J1344" s="6">
        <v>91100</v>
      </c>
      <c r="K1344" s="6" t="s">
        <v>22</v>
      </c>
      <c r="L1344" s="6">
        <v>76380</v>
      </c>
      <c r="M1344" s="6" t="s">
        <v>51</v>
      </c>
      <c r="N1344" s="7">
        <v>173.74600000000001</v>
      </c>
      <c r="O1344" s="6" t="s">
        <v>145</v>
      </c>
      <c r="P1344" s="6" t="s">
        <v>146</v>
      </c>
      <c r="Q1344" s="11">
        <v>1690891543678</v>
      </c>
      <c r="R1344" s="12">
        <v>154098765</v>
      </c>
      <c r="S1344" s="6" t="str">
        <f>LEFT(Q1344,1)</f>
        <v>1</v>
      </c>
      <c r="T1344" s="6" t="str">
        <f>IF(S1344="1","Homme",IF(S1344="0","Inconnu","Femme"))</f>
        <v>Homme</v>
      </c>
      <c r="U1344" s="6" t="str">
        <f>"19"&amp;MID(Q1344, SEARCH("", Q1344) + 1,2)</f>
        <v>1969</v>
      </c>
      <c r="V1344" s="6" t="str">
        <f>FLOOR(U1344,5) &amp; "-" &amp; FLOOR(U1344,5) + 5</f>
        <v>1965-1970</v>
      </c>
      <c r="W1344" s="24">
        <f>IFERROR(VLOOKUP(Data_Set[[#This Row],[Type Transport]],'[1]Taux émission CO2e'!$A$5:$B$16,2,0),0)</f>
        <v>0.3</v>
      </c>
      <c r="X1344" s="28">
        <f>IFERROR(VLOOKUP(Data_Set[[#This Row],[Type Transport]],'[1]Taux émission CO2e'!$A$5:$D$16,4,0),0)</f>
        <v>0.16</v>
      </c>
      <c r="Y1344" s="24">
        <f>IFERROR(VLOOKUP(Data_Set[[#This Row],[Type Transport]],'[1]Taux émission CO2e'!$A$20:$B$31,2,0),0)</f>
        <v>0.7</v>
      </c>
      <c r="Z1344" s="6">
        <f>IFERROR(VLOOKUP(Data_Set[[#This Row],[Type Transport]],'[1]Taux émission CO2e'!$A$20:$D$31,4,0),0)</f>
        <v>6.7400000000000002E-2</v>
      </c>
      <c r="AA1344" s="30">
        <f>Data_Set[[#This Row],[Repartition Segment 1]]*Data_Set[[#This Row],[Coefficient CO2 Segment 1]]*Data_Set[[#This Row],[Poids OT (T)]]*Data_Set[[#This Row],[Distance (KM)]]</f>
        <v>3.536078592</v>
      </c>
      <c r="AB1344" s="30">
        <f>Data_Set[[#This Row],[Repartition Segment 2]]*Data_Set[[#This Row],[Coefficient CO2 Segment 2]]*Data_Set[[#This Row],[Poids OT (T)]]*Data_Set[[#This Row],[Distance (KM)]]</f>
        <v>3.4756705827199998</v>
      </c>
      <c r="AC1344" s="30">
        <f>Data_Set[[#This Row],[Bilan CO2 Segment 1 (Kg CO2)]]+Data_Set[[#This Row],[Bilan CO2 Segment 2 (Kg CO2)]]</f>
        <v>7.0117491747200003</v>
      </c>
      <c r="AD1344" s="1"/>
    </row>
    <row r="1345" spans="1:30" ht="12.5" x14ac:dyDescent="0.25">
      <c r="A1345" s="7">
        <v>20220800118</v>
      </c>
      <c r="B1345" s="18">
        <v>44784</v>
      </c>
      <c r="C1345" s="18" t="str">
        <f>TEXT(B1345, "mmmm")</f>
        <v>août</v>
      </c>
      <c r="D1345" s="18" t="str">
        <f>TEXT(B1345,"aaaa")</f>
        <v>2022</v>
      </c>
      <c r="E1345" s="7">
        <v>1541421</v>
      </c>
      <c r="F1345" s="17">
        <v>321</v>
      </c>
      <c r="G1345" s="23">
        <f>Data_Set[[#This Row],[Poids OT (kg)]]/1000</f>
        <v>0.32100000000000001</v>
      </c>
      <c r="H1345" s="6" t="s">
        <v>1</v>
      </c>
      <c r="I1345" s="7">
        <v>200</v>
      </c>
      <c r="J1345" s="6">
        <v>91100</v>
      </c>
      <c r="K1345" s="6" t="s">
        <v>22</v>
      </c>
      <c r="L1345" s="6">
        <v>76380</v>
      </c>
      <c r="M1345" s="6" t="s">
        <v>51</v>
      </c>
      <c r="N1345" s="7">
        <v>173.74600000000001</v>
      </c>
      <c r="O1345" s="6" t="s">
        <v>145</v>
      </c>
      <c r="P1345" s="6" t="s">
        <v>146</v>
      </c>
      <c r="Q1345" s="11">
        <v>1690891543678</v>
      </c>
      <c r="R1345" s="12">
        <v>154098765</v>
      </c>
      <c r="S1345" s="6" t="str">
        <f>LEFT(Q1345,1)</f>
        <v>1</v>
      </c>
      <c r="T1345" s="6" t="str">
        <f>IF(S1345="1","Homme",IF(S1345="0","Inconnu","Femme"))</f>
        <v>Homme</v>
      </c>
      <c r="U1345" s="6" t="str">
        <f>"19"&amp;MID(Q1345, SEARCH("", Q1345) + 1,2)</f>
        <v>1969</v>
      </c>
      <c r="V1345" s="6" t="str">
        <f>FLOOR(U1345,5) &amp; "-" &amp; FLOOR(U1345,5) + 5</f>
        <v>1965-1970</v>
      </c>
      <c r="W1345" s="24">
        <f>IFERROR(VLOOKUP(Data_Set[[#This Row],[Type Transport]],'[1]Taux émission CO2e'!$A$5:$B$16,2,0),0)</f>
        <v>0.3</v>
      </c>
      <c r="X1345" s="28">
        <f>IFERROR(VLOOKUP(Data_Set[[#This Row],[Type Transport]],'[1]Taux émission CO2e'!$A$5:$D$16,4,0),0)</f>
        <v>0.16</v>
      </c>
      <c r="Y1345" s="24">
        <f>IFERROR(VLOOKUP(Data_Set[[#This Row],[Type Transport]],'[1]Taux émission CO2e'!$A$20:$B$31,2,0),0)</f>
        <v>0.7</v>
      </c>
      <c r="Z1345" s="6">
        <f>IFERROR(VLOOKUP(Data_Set[[#This Row],[Type Transport]],'[1]Taux émission CO2e'!$A$20:$D$31,4,0),0)</f>
        <v>6.7400000000000002E-2</v>
      </c>
      <c r="AA1345" s="30">
        <f>Data_Set[[#This Row],[Repartition Segment 1]]*Data_Set[[#This Row],[Coefficient CO2 Segment 1]]*Data_Set[[#This Row],[Poids OT (T)]]*Data_Set[[#This Row],[Distance (KM)]]</f>
        <v>2.6770783680000001</v>
      </c>
      <c r="AB1345" s="30">
        <f>Data_Set[[#This Row],[Repartition Segment 2]]*Data_Set[[#This Row],[Coefficient CO2 Segment 2]]*Data_Set[[#This Row],[Poids OT (T)]]*Data_Set[[#This Row],[Distance (KM)]]</f>
        <v>2.63134494588</v>
      </c>
      <c r="AC1345" s="30">
        <f>Data_Set[[#This Row],[Bilan CO2 Segment 1 (Kg CO2)]]+Data_Set[[#This Row],[Bilan CO2 Segment 2 (Kg CO2)]]</f>
        <v>5.3084233138800005</v>
      </c>
      <c r="AD1345" s="1"/>
    </row>
    <row r="1346" spans="1:30" ht="12.5" x14ac:dyDescent="0.25">
      <c r="A1346" s="7">
        <v>20220400055</v>
      </c>
      <c r="B1346" s="18">
        <v>44666</v>
      </c>
      <c r="C1346" s="18" t="str">
        <f>TEXT(B1346, "mmmm")</f>
        <v>avril</v>
      </c>
      <c r="D1346" s="18" t="str">
        <f>TEXT(B1346,"aaaa")</f>
        <v>2022</v>
      </c>
      <c r="E1346" s="7">
        <v>1493437</v>
      </c>
      <c r="F1346" s="17">
        <v>150</v>
      </c>
      <c r="G1346" s="23">
        <f>Data_Set[[#This Row],[Poids OT (kg)]]/1000</f>
        <v>0.15</v>
      </c>
      <c r="H1346" s="6" t="s">
        <v>1</v>
      </c>
      <c r="I1346" s="7">
        <v>140</v>
      </c>
      <c r="J1346" s="6">
        <v>76380</v>
      </c>
      <c r="K1346" s="6" t="s">
        <v>51</v>
      </c>
      <c r="L1346" s="6">
        <v>91100</v>
      </c>
      <c r="M1346" s="6" t="s">
        <v>22</v>
      </c>
      <c r="N1346" s="7">
        <v>173.22</v>
      </c>
      <c r="O1346" s="6" t="s">
        <v>206</v>
      </c>
      <c r="P1346" s="6" t="s">
        <v>207</v>
      </c>
      <c r="Q1346" s="11">
        <v>2971076565438</v>
      </c>
      <c r="R1346" s="12">
        <v>307040201</v>
      </c>
      <c r="S1346" s="6" t="str">
        <f>LEFT(Q1346,1)</f>
        <v>2</v>
      </c>
      <c r="T1346" s="6" t="str">
        <f>IF(S1346="1","Homme",IF(S1346="0","Inconnu","Femme"))</f>
        <v>Femme</v>
      </c>
      <c r="U1346" s="6" t="str">
        <f>"19"&amp;MID(Q1346, SEARCH("", Q1346) + 1,2)</f>
        <v>1997</v>
      </c>
      <c r="V1346" s="6" t="str">
        <f>FLOOR(U1346,5) &amp; "-" &amp; FLOOR(U1346,5) + 5</f>
        <v>1995-2000</v>
      </c>
      <c r="W1346" s="24">
        <f>IFERROR(VLOOKUP(Data_Set[[#This Row],[Type Transport]],'[1]Taux émission CO2e'!$A$5:$B$16,2,0),0)</f>
        <v>0.3</v>
      </c>
      <c r="X1346" s="28">
        <f>IFERROR(VLOOKUP(Data_Set[[#This Row],[Type Transport]],'[1]Taux émission CO2e'!$A$5:$D$16,4,0),0)</f>
        <v>0.16</v>
      </c>
      <c r="Y1346" s="24">
        <f>IFERROR(VLOOKUP(Data_Set[[#This Row],[Type Transport]],'[1]Taux émission CO2e'!$A$20:$B$31,2,0),0)</f>
        <v>0.7</v>
      </c>
      <c r="Z1346" s="6">
        <f>IFERROR(VLOOKUP(Data_Set[[#This Row],[Type Transport]],'[1]Taux émission CO2e'!$A$20:$D$31,4,0),0)</f>
        <v>6.7400000000000002E-2</v>
      </c>
      <c r="AA1346" s="30">
        <f>Data_Set[[#This Row],[Repartition Segment 1]]*Data_Set[[#This Row],[Coefficient CO2 Segment 1]]*Data_Set[[#This Row],[Poids OT (T)]]*Data_Set[[#This Row],[Distance (KM)]]</f>
        <v>1.2471839999999998</v>
      </c>
      <c r="AB1346" s="30">
        <f>Data_Set[[#This Row],[Repartition Segment 2]]*Data_Set[[#This Row],[Coefficient CO2 Segment 2]]*Data_Set[[#This Row],[Poids OT (T)]]*Data_Set[[#This Row],[Distance (KM)]]</f>
        <v>1.2258779399999999</v>
      </c>
      <c r="AC1346" s="30">
        <f>Data_Set[[#This Row],[Bilan CO2 Segment 1 (Kg CO2)]]+Data_Set[[#This Row],[Bilan CO2 Segment 2 (Kg CO2)]]</f>
        <v>2.47306194</v>
      </c>
      <c r="AD1346" s="1"/>
    </row>
    <row r="1347" spans="1:30" ht="12.5" x14ac:dyDescent="0.25">
      <c r="A1347" s="7">
        <v>20220400055</v>
      </c>
      <c r="B1347" s="18">
        <v>44680</v>
      </c>
      <c r="C1347" s="18" t="str">
        <f>TEXT(B1347, "mmmm")</f>
        <v>avril</v>
      </c>
      <c r="D1347" s="18" t="str">
        <f>TEXT(B1347,"aaaa")</f>
        <v>2022</v>
      </c>
      <c r="E1347" s="7">
        <v>1498019</v>
      </c>
      <c r="F1347" s="17">
        <v>150</v>
      </c>
      <c r="G1347" s="23">
        <f>Data_Set[[#This Row],[Poids OT (kg)]]/1000</f>
        <v>0.15</v>
      </c>
      <c r="H1347" s="6" t="s">
        <v>1</v>
      </c>
      <c r="I1347" s="7">
        <v>140</v>
      </c>
      <c r="J1347" s="6">
        <v>76380</v>
      </c>
      <c r="K1347" s="6" t="s">
        <v>51</v>
      </c>
      <c r="L1347" s="6">
        <v>91100</v>
      </c>
      <c r="M1347" s="6" t="s">
        <v>22</v>
      </c>
      <c r="N1347" s="7">
        <v>173.22</v>
      </c>
      <c r="O1347" s="6" t="s">
        <v>206</v>
      </c>
      <c r="P1347" s="6" t="s">
        <v>207</v>
      </c>
      <c r="Q1347" s="11">
        <v>2971076565438</v>
      </c>
      <c r="R1347" s="12">
        <v>307040201</v>
      </c>
      <c r="S1347" s="6" t="str">
        <f>LEFT(Q1347,1)</f>
        <v>2</v>
      </c>
      <c r="T1347" s="6" t="str">
        <f>IF(S1347="1","Homme",IF(S1347="0","Inconnu","Femme"))</f>
        <v>Femme</v>
      </c>
      <c r="U1347" s="6" t="str">
        <f>"19"&amp;MID(Q1347, SEARCH("", Q1347) + 1,2)</f>
        <v>1997</v>
      </c>
      <c r="V1347" s="6" t="str">
        <f>FLOOR(U1347,5) &amp; "-" &amp; FLOOR(U1347,5) + 5</f>
        <v>1995-2000</v>
      </c>
      <c r="W1347" s="24">
        <f>IFERROR(VLOOKUP(Data_Set[[#This Row],[Type Transport]],'[1]Taux émission CO2e'!$A$5:$B$16,2,0),0)</f>
        <v>0.3</v>
      </c>
      <c r="X1347" s="28">
        <f>IFERROR(VLOOKUP(Data_Set[[#This Row],[Type Transport]],'[1]Taux émission CO2e'!$A$5:$D$16,4,0),0)</f>
        <v>0.16</v>
      </c>
      <c r="Y1347" s="24">
        <f>IFERROR(VLOOKUP(Data_Set[[#This Row],[Type Transport]],'[1]Taux émission CO2e'!$A$20:$B$31,2,0),0)</f>
        <v>0.7</v>
      </c>
      <c r="Z1347" s="6">
        <f>IFERROR(VLOOKUP(Data_Set[[#This Row],[Type Transport]],'[1]Taux émission CO2e'!$A$20:$D$31,4,0),0)</f>
        <v>6.7400000000000002E-2</v>
      </c>
      <c r="AA1347" s="30">
        <f>Data_Set[[#This Row],[Repartition Segment 1]]*Data_Set[[#This Row],[Coefficient CO2 Segment 1]]*Data_Set[[#This Row],[Poids OT (T)]]*Data_Set[[#This Row],[Distance (KM)]]</f>
        <v>1.2471839999999998</v>
      </c>
      <c r="AB1347" s="30">
        <f>Data_Set[[#This Row],[Repartition Segment 2]]*Data_Set[[#This Row],[Coefficient CO2 Segment 2]]*Data_Set[[#This Row],[Poids OT (T)]]*Data_Set[[#This Row],[Distance (KM)]]</f>
        <v>1.2258779399999999</v>
      </c>
      <c r="AC1347" s="30">
        <f>Data_Set[[#This Row],[Bilan CO2 Segment 1 (Kg CO2)]]+Data_Set[[#This Row],[Bilan CO2 Segment 2 (Kg CO2)]]</f>
        <v>2.47306194</v>
      </c>
      <c r="AD1347" s="1"/>
    </row>
    <row r="1348" spans="1:30" ht="12.5" x14ac:dyDescent="0.25">
      <c r="A1348" s="7">
        <v>2022050075</v>
      </c>
      <c r="B1348" s="18">
        <v>44687</v>
      </c>
      <c r="C1348" s="18" t="str">
        <f>TEXT(B1348, "mmmm")</f>
        <v>mai</v>
      </c>
      <c r="D1348" s="18" t="str">
        <f>TEXT(B1348,"aaaa")</f>
        <v>2022</v>
      </c>
      <c r="E1348" s="7">
        <v>1501542</v>
      </c>
      <c r="F1348" s="17">
        <v>150</v>
      </c>
      <c r="G1348" s="23">
        <f>Data_Set[[#This Row],[Poids OT (kg)]]/1000</f>
        <v>0.15</v>
      </c>
      <c r="H1348" s="6" t="s">
        <v>1</v>
      </c>
      <c r="I1348" s="7">
        <v>140</v>
      </c>
      <c r="J1348" s="6">
        <v>76380</v>
      </c>
      <c r="K1348" s="6" t="s">
        <v>51</v>
      </c>
      <c r="L1348" s="6">
        <v>91100</v>
      </c>
      <c r="M1348" s="6" t="s">
        <v>22</v>
      </c>
      <c r="N1348" s="7">
        <v>173.22</v>
      </c>
      <c r="O1348" s="6" t="s">
        <v>206</v>
      </c>
      <c r="P1348" s="6" t="s">
        <v>207</v>
      </c>
      <c r="Q1348" s="11">
        <v>2971076565438</v>
      </c>
      <c r="R1348" s="12">
        <v>307040201</v>
      </c>
      <c r="S1348" s="6" t="str">
        <f>LEFT(Q1348,1)</f>
        <v>2</v>
      </c>
      <c r="T1348" s="6" t="str">
        <f>IF(S1348="1","Homme",IF(S1348="0","Inconnu","Femme"))</f>
        <v>Femme</v>
      </c>
      <c r="U1348" s="6" t="str">
        <f>"19"&amp;MID(Q1348, SEARCH("", Q1348) + 1,2)</f>
        <v>1997</v>
      </c>
      <c r="V1348" s="6" t="str">
        <f>FLOOR(U1348,5) &amp; "-" &amp; FLOOR(U1348,5) + 5</f>
        <v>1995-2000</v>
      </c>
      <c r="W1348" s="24">
        <f>IFERROR(VLOOKUP(Data_Set[[#This Row],[Type Transport]],'[1]Taux émission CO2e'!$A$5:$B$16,2,0),0)</f>
        <v>0.3</v>
      </c>
      <c r="X1348" s="28">
        <f>IFERROR(VLOOKUP(Data_Set[[#This Row],[Type Transport]],'[1]Taux émission CO2e'!$A$5:$D$16,4,0),0)</f>
        <v>0.16</v>
      </c>
      <c r="Y1348" s="24">
        <f>IFERROR(VLOOKUP(Data_Set[[#This Row],[Type Transport]],'[1]Taux émission CO2e'!$A$20:$B$31,2,0),0)</f>
        <v>0.7</v>
      </c>
      <c r="Z1348" s="6">
        <f>IFERROR(VLOOKUP(Data_Set[[#This Row],[Type Transport]],'[1]Taux émission CO2e'!$A$20:$D$31,4,0),0)</f>
        <v>6.7400000000000002E-2</v>
      </c>
      <c r="AA1348" s="30">
        <f>Data_Set[[#This Row],[Repartition Segment 1]]*Data_Set[[#This Row],[Coefficient CO2 Segment 1]]*Data_Set[[#This Row],[Poids OT (T)]]*Data_Set[[#This Row],[Distance (KM)]]</f>
        <v>1.2471839999999998</v>
      </c>
      <c r="AB1348" s="30">
        <f>Data_Set[[#This Row],[Repartition Segment 2]]*Data_Set[[#This Row],[Coefficient CO2 Segment 2]]*Data_Set[[#This Row],[Poids OT (T)]]*Data_Set[[#This Row],[Distance (KM)]]</f>
        <v>1.2258779399999999</v>
      </c>
      <c r="AC1348" s="30">
        <f>Data_Set[[#This Row],[Bilan CO2 Segment 1 (Kg CO2)]]+Data_Set[[#This Row],[Bilan CO2 Segment 2 (Kg CO2)]]</f>
        <v>2.47306194</v>
      </c>
      <c r="AD1348" s="1"/>
    </row>
    <row r="1349" spans="1:30" ht="12.5" x14ac:dyDescent="0.25">
      <c r="A1349" s="7">
        <v>2022050075</v>
      </c>
      <c r="B1349" s="18">
        <v>44701</v>
      </c>
      <c r="C1349" s="18" t="str">
        <f>TEXT(B1349, "mmmm")</f>
        <v>mai</v>
      </c>
      <c r="D1349" s="18" t="str">
        <f>TEXT(B1349,"aaaa")</f>
        <v>2022</v>
      </c>
      <c r="E1349" s="7">
        <v>1507401</v>
      </c>
      <c r="F1349" s="17">
        <v>300</v>
      </c>
      <c r="G1349" s="23">
        <f>Data_Set[[#This Row],[Poids OT (kg)]]/1000</f>
        <v>0.3</v>
      </c>
      <c r="H1349" s="6" t="s">
        <v>1</v>
      </c>
      <c r="I1349" s="7">
        <v>200</v>
      </c>
      <c r="J1349" s="6">
        <v>76380</v>
      </c>
      <c r="K1349" s="6" t="s">
        <v>51</v>
      </c>
      <c r="L1349" s="6">
        <v>91100</v>
      </c>
      <c r="M1349" s="6" t="s">
        <v>22</v>
      </c>
      <c r="N1349" s="7">
        <v>173.22</v>
      </c>
      <c r="O1349" s="6" t="s">
        <v>206</v>
      </c>
      <c r="P1349" s="6" t="s">
        <v>207</v>
      </c>
      <c r="Q1349" s="11">
        <v>2971076565438</v>
      </c>
      <c r="R1349" s="12">
        <v>307040201</v>
      </c>
      <c r="S1349" s="6" t="str">
        <f>LEFT(Q1349,1)</f>
        <v>2</v>
      </c>
      <c r="T1349" s="6" t="str">
        <f>IF(S1349="1","Homme",IF(S1349="0","Inconnu","Femme"))</f>
        <v>Femme</v>
      </c>
      <c r="U1349" s="6" t="str">
        <f>"19"&amp;MID(Q1349, SEARCH("", Q1349) + 1,2)</f>
        <v>1997</v>
      </c>
      <c r="V1349" s="6" t="str">
        <f>FLOOR(U1349,5) &amp; "-" &amp; FLOOR(U1349,5) + 5</f>
        <v>1995-2000</v>
      </c>
      <c r="W1349" s="24">
        <f>IFERROR(VLOOKUP(Data_Set[[#This Row],[Type Transport]],'[1]Taux émission CO2e'!$A$5:$B$16,2,0),0)</f>
        <v>0.3</v>
      </c>
      <c r="X1349" s="28">
        <f>IFERROR(VLOOKUP(Data_Set[[#This Row],[Type Transport]],'[1]Taux émission CO2e'!$A$5:$D$16,4,0),0)</f>
        <v>0.16</v>
      </c>
      <c r="Y1349" s="24">
        <f>IFERROR(VLOOKUP(Data_Set[[#This Row],[Type Transport]],'[1]Taux émission CO2e'!$A$20:$B$31,2,0),0)</f>
        <v>0.7</v>
      </c>
      <c r="Z1349" s="6">
        <f>IFERROR(VLOOKUP(Data_Set[[#This Row],[Type Transport]],'[1]Taux émission CO2e'!$A$20:$D$31,4,0),0)</f>
        <v>6.7400000000000002E-2</v>
      </c>
      <c r="AA1349" s="30">
        <f>Data_Set[[#This Row],[Repartition Segment 1]]*Data_Set[[#This Row],[Coefficient CO2 Segment 1]]*Data_Set[[#This Row],[Poids OT (T)]]*Data_Set[[#This Row],[Distance (KM)]]</f>
        <v>2.4943679999999997</v>
      </c>
      <c r="AB1349" s="30">
        <f>Data_Set[[#This Row],[Repartition Segment 2]]*Data_Set[[#This Row],[Coefficient CO2 Segment 2]]*Data_Set[[#This Row],[Poids OT (T)]]*Data_Set[[#This Row],[Distance (KM)]]</f>
        <v>2.4517558799999999</v>
      </c>
      <c r="AC1349" s="30">
        <f>Data_Set[[#This Row],[Bilan CO2 Segment 1 (Kg CO2)]]+Data_Set[[#This Row],[Bilan CO2 Segment 2 (Kg CO2)]]</f>
        <v>4.94612388</v>
      </c>
      <c r="AD1349" s="1"/>
    </row>
    <row r="1350" spans="1:30" ht="12.5" x14ac:dyDescent="0.25">
      <c r="A1350" s="7">
        <v>202205000139</v>
      </c>
      <c r="B1350" s="18">
        <v>44708</v>
      </c>
      <c r="C1350" s="18" t="str">
        <f>TEXT(B1350, "mmmm")</f>
        <v>mai</v>
      </c>
      <c r="D1350" s="18" t="str">
        <f>TEXT(B1350,"aaaa")</f>
        <v>2022</v>
      </c>
      <c r="E1350" s="7">
        <v>1510764</v>
      </c>
      <c r="F1350" s="17">
        <v>150</v>
      </c>
      <c r="G1350" s="23">
        <f>Data_Set[[#This Row],[Poids OT (kg)]]/1000</f>
        <v>0.15</v>
      </c>
      <c r="H1350" s="6" t="s">
        <v>1</v>
      </c>
      <c r="I1350" s="7">
        <v>200</v>
      </c>
      <c r="J1350" s="6">
        <v>76380</v>
      </c>
      <c r="K1350" s="6" t="s">
        <v>51</v>
      </c>
      <c r="L1350" s="6">
        <v>91100</v>
      </c>
      <c r="M1350" s="6" t="s">
        <v>22</v>
      </c>
      <c r="N1350" s="7">
        <v>173.22</v>
      </c>
      <c r="O1350" s="6" t="s">
        <v>206</v>
      </c>
      <c r="P1350" s="6" t="s">
        <v>207</v>
      </c>
      <c r="Q1350" s="11">
        <v>2971076565438</v>
      </c>
      <c r="R1350" s="12">
        <v>307040201</v>
      </c>
      <c r="S1350" s="6" t="str">
        <f>LEFT(Q1350,1)</f>
        <v>2</v>
      </c>
      <c r="T1350" s="6" t="str">
        <f>IF(S1350="1","Homme",IF(S1350="0","Inconnu","Femme"))</f>
        <v>Femme</v>
      </c>
      <c r="U1350" s="6" t="str">
        <f>"19"&amp;MID(Q1350, SEARCH("", Q1350) + 1,2)</f>
        <v>1997</v>
      </c>
      <c r="V1350" s="6" t="str">
        <f>FLOOR(U1350,5) &amp; "-" &amp; FLOOR(U1350,5) + 5</f>
        <v>1995-2000</v>
      </c>
      <c r="W1350" s="24">
        <f>IFERROR(VLOOKUP(Data_Set[[#This Row],[Type Transport]],'[1]Taux émission CO2e'!$A$5:$B$16,2,0),0)</f>
        <v>0.3</v>
      </c>
      <c r="X1350" s="28">
        <f>IFERROR(VLOOKUP(Data_Set[[#This Row],[Type Transport]],'[1]Taux émission CO2e'!$A$5:$D$16,4,0),0)</f>
        <v>0.16</v>
      </c>
      <c r="Y1350" s="24">
        <f>IFERROR(VLOOKUP(Data_Set[[#This Row],[Type Transport]],'[1]Taux émission CO2e'!$A$20:$B$31,2,0),0)</f>
        <v>0.7</v>
      </c>
      <c r="Z1350" s="6">
        <f>IFERROR(VLOOKUP(Data_Set[[#This Row],[Type Transport]],'[1]Taux émission CO2e'!$A$20:$D$31,4,0),0)</f>
        <v>6.7400000000000002E-2</v>
      </c>
      <c r="AA1350" s="30">
        <f>Data_Set[[#This Row],[Repartition Segment 1]]*Data_Set[[#This Row],[Coefficient CO2 Segment 1]]*Data_Set[[#This Row],[Poids OT (T)]]*Data_Set[[#This Row],[Distance (KM)]]</f>
        <v>1.2471839999999998</v>
      </c>
      <c r="AB1350" s="30">
        <f>Data_Set[[#This Row],[Repartition Segment 2]]*Data_Set[[#This Row],[Coefficient CO2 Segment 2]]*Data_Set[[#This Row],[Poids OT (T)]]*Data_Set[[#This Row],[Distance (KM)]]</f>
        <v>1.2258779399999999</v>
      </c>
      <c r="AC1350" s="30">
        <f>Data_Set[[#This Row],[Bilan CO2 Segment 1 (Kg CO2)]]+Data_Set[[#This Row],[Bilan CO2 Segment 2 (Kg CO2)]]</f>
        <v>2.47306194</v>
      </c>
      <c r="AD1350" s="1"/>
    </row>
    <row r="1351" spans="1:30" ht="12.5" x14ac:dyDescent="0.25">
      <c r="A1351" s="7">
        <v>20220600077</v>
      </c>
      <c r="B1351" s="18">
        <v>44715</v>
      </c>
      <c r="C1351" s="18" t="str">
        <f>TEXT(B1351, "mmmm")</f>
        <v>juin</v>
      </c>
      <c r="D1351" s="18" t="str">
        <f>TEXT(B1351,"aaaa")</f>
        <v>2022</v>
      </c>
      <c r="E1351" s="7">
        <v>1513079</v>
      </c>
      <c r="F1351" s="17">
        <v>300</v>
      </c>
      <c r="G1351" s="23">
        <f>Data_Set[[#This Row],[Poids OT (kg)]]/1000</f>
        <v>0.3</v>
      </c>
      <c r="H1351" s="6" t="s">
        <v>1</v>
      </c>
      <c r="I1351" s="7">
        <v>200</v>
      </c>
      <c r="J1351" s="6">
        <v>76380</v>
      </c>
      <c r="K1351" s="6" t="s">
        <v>51</v>
      </c>
      <c r="L1351" s="6">
        <v>91100</v>
      </c>
      <c r="M1351" s="6" t="s">
        <v>22</v>
      </c>
      <c r="N1351" s="7">
        <v>173.22</v>
      </c>
      <c r="O1351" s="6" t="s">
        <v>206</v>
      </c>
      <c r="P1351" s="6" t="s">
        <v>207</v>
      </c>
      <c r="Q1351" s="11">
        <v>2971076565438</v>
      </c>
      <c r="R1351" s="12">
        <v>307040201</v>
      </c>
      <c r="S1351" s="6" t="str">
        <f>LEFT(Q1351,1)</f>
        <v>2</v>
      </c>
      <c r="T1351" s="6" t="str">
        <f>IF(S1351="1","Homme",IF(S1351="0","Inconnu","Femme"))</f>
        <v>Femme</v>
      </c>
      <c r="U1351" s="6" t="str">
        <f>"19"&amp;MID(Q1351, SEARCH("", Q1351) + 1,2)</f>
        <v>1997</v>
      </c>
      <c r="V1351" s="6" t="str">
        <f>FLOOR(U1351,5) &amp; "-" &amp; FLOOR(U1351,5) + 5</f>
        <v>1995-2000</v>
      </c>
      <c r="W1351" s="24">
        <f>IFERROR(VLOOKUP(Data_Set[[#This Row],[Type Transport]],'[1]Taux émission CO2e'!$A$5:$B$16,2,0),0)</f>
        <v>0.3</v>
      </c>
      <c r="X1351" s="28">
        <f>IFERROR(VLOOKUP(Data_Set[[#This Row],[Type Transport]],'[1]Taux émission CO2e'!$A$5:$D$16,4,0),0)</f>
        <v>0.16</v>
      </c>
      <c r="Y1351" s="24">
        <f>IFERROR(VLOOKUP(Data_Set[[#This Row],[Type Transport]],'[1]Taux émission CO2e'!$A$20:$B$31,2,0),0)</f>
        <v>0.7</v>
      </c>
      <c r="Z1351" s="6">
        <f>IFERROR(VLOOKUP(Data_Set[[#This Row],[Type Transport]],'[1]Taux émission CO2e'!$A$20:$D$31,4,0),0)</f>
        <v>6.7400000000000002E-2</v>
      </c>
      <c r="AA1351" s="30">
        <f>Data_Set[[#This Row],[Repartition Segment 1]]*Data_Set[[#This Row],[Coefficient CO2 Segment 1]]*Data_Set[[#This Row],[Poids OT (T)]]*Data_Set[[#This Row],[Distance (KM)]]</f>
        <v>2.4943679999999997</v>
      </c>
      <c r="AB1351" s="30">
        <f>Data_Set[[#This Row],[Repartition Segment 2]]*Data_Set[[#This Row],[Coefficient CO2 Segment 2]]*Data_Set[[#This Row],[Poids OT (T)]]*Data_Set[[#This Row],[Distance (KM)]]</f>
        <v>2.4517558799999999</v>
      </c>
      <c r="AC1351" s="30">
        <f>Data_Set[[#This Row],[Bilan CO2 Segment 1 (Kg CO2)]]+Data_Set[[#This Row],[Bilan CO2 Segment 2 (Kg CO2)]]</f>
        <v>4.94612388</v>
      </c>
      <c r="AD1351" s="1"/>
    </row>
    <row r="1352" spans="1:30" ht="12.5" x14ac:dyDescent="0.25">
      <c r="A1352" s="7">
        <v>20220600077</v>
      </c>
      <c r="B1352" s="18">
        <v>44727</v>
      </c>
      <c r="C1352" s="18" t="str">
        <f>TEXT(B1352, "mmmm")</f>
        <v>juin</v>
      </c>
      <c r="D1352" s="18" t="str">
        <f>TEXT(B1352,"aaaa")</f>
        <v>2022</v>
      </c>
      <c r="E1352" s="7">
        <v>1518097</v>
      </c>
      <c r="F1352" s="17">
        <v>300</v>
      </c>
      <c r="G1352" s="23">
        <f>Data_Set[[#This Row],[Poids OT (kg)]]/1000</f>
        <v>0.3</v>
      </c>
      <c r="H1352" s="6" t="s">
        <v>1</v>
      </c>
      <c r="I1352" s="7">
        <v>200</v>
      </c>
      <c r="J1352" s="6">
        <v>76380</v>
      </c>
      <c r="K1352" s="6" t="s">
        <v>51</v>
      </c>
      <c r="L1352" s="6">
        <v>91100</v>
      </c>
      <c r="M1352" s="6" t="s">
        <v>22</v>
      </c>
      <c r="N1352" s="7">
        <v>173.22</v>
      </c>
      <c r="O1352" s="6" t="s">
        <v>206</v>
      </c>
      <c r="P1352" s="6" t="s">
        <v>207</v>
      </c>
      <c r="Q1352" s="11">
        <v>2971076565438</v>
      </c>
      <c r="R1352" s="12">
        <v>307040201</v>
      </c>
      <c r="S1352" s="6" t="str">
        <f>LEFT(Q1352,1)</f>
        <v>2</v>
      </c>
      <c r="T1352" s="6" t="str">
        <f>IF(S1352="1","Homme",IF(S1352="0","Inconnu","Femme"))</f>
        <v>Femme</v>
      </c>
      <c r="U1352" s="6" t="str">
        <f>"19"&amp;MID(Q1352, SEARCH("", Q1352) + 1,2)</f>
        <v>1997</v>
      </c>
      <c r="V1352" s="6" t="str">
        <f>FLOOR(U1352,5) &amp; "-" &amp; FLOOR(U1352,5) + 5</f>
        <v>1995-2000</v>
      </c>
      <c r="W1352" s="24">
        <f>IFERROR(VLOOKUP(Data_Set[[#This Row],[Type Transport]],'[1]Taux émission CO2e'!$A$5:$B$16,2,0),0)</f>
        <v>0.3</v>
      </c>
      <c r="X1352" s="28">
        <f>IFERROR(VLOOKUP(Data_Set[[#This Row],[Type Transport]],'[1]Taux émission CO2e'!$A$5:$D$16,4,0),0)</f>
        <v>0.16</v>
      </c>
      <c r="Y1352" s="24">
        <f>IFERROR(VLOOKUP(Data_Set[[#This Row],[Type Transport]],'[1]Taux émission CO2e'!$A$20:$B$31,2,0),0)</f>
        <v>0.7</v>
      </c>
      <c r="Z1352" s="6">
        <f>IFERROR(VLOOKUP(Data_Set[[#This Row],[Type Transport]],'[1]Taux émission CO2e'!$A$20:$D$31,4,0),0)</f>
        <v>6.7400000000000002E-2</v>
      </c>
      <c r="AA1352" s="30">
        <f>Data_Set[[#This Row],[Repartition Segment 1]]*Data_Set[[#This Row],[Coefficient CO2 Segment 1]]*Data_Set[[#This Row],[Poids OT (T)]]*Data_Set[[#This Row],[Distance (KM)]]</f>
        <v>2.4943679999999997</v>
      </c>
      <c r="AB1352" s="30">
        <f>Data_Set[[#This Row],[Repartition Segment 2]]*Data_Set[[#This Row],[Coefficient CO2 Segment 2]]*Data_Set[[#This Row],[Poids OT (T)]]*Data_Set[[#This Row],[Distance (KM)]]</f>
        <v>2.4517558799999999</v>
      </c>
      <c r="AC1352" s="30">
        <f>Data_Set[[#This Row],[Bilan CO2 Segment 1 (Kg CO2)]]+Data_Set[[#This Row],[Bilan CO2 Segment 2 (Kg CO2)]]</f>
        <v>4.94612388</v>
      </c>
      <c r="AD1352" s="1"/>
    </row>
    <row r="1353" spans="1:30" ht="12.5" x14ac:dyDescent="0.25">
      <c r="A1353" s="7">
        <v>20220600077</v>
      </c>
      <c r="B1353" s="18">
        <v>44729</v>
      </c>
      <c r="C1353" s="18" t="str">
        <f>TEXT(B1353, "mmmm")</f>
        <v>juin</v>
      </c>
      <c r="D1353" s="18" t="str">
        <f>TEXT(B1353,"aaaa")</f>
        <v>2022</v>
      </c>
      <c r="E1353" s="7">
        <v>1518880</v>
      </c>
      <c r="F1353" s="17">
        <v>300</v>
      </c>
      <c r="G1353" s="23">
        <f>Data_Set[[#This Row],[Poids OT (kg)]]/1000</f>
        <v>0.3</v>
      </c>
      <c r="H1353" s="6" t="s">
        <v>1</v>
      </c>
      <c r="I1353" s="7">
        <v>200</v>
      </c>
      <c r="J1353" s="6">
        <v>76380</v>
      </c>
      <c r="K1353" s="6" t="s">
        <v>51</v>
      </c>
      <c r="L1353" s="6">
        <v>91100</v>
      </c>
      <c r="M1353" s="6" t="s">
        <v>22</v>
      </c>
      <c r="N1353" s="7">
        <v>173.22</v>
      </c>
      <c r="O1353" s="6" t="s">
        <v>206</v>
      </c>
      <c r="P1353" s="6" t="s">
        <v>207</v>
      </c>
      <c r="Q1353" s="11">
        <v>2971076565438</v>
      </c>
      <c r="R1353" s="12">
        <v>307040201</v>
      </c>
      <c r="S1353" s="6" t="str">
        <f>LEFT(Q1353,1)</f>
        <v>2</v>
      </c>
      <c r="T1353" s="6" t="str">
        <f>IF(S1353="1","Homme",IF(S1353="0","Inconnu","Femme"))</f>
        <v>Femme</v>
      </c>
      <c r="U1353" s="6" t="str">
        <f>"19"&amp;MID(Q1353, SEARCH("", Q1353) + 1,2)</f>
        <v>1997</v>
      </c>
      <c r="V1353" s="6" t="str">
        <f>FLOOR(U1353,5) &amp; "-" &amp; FLOOR(U1353,5) + 5</f>
        <v>1995-2000</v>
      </c>
      <c r="W1353" s="24">
        <f>IFERROR(VLOOKUP(Data_Set[[#This Row],[Type Transport]],'[1]Taux émission CO2e'!$A$5:$B$16,2,0),0)</f>
        <v>0.3</v>
      </c>
      <c r="X1353" s="28">
        <f>IFERROR(VLOOKUP(Data_Set[[#This Row],[Type Transport]],'[1]Taux émission CO2e'!$A$5:$D$16,4,0),0)</f>
        <v>0.16</v>
      </c>
      <c r="Y1353" s="24">
        <f>IFERROR(VLOOKUP(Data_Set[[#This Row],[Type Transport]],'[1]Taux émission CO2e'!$A$20:$B$31,2,0),0)</f>
        <v>0.7</v>
      </c>
      <c r="Z1353" s="6">
        <f>IFERROR(VLOOKUP(Data_Set[[#This Row],[Type Transport]],'[1]Taux émission CO2e'!$A$20:$D$31,4,0),0)</f>
        <v>6.7400000000000002E-2</v>
      </c>
      <c r="AA1353" s="30">
        <f>Data_Set[[#This Row],[Repartition Segment 1]]*Data_Set[[#This Row],[Coefficient CO2 Segment 1]]*Data_Set[[#This Row],[Poids OT (T)]]*Data_Set[[#This Row],[Distance (KM)]]</f>
        <v>2.4943679999999997</v>
      </c>
      <c r="AB1353" s="30">
        <f>Data_Set[[#This Row],[Repartition Segment 2]]*Data_Set[[#This Row],[Coefficient CO2 Segment 2]]*Data_Set[[#This Row],[Poids OT (T)]]*Data_Set[[#This Row],[Distance (KM)]]</f>
        <v>2.4517558799999999</v>
      </c>
      <c r="AC1353" s="30">
        <f>Data_Set[[#This Row],[Bilan CO2 Segment 1 (Kg CO2)]]+Data_Set[[#This Row],[Bilan CO2 Segment 2 (Kg CO2)]]</f>
        <v>4.94612388</v>
      </c>
      <c r="AD1353" s="1"/>
    </row>
    <row r="1354" spans="1:30" ht="12.5" x14ac:dyDescent="0.25">
      <c r="A1354" s="7">
        <v>20220600077</v>
      </c>
      <c r="B1354" s="18">
        <v>44736</v>
      </c>
      <c r="C1354" s="18" t="str">
        <f>TEXT(B1354, "mmmm")</f>
        <v>juin</v>
      </c>
      <c r="D1354" s="18" t="str">
        <f>TEXT(B1354,"aaaa")</f>
        <v>2022</v>
      </c>
      <c r="E1354" s="7">
        <v>1522718</v>
      </c>
      <c r="F1354" s="17">
        <v>300</v>
      </c>
      <c r="G1354" s="23">
        <f>Data_Set[[#This Row],[Poids OT (kg)]]/1000</f>
        <v>0.3</v>
      </c>
      <c r="H1354" s="6" t="s">
        <v>1</v>
      </c>
      <c r="I1354" s="7">
        <v>200</v>
      </c>
      <c r="J1354" s="6">
        <v>76380</v>
      </c>
      <c r="K1354" s="6" t="s">
        <v>51</v>
      </c>
      <c r="L1354" s="6">
        <v>91100</v>
      </c>
      <c r="M1354" s="6" t="s">
        <v>22</v>
      </c>
      <c r="N1354" s="7">
        <v>173.22</v>
      </c>
      <c r="O1354" s="6" t="s">
        <v>206</v>
      </c>
      <c r="P1354" s="6" t="s">
        <v>207</v>
      </c>
      <c r="Q1354" s="11">
        <v>2971076565438</v>
      </c>
      <c r="R1354" s="12">
        <v>307040201</v>
      </c>
      <c r="S1354" s="6" t="str">
        <f>LEFT(Q1354,1)</f>
        <v>2</v>
      </c>
      <c r="T1354" s="6" t="str">
        <f>IF(S1354="1","Homme",IF(S1354="0","Inconnu","Femme"))</f>
        <v>Femme</v>
      </c>
      <c r="U1354" s="6" t="str">
        <f>"19"&amp;MID(Q1354, SEARCH("", Q1354) + 1,2)</f>
        <v>1997</v>
      </c>
      <c r="V1354" s="6" t="str">
        <f>FLOOR(U1354,5) &amp; "-" &amp; FLOOR(U1354,5) + 5</f>
        <v>1995-2000</v>
      </c>
      <c r="W1354" s="24">
        <f>IFERROR(VLOOKUP(Data_Set[[#This Row],[Type Transport]],'[1]Taux émission CO2e'!$A$5:$B$16,2,0),0)</f>
        <v>0.3</v>
      </c>
      <c r="X1354" s="28">
        <f>IFERROR(VLOOKUP(Data_Set[[#This Row],[Type Transport]],'[1]Taux émission CO2e'!$A$5:$D$16,4,0),0)</f>
        <v>0.16</v>
      </c>
      <c r="Y1354" s="24">
        <f>IFERROR(VLOOKUP(Data_Set[[#This Row],[Type Transport]],'[1]Taux émission CO2e'!$A$20:$B$31,2,0),0)</f>
        <v>0.7</v>
      </c>
      <c r="Z1354" s="6">
        <f>IFERROR(VLOOKUP(Data_Set[[#This Row],[Type Transport]],'[1]Taux émission CO2e'!$A$20:$D$31,4,0),0)</f>
        <v>6.7400000000000002E-2</v>
      </c>
      <c r="AA1354" s="30">
        <f>Data_Set[[#This Row],[Repartition Segment 1]]*Data_Set[[#This Row],[Coefficient CO2 Segment 1]]*Data_Set[[#This Row],[Poids OT (T)]]*Data_Set[[#This Row],[Distance (KM)]]</f>
        <v>2.4943679999999997</v>
      </c>
      <c r="AB1354" s="30">
        <f>Data_Set[[#This Row],[Repartition Segment 2]]*Data_Set[[#This Row],[Coefficient CO2 Segment 2]]*Data_Set[[#This Row],[Poids OT (T)]]*Data_Set[[#This Row],[Distance (KM)]]</f>
        <v>2.4517558799999999</v>
      </c>
      <c r="AC1354" s="30">
        <f>Data_Set[[#This Row],[Bilan CO2 Segment 1 (Kg CO2)]]+Data_Set[[#This Row],[Bilan CO2 Segment 2 (Kg CO2)]]</f>
        <v>4.94612388</v>
      </c>
      <c r="AD1354" s="1"/>
    </row>
    <row r="1355" spans="1:30" ht="12.5" x14ac:dyDescent="0.25">
      <c r="A1355" s="7">
        <v>20220600077</v>
      </c>
      <c r="B1355" s="18">
        <v>44741</v>
      </c>
      <c r="C1355" s="18" t="str">
        <f>TEXT(B1355, "mmmm")</f>
        <v>juin</v>
      </c>
      <c r="D1355" s="18" t="str">
        <f>TEXT(B1355,"aaaa")</f>
        <v>2022</v>
      </c>
      <c r="E1355" s="7">
        <v>1525616</v>
      </c>
      <c r="F1355" s="17">
        <v>300</v>
      </c>
      <c r="G1355" s="23">
        <f>Data_Set[[#This Row],[Poids OT (kg)]]/1000</f>
        <v>0.3</v>
      </c>
      <c r="H1355" s="6" t="s">
        <v>1</v>
      </c>
      <c r="I1355" s="7">
        <v>200</v>
      </c>
      <c r="J1355" s="6">
        <v>76380</v>
      </c>
      <c r="K1355" s="6" t="s">
        <v>51</v>
      </c>
      <c r="L1355" s="6">
        <v>91100</v>
      </c>
      <c r="M1355" s="6" t="s">
        <v>22</v>
      </c>
      <c r="N1355" s="7">
        <v>173.22</v>
      </c>
      <c r="O1355" s="6" t="s">
        <v>206</v>
      </c>
      <c r="P1355" s="6" t="s">
        <v>207</v>
      </c>
      <c r="Q1355" s="11">
        <v>2971076565438</v>
      </c>
      <c r="R1355" s="12">
        <v>307040201</v>
      </c>
      <c r="S1355" s="6" t="str">
        <f>LEFT(Q1355,1)</f>
        <v>2</v>
      </c>
      <c r="T1355" s="6" t="str">
        <f>IF(S1355="1","Homme",IF(S1355="0","Inconnu","Femme"))</f>
        <v>Femme</v>
      </c>
      <c r="U1355" s="6" t="str">
        <f>"19"&amp;MID(Q1355, SEARCH("", Q1355) + 1,2)</f>
        <v>1997</v>
      </c>
      <c r="V1355" s="6" t="str">
        <f>FLOOR(U1355,5) &amp; "-" &amp; FLOOR(U1355,5) + 5</f>
        <v>1995-2000</v>
      </c>
      <c r="W1355" s="24">
        <f>IFERROR(VLOOKUP(Data_Set[[#This Row],[Type Transport]],'[1]Taux émission CO2e'!$A$5:$B$16,2,0),0)</f>
        <v>0.3</v>
      </c>
      <c r="X1355" s="28">
        <f>IFERROR(VLOOKUP(Data_Set[[#This Row],[Type Transport]],'[1]Taux émission CO2e'!$A$5:$D$16,4,0),0)</f>
        <v>0.16</v>
      </c>
      <c r="Y1355" s="24">
        <f>IFERROR(VLOOKUP(Data_Set[[#This Row],[Type Transport]],'[1]Taux émission CO2e'!$A$20:$B$31,2,0),0)</f>
        <v>0.7</v>
      </c>
      <c r="Z1355" s="6">
        <f>IFERROR(VLOOKUP(Data_Set[[#This Row],[Type Transport]],'[1]Taux émission CO2e'!$A$20:$D$31,4,0),0)</f>
        <v>6.7400000000000002E-2</v>
      </c>
      <c r="AA1355" s="30">
        <f>Data_Set[[#This Row],[Repartition Segment 1]]*Data_Set[[#This Row],[Coefficient CO2 Segment 1]]*Data_Set[[#This Row],[Poids OT (T)]]*Data_Set[[#This Row],[Distance (KM)]]</f>
        <v>2.4943679999999997</v>
      </c>
      <c r="AB1355" s="30">
        <f>Data_Set[[#This Row],[Repartition Segment 2]]*Data_Set[[#This Row],[Coefficient CO2 Segment 2]]*Data_Set[[#This Row],[Poids OT (T)]]*Data_Set[[#This Row],[Distance (KM)]]</f>
        <v>2.4517558799999999</v>
      </c>
      <c r="AC1355" s="30">
        <f>Data_Set[[#This Row],[Bilan CO2 Segment 1 (Kg CO2)]]+Data_Set[[#This Row],[Bilan CO2 Segment 2 (Kg CO2)]]</f>
        <v>4.94612388</v>
      </c>
      <c r="AD1355" s="1"/>
    </row>
    <row r="1356" spans="1:30" ht="12.5" x14ac:dyDescent="0.25">
      <c r="A1356" s="7">
        <v>2022070063</v>
      </c>
      <c r="B1356" s="18">
        <v>44750</v>
      </c>
      <c r="C1356" s="18" t="str">
        <f>TEXT(B1356, "mmmm")</f>
        <v>juillet</v>
      </c>
      <c r="D1356" s="18" t="str">
        <f>TEXT(B1356,"aaaa")</f>
        <v>2022</v>
      </c>
      <c r="E1356" s="7">
        <v>1528534</v>
      </c>
      <c r="F1356" s="17">
        <v>300</v>
      </c>
      <c r="G1356" s="23">
        <f>Data_Set[[#This Row],[Poids OT (kg)]]/1000</f>
        <v>0.3</v>
      </c>
      <c r="H1356" s="6" t="s">
        <v>1</v>
      </c>
      <c r="I1356" s="7">
        <v>200</v>
      </c>
      <c r="J1356" s="6">
        <v>76380</v>
      </c>
      <c r="K1356" s="6" t="s">
        <v>51</v>
      </c>
      <c r="L1356" s="6">
        <v>91100</v>
      </c>
      <c r="M1356" s="6" t="s">
        <v>22</v>
      </c>
      <c r="N1356" s="7">
        <v>173.22</v>
      </c>
      <c r="O1356" s="6" t="s">
        <v>206</v>
      </c>
      <c r="P1356" s="6" t="s">
        <v>207</v>
      </c>
      <c r="Q1356" s="11">
        <v>2971076565438</v>
      </c>
      <c r="R1356" s="12">
        <v>307040201</v>
      </c>
      <c r="S1356" s="6" t="str">
        <f>LEFT(Q1356,1)</f>
        <v>2</v>
      </c>
      <c r="T1356" s="6" t="str">
        <f>IF(S1356="1","Homme",IF(S1356="0","Inconnu","Femme"))</f>
        <v>Femme</v>
      </c>
      <c r="U1356" s="6" t="str">
        <f>"19"&amp;MID(Q1356, SEARCH("", Q1356) + 1,2)</f>
        <v>1997</v>
      </c>
      <c r="V1356" s="6" t="str">
        <f>FLOOR(U1356,5) &amp; "-" &amp; FLOOR(U1356,5) + 5</f>
        <v>1995-2000</v>
      </c>
      <c r="W1356" s="24">
        <f>IFERROR(VLOOKUP(Data_Set[[#This Row],[Type Transport]],'[1]Taux émission CO2e'!$A$5:$B$16,2,0),0)</f>
        <v>0.3</v>
      </c>
      <c r="X1356" s="28">
        <f>IFERROR(VLOOKUP(Data_Set[[#This Row],[Type Transport]],'[1]Taux émission CO2e'!$A$5:$D$16,4,0),0)</f>
        <v>0.16</v>
      </c>
      <c r="Y1356" s="24">
        <f>IFERROR(VLOOKUP(Data_Set[[#This Row],[Type Transport]],'[1]Taux émission CO2e'!$A$20:$B$31,2,0),0)</f>
        <v>0.7</v>
      </c>
      <c r="Z1356" s="6">
        <f>IFERROR(VLOOKUP(Data_Set[[#This Row],[Type Transport]],'[1]Taux émission CO2e'!$A$20:$D$31,4,0),0)</f>
        <v>6.7400000000000002E-2</v>
      </c>
      <c r="AA1356" s="30">
        <f>Data_Set[[#This Row],[Repartition Segment 1]]*Data_Set[[#This Row],[Coefficient CO2 Segment 1]]*Data_Set[[#This Row],[Poids OT (T)]]*Data_Set[[#This Row],[Distance (KM)]]</f>
        <v>2.4943679999999997</v>
      </c>
      <c r="AB1356" s="30">
        <f>Data_Set[[#This Row],[Repartition Segment 2]]*Data_Set[[#This Row],[Coefficient CO2 Segment 2]]*Data_Set[[#This Row],[Poids OT (T)]]*Data_Set[[#This Row],[Distance (KM)]]</f>
        <v>2.4517558799999999</v>
      </c>
      <c r="AC1356" s="30">
        <f>Data_Set[[#This Row],[Bilan CO2 Segment 1 (Kg CO2)]]+Data_Set[[#This Row],[Bilan CO2 Segment 2 (Kg CO2)]]</f>
        <v>4.94612388</v>
      </c>
      <c r="AD1356" s="1"/>
    </row>
    <row r="1357" spans="1:30" ht="12.5" x14ac:dyDescent="0.25">
      <c r="A1357" s="7">
        <v>2022070063</v>
      </c>
      <c r="B1357" s="18">
        <v>44757</v>
      </c>
      <c r="C1357" s="18" t="str">
        <f>TEXT(B1357, "mmmm")</f>
        <v>juillet</v>
      </c>
      <c r="D1357" s="18" t="str">
        <f>TEXT(B1357,"aaaa")</f>
        <v>2022</v>
      </c>
      <c r="E1357" s="7">
        <v>1532016</v>
      </c>
      <c r="F1357" s="17">
        <v>150</v>
      </c>
      <c r="G1357" s="23">
        <f>Data_Set[[#This Row],[Poids OT (kg)]]/1000</f>
        <v>0.15</v>
      </c>
      <c r="H1357" s="6" t="s">
        <v>0</v>
      </c>
      <c r="I1357" s="7">
        <v>200</v>
      </c>
      <c r="J1357" s="6">
        <v>76380</v>
      </c>
      <c r="K1357" s="6" t="s">
        <v>51</v>
      </c>
      <c r="L1357" s="6">
        <v>91100</v>
      </c>
      <c r="M1357" s="6" t="s">
        <v>22</v>
      </c>
      <c r="N1357" s="7">
        <v>173.22</v>
      </c>
      <c r="O1357" s="6" t="s">
        <v>206</v>
      </c>
      <c r="P1357" s="6" t="s">
        <v>207</v>
      </c>
      <c r="Q1357" s="11">
        <v>2971076565438</v>
      </c>
      <c r="R1357" s="12">
        <v>307040201</v>
      </c>
      <c r="S1357" s="6" t="str">
        <f>LEFT(Q1357,1)</f>
        <v>2</v>
      </c>
      <c r="T1357" s="6" t="str">
        <f>IF(S1357="1","Homme",IF(S1357="0","Inconnu","Femme"))</f>
        <v>Femme</v>
      </c>
      <c r="U1357" s="6" t="str">
        <f>"19"&amp;MID(Q1357, SEARCH("", Q1357) + 1,2)</f>
        <v>1997</v>
      </c>
      <c r="V1357" s="6" t="str">
        <f>FLOOR(U1357,5) &amp; "-" &amp; FLOOR(U1357,5) + 5</f>
        <v>1995-2000</v>
      </c>
      <c r="W1357" s="24">
        <f>IFERROR(VLOOKUP(Data_Set[[#This Row],[Type Transport]],'[1]Taux émission CO2e'!$A$5:$B$16,2,0),0)</f>
        <v>0.3</v>
      </c>
      <c r="X1357" s="28">
        <f>IFERROR(VLOOKUP(Data_Set[[#This Row],[Type Transport]],'[1]Taux émission CO2e'!$A$5:$D$16,4,0),0)</f>
        <v>0.16</v>
      </c>
      <c r="Y1357" s="24">
        <f>IFERROR(VLOOKUP(Data_Set[[#This Row],[Type Transport]],'[1]Taux émission CO2e'!$A$20:$B$31,2,0),0)</f>
        <v>0.7</v>
      </c>
      <c r="Z1357" s="6">
        <f>IFERROR(VLOOKUP(Data_Set[[#This Row],[Type Transport]],'[1]Taux émission CO2e'!$A$20:$D$31,4,0),0)</f>
        <v>6.7400000000000002E-2</v>
      </c>
      <c r="AA1357" s="30">
        <f>Data_Set[[#This Row],[Repartition Segment 1]]*Data_Set[[#This Row],[Coefficient CO2 Segment 1]]*Data_Set[[#This Row],[Poids OT (T)]]*Data_Set[[#This Row],[Distance (KM)]]</f>
        <v>1.2471839999999998</v>
      </c>
      <c r="AB1357" s="30">
        <f>Data_Set[[#This Row],[Repartition Segment 2]]*Data_Set[[#This Row],[Coefficient CO2 Segment 2]]*Data_Set[[#This Row],[Poids OT (T)]]*Data_Set[[#This Row],[Distance (KM)]]</f>
        <v>1.2258779399999999</v>
      </c>
      <c r="AC1357" s="30">
        <f>Data_Set[[#This Row],[Bilan CO2 Segment 1 (Kg CO2)]]+Data_Set[[#This Row],[Bilan CO2 Segment 2 (Kg CO2)]]</f>
        <v>2.47306194</v>
      </c>
      <c r="AD1357" s="1"/>
    </row>
    <row r="1358" spans="1:30" ht="12.5" x14ac:dyDescent="0.25">
      <c r="A1358" s="7">
        <v>20220800118</v>
      </c>
      <c r="B1358" s="18">
        <v>44781</v>
      </c>
      <c r="C1358" s="18" t="str">
        <f>TEXT(B1358, "mmmm")</f>
        <v>août</v>
      </c>
      <c r="D1358" s="18" t="str">
        <f>TEXT(B1358,"aaaa")</f>
        <v>2022</v>
      </c>
      <c r="E1358" s="7">
        <v>1540270</v>
      </c>
      <c r="F1358" s="17">
        <v>150</v>
      </c>
      <c r="G1358" s="23">
        <f>Data_Set[[#This Row],[Poids OT (kg)]]/1000</f>
        <v>0.15</v>
      </c>
      <c r="H1358" s="6" t="s">
        <v>1</v>
      </c>
      <c r="I1358" s="7">
        <v>140</v>
      </c>
      <c r="J1358" s="6">
        <v>76380</v>
      </c>
      <c r="K1358" s="6" t="s">
        <v>51</v>
      </c>
      <c r="L1358" s="6">
        <v>91100</v>
      </c>
      <c r="M1358" s="6" t="s">
        <v>22</v>
      </c>
      <c r="N1358" s="7">
        <v>173.22</v>
      </c>
      <c r="O1358" s="6" t="s">
        <v>206</v>
      </c>
      <c r="P1358" s="6" t="s">
        <v>207</v>
      </c>
      <c r="Q1358" s="11">
        <v>2971076565438</v>
      </c>
      <c r="R1358" s="12">
        <v>307040201</v>
      </c>
      <c r="S1358" s="6" t="str">
        <f>LEFT(Q1358,1)</f>
        <v>2</v>
      </c>
      <c r="T1358" s="6" t="str">
        <f>IF(S1358="1","Homme",IF(S1358="0","Inconnu","Femme"))</f>
        <v>Femme</v>
      </c>
      <c r="U1358" s="6" t="str">
        <f>"19"&amp;MID(Q1358, SEARCH("", Q1358) + 1,2)</f>
        <v>1997</v>
      </c>
      <c r="V1358" s="6" t="str">
        <f>FLOOR(U1358,5) &amp; "-" &amp; FLOOR(U1358,5) + 5</f>
        <v>1995-2000</v>
      </c>
      <c r="W1358" s="24">
        <f>IFERROR(VLOOKUP(Data_Set[[#This Row],[Type Transport]],'[1]Taux émission CO2e'!$A$5:$B$16,2,0),0)</f>
        <v>0.3</v>
      </c>
      <c r="X1358" s="28">
        <f>IFERROR(VLOOKUP(Data_Set[[#This Row],[Type Transport]],'[1]Taux émission CO2e'!$A$5:$D$16,4,0),0)</f>
        <v>0.16</v>
      </c>
      <c r="Y1358" s="24">
        <f>IFERROR(VLOOKUP(Data_Set[[#This Row],[Type Transport]],'[1]Taux émission CO2e'!$A$20:$B$31,2,0),0)</f>
        <v>0.7</v>
      </c>
      <c r="Z1358" s="6">
        <f>IFERROR(VLOOKUP(Data_Set[[#This Row],[Type Transport]],'[1]Taux émission CO2e'!$A$20:$D$31,4,0),0)</f>
        <v>6.7400000000000002E-2</v>
      </c>
      <c r="AA1358" s="30">
        <f>Data_Set[[#This Row],[Repartition Segment 1]]*Data_Set[[#This Row],[Coefficient CO2 Segment 1]]*Data_Set[[#This Row],[Poids OT (T)]]*Data_Set[[#This Row],[Distance (KM)]]</f>
        <v>1.2471839999999998</v>
      </c>
      <c r="AB1358" s="30">
        <f>Data_Set[[#This Row],[Repartition Segment 2]]*Data_Set[[#This Row],[Coefficient CO2 Segment 2]]*Data_Set[[#This Row],[Poids OT (T)]]*Data_Set[[#This Row],[Distance (KM)]]</f>
        <v>1.2258779399999999</v>
      </c>
      <c r="AC1358" s="30">
        <f>Data_Set[[#This Row],[Bilan CO2 Segment 1 (Kg CO2)]]+Data_Set[[#This Row],[Bilan CO2 Segment 2 (Kg CO2)]]</f>
        <v>2.47306194</v>
      </c>
      <c r="AD1358" s="1"/>
    </row>
    <row r="1359" spans="1:30" ht="12.5" x14ac:dyDescent="0.25">
      <c r="A1359" s="7">
        <v>20220800118</v>
      </c>
      <c r="B1359" s="18">
        <v>44785</v>
      </c>
      <c r="C1359" s="18" t="str">
        <f>TEXT(B1359, "mmmm")</f>
        <v>août</v>
      </c>
      <c r="D1359" s="18" t="str">
        <f>TEXT(B1359,"aaaa")</f>
        <v>2022</v>
      </c>
      <c r="E1359" s="7">
        <v>1541365</v>
      </c>
      <c r="F1359" s="17">
        <v>300</v>
      </c>
      <c r="G1359" s="23">
        <f>Data_Set[[#This Row],[Poids OT (kg)]]/1000</f>
        <v>0.3</v>
      </c>
      <c r="H1359" s="6" t="s">
        <v>1</v>
      </c>
      <c r="I1359" s="7">
        <v>200</v>
      </c>
      <c r="J1359" s="6">
        <v>76380</v>
      </c>
      <c r="K1359" s="6" t="s">
        <v>51</v>
      </c>
      <c r="L1359" s="6">
        <v>91100</v>
      </c>
      <c r="M1359" s="6" t="s">
        <v>22</v>
      </c>
      <c r="N1359" s="7">
        <v>173.22</v>
      </c>
      <c r="O1359" s="6" t="s">
        <v>206</v>
      </c>
      <c r="P1359" s="6" t="s">
        <v>207</v>
      </c>
      <c r="Q1359" s="11">
        <v>2971076565438</v>
      </c>
      <c r="R1359" s="12">
        <v>307040201</v>
      </c>
      <c r="S1359" s="6" t="str">
        <f>LEFT(Q1359,1)</f>
        <v>2</v>
      </c>
      <c r="T1359" s="6" t="str">
        <f>IF(S1359="1","Homme",IF(S1359="0","Inconnu","Femme"))</f>
        <v>Femme</v>
      </c>
      <c r="U1359" s="6" t="str">
        <f>"19"&amp;MID(Q1359, SEARCH("", Q1359) + 1,2)</f>
        <v>1997</v>
      </c>
      <c r="V1359" s="6" t="str">
        <f>FLOOR(U1359,5) &amp; "-" &amp; FLOOR(U1359,5) + 5</f>
        <v>1995-2000</v>
      </c>
      <c r="W1359" s="24">
        <f>IFERROR(VLOOKUP(Data_Set[[#This Row],[Type Transport]],'[1]Taux émission CO2e'!$A$5:$B$16,2,0),0)</f>
        <v>0.3</v>
      </c>
      <c r="X1359" s="28">
        <f>IFERROR(VLOOKUP(Data_Set[[#This Row],[Type Transport]],'[1]Taux émission CO2e'!$A$5:$D$16,4,0),0)</f>
        <v>0.16</v>
      </c>
      <c r="Y1359" s="24">
        <f>IFERROR(VLOOKUP(Data_Set[[#This Row],[Type Transport]],'[1]Taux émission CO2e'!$A$20:$B$31,2,0),0)</f>
        <v>0.7</v>
      </c>
      <c r="Z1359" s="6">
        <f>IFERROR(VLOOKUP(Data_Set[[#This Row],[Type Transport]],'[1]Taux émission CO2e'!$A$20:$D$31,4,0),0)</f>
        <v>6.7400000000000002E-2</v>
      </c>
      <c r="AA1359" s="30">
        <f>Data_Set[[#This Row],[Repartition Segment 1]]*Data_Set[[#This Row],[Coefficient CO2 Segment 1]]*Data_Set[[#This Row],[Poids OT (T)]]*Data_Set[[#This Row],[Distance (KM)]]</f>
        <v>2.4943679999999997</v>
      </c>
      <c r="AB1359" s="30">
        <f>Data_Set[[#This Row],[Repartition Segment 2]]*Data_Set[[#This Row],[Coefficient CO2 Segment 2]]*Data_Set[[#This Row],[Poids OT (T)]]*Data_Set[[#This Row],[Distance (KM)]]</f>
        <v>2.4517558799999999</v>
      </c>
      <c r="AC1359" s="30">
        <f>Data_Set[[#This Row],[Bilan CO2 Segment 1 (Kg CO2)]]+Data_Set[[#This Row],[Bilan CO2 Segment 2 (Kg CO2)]]</f>
        <v>4.94612388</v>
      </c>
      <c r="AD1359" s="1"/>
    </row>
    <row r="1360" spans="1:30" ht="12.5" x14ac:dyDescent="0.25">
      <c r="A1360" s="7">
        <v>20220800118</v>
      </c>
      <c r="B1360" s="18">
        <v>44795</v>
      </c>
      <c r="C1360" s="18" t="str">
        <f>TEXT(B1360, "mmmm")</f>
        <v>août</v>
      </c>
      <c r="D1360" s="18" t="str">
        <f>TEXT(B1360,"aaaa")</f>
        <v>2022</v>
      </c>
      <c r="E1360" s="7">
        <v>1543490</v>
      </c>
      <c r="F1360" s="17">
        <v>150</v>
      </c>
      <c r="G1360" s="23">
        <f>Data_Set[[#This Row],[Poids OT (kg)]]/1000</f>
        <v>0.15</v>
      </c>
      <c r="H1360" s="6" t="s">
        <v>1</v>
      </c>
      <c r="I1360" s="7">
        <v>140</v>
      </c>
      <c r="J1360" s="6">
        <v>76380</v>
      </c>
      <c r="K1360" s="6" t="s">
        <v>51</v>
      </c>
      <c r="L1360" s="6">
        <v>91100</v>
      </c>
      <c r="M1360" s="6" t="s">
        <v>22</v>
      </c>
      <c r="N1360" s="7">
        <v>173.22</v>
      </c>
      <c r="O1360" s="6" t="s">
        <v>206</v>
      </c>
      <c r="P1360" s="6" t="s">
        <v>207</v>
      </c>
      <c r="Q1360" s="11">
        <v>2971076565438</v>
      </c>
      <c r="R1360" s="12">
        <v>307040201</v>
      </c>
      <c r="S1360" s="6" t="str">
        <f>LEFT(Q1360,1)</f>
        <v>2</v>
      </c>
      <c r="T1360" s="6" t="str">
        <f>IF(S1360="1","Homme",IF(S1360="0","Inconnu","Femme"))</f>
        <v>Femme</v>
      </c>
      <c r="U1360" s="6" t="str">
        <f>"19"&amp;MID(Q1360, SEARCH("", Q1360) + 1,2)</f>
        <v>1997</v>
      </c>
      <c r="V1360" s="6" t="str">
        <f>FLOOR(U1360,5) &amp; "-" &amp; FLOOR(U1360,5) + 5</f>
        <v>1995-2000</v>
      </c>
      <c r="W1360" s="24">
        <f>IFERROR(VLOOKUP(Data_Set[[#This Row],[Type Transport]],'[1]Taux émission CO2e'!$A$5:$B$16,2,0),0)</f>
        <v>0.3</v>
      </c>
      <c r="X1360" s="28">
        <f>IFERROR(VLOOKUP(Data_Set[[#This Row],[Type Transport]],'[1]Taux émission CO2e'!$A$5:$D$16,4,0),0)</f>
        <v>0.16</v>
      </c>
      <c r="Y1360" s="24">
        <f>IFERROR(VLOOKUP(Data_Set[[#This Row],[Type Transport]],'[1]Taux émission CO2e'!$A$20:$B$31,2,0),0)</f>
        <v>0.7</v>
      </c>
      <c r="Z1360" s="6">
        <f>IFERROR(VLOOKUP(Data_Set[[#This Row],[Type Transport]],'[1]Taux émission CO2e'!$A$20:$D$31,4,0),0)</f>
        <v>6.7400000000000002E-2</v>
      </c>
      <c r="AA1360" s="30">
        <f>Data_Set[[#This Row],[Repartition Segment 1]]*Data_Set[[#This Row],[Coefficient CO2 Segment 1]]*Data_Set[[#This Row],[Poids OT (T)]]*Data_Set[[#This Row],[Distance (KM)]]</f>
        <v>1.2471839999999998</v>
      </c>
      <c r="AB1360" s="30">
        <f>Data_Set[[#This Row],[Repartition Segment 2]]*Data_Set[[#This Row],[Coefficient CO2 Segment 2]]*Data_Set[[#This Row],[Poids OT (T)]]*Data_Set[[#This Row],[Distance (KM)]]</f>
        <v>1.2258779399999999</v>
      </c>
      <c r="AC1360" s="30">
        <f>Data_Set[[#This Row],[Bilan CO2 Segment 1 (Kg CO2)]]+Data_Set[[#This Row],[Bilan CO2 Segment 2 (Kg CO2)]]</f>
        <v>2.47306194</v>
      </c>
      <c r="AD1360" s="1"/>
    </row>
    <row r="1361" spans="1:30" ht="12.5" x14ac:dyDescent="0.25">
      <c r="A1361" s="7">
        <v>20220800118</v>
      </c>
      <c r="B1361" s="18">
        <v>44799</v>
      </c>
      <c r="C1361" s="18" t="str">
        <f>TEXT(B1361, "mmmm")</f>
        <v>août</v>
      </c>
      <c r="D1361" s="18" t="str">
        <f>TEXT(B1361,"aaaa")</f>
        <v>2022</v>
      </c>
      <c r="E1361" s="7">
        <v>1544974</v>
      </c>
      <c r="F1361" s="17">
        <v>150</v>
      </c>
      <c r="G1361" s="23">
        <f>Data_Set[[#This Row],[Poids OT (kg)]]/1000</f>
        <v>0.15</v>
      </c>
      <c r="H1361" s="6" t="s">
        <v>1</v>
      </c>
      <c r="I1361" s="7">
        <v>140</v>
      </c>
      <c r="J1361" s="6">
        <v>76380</v>
      </c>
      <c r="K1361" s="6" t="s">
        <v>51</v>
      </c>
      <c r="L1361" s="6">
        <v>91100</v>
      </c>
      <c r="M1361" s="6" t="s">
        <v>22</v>
      </c>
      <c r="N1361" s="7">
        <v>173.22</v>
      </c>
      <c r="O1361" s="6" t="s">
        <v>206</v>
      </c>
      <c r="P1361" s="6" t="s">
        <v>207</v>
      </c>
      <c r="Q1361" s="11">
        <v>2971076565438</v>
      </c>
      <c r="R1361" s="12">
        <v>307040201</v>
      </c>
      <c r="S1361" s="6" t="str">
        <f>LEFT(Q1361,1)</f>
        <v>2</v>
      </c>
      <c r="T1361" s="6" t="str">
        <f>IF(S1361="1","Homme",IF(S1361="0","Inconnu","Femme"))</f>
        <v>Femme</v>
      </c>
      <c r="U1361" s="6" t="str">
        <f>"19"&amp;MID(Q1361, SEARCH("", Q1361) + 1,2)</f>
        <v>1997</v>
      </c>
      <c r="V1361" s="6" t="str">
        <f>FLOOR(U1361,5) &amp; "-" &amp; FLOOR(U1361,5) + 5</f>
        <v>1995-2000</v>
      </c>
      <c r="W1361" s="24">
        <f>IFERROR(VLOOKUP(Data_Set[[#This Row],[Type Transport]],'[1]Taux émission CO2e'!$A$5:$B$16,2,0),0)</f>
        <v>0.3</v>
      </c>
      <c r="X1361" s="28">
        <f>IFERROR(VLOOKUP(Data_Set[[#This Row],[Type Transport]],'[1]Taux émission CO2e'!$A$5:$D$16,4,0),0)</f>
        <v>0.16</v>
      </c>
      <c r="Y1361" s="24">
        <f>IFERROR(VLOOKUP(Data_Set[[#This Row],[Type Transport]],'[1]Taux émission CO2e'!$A$20:$B$31,2,0),0)</f>
        <v>0.7</v>
      </c>
      <c r="Z1361" s="6">
        <f>IFERROR(VLOOKUP(Data_Set[[#This Row],[Type Transport]],'[1]Taux émission CO2e'!$A$20:$D$31,4,0),0)</f>
        <v>6.7400000000000002E-2</v>
      </c>
      <c r="AA1361" s="30">
        <f>Data_Set[[#This Row],[Repartition Segment 1]]*Data_Set[[#This Row],[Coefficient CO2 Segment 1]]*Data_Set[[#This Row],[Poids OT (T)]]*Data_Set[[#This Row],[Distance (KM)]]</f>
        <v>1.2471839999999998</v>
      </c>
      <c r="AB1361" s="30">
        <f>Data_Set[[#This Row],[Repartition Segment 2]]*Data_Set[[#This Row],[Coefficient CO2 Segment 2]]*Data_Set[[#This Row],[Poids OT (T)]]*Data_Set[[#This Row],[Distance (KM)]]</f>
        <v>1.2258779399999999</v>
      </c>
      <c r="AC1361" s="30">
        <f>Data_Set[[#This Row],[Bilan CO2 Segment 1 (Kg CO2)]]+Data_Set[[#This Row],[Bilan CO2 Segment 2 (Kg CO2)]]</f>
        <v>2.47306194</v>
      </c>
      <c r="AD1361" s="1"/>
    </row>
    <row r="1362" spans="1:30" ht="12.5" x14ac:dyDescent="0.25">
      <c r="A1362" s="7">
        <v>2022090069</v>
      </c>
      <c r="B1362" s="18">
        <v>44809</v>
      </c>
      <c r="C1362" s="18" t="str">
        <f>TEXT(B1362, "mmmm")</f>
        <v>septembre</v>
      </c>
      <c r="D1362" s="18" t="str">
        <f>TEXT(B1362,"aaaa")</f>
        <v>2022</v>
      </c>
      <c r="E1362" s="7">
        <v>1547612</v>
      </c>
      <c r="F1362" s="17">
        <v>150</v>
      </c>
      <c r="G1362" s="23">
        <f>Data_Set[[#This Row],[Poids OT (kg)]]/1000</f>
        <v>0.15</v>
      </c>
      <c r="H1362" s="6" t="s">
        <v>1</v>
      </c>
      <c r="I1362" s="7">
        <v>140</v>
      </c>
      <c r="J1362" s="6">
        <v>76380</v>
      </c>
      <c r="K1362" s="6" t="s">
        <v>51</v>
      </c>
      <c r="L1362" s="6">
        <v>91100</v>
      </c>
      <c r="M1362" s="6" t="s">
        <v>22</v>
      </c>
      <c r="N1362" s="7">
        <v>173.22</v>
      </c>
      <c r="O1362" s="6" t="s">
        <v>206</v>
      </c>
      <c r="P1362" s="6" t="s">
        <v>207</v>
      </c>
      <c r="Q1362" s="11">
        <v>2971076565438</v>
      </c>
      <c r="R1362" s="12">
        <v>307040201</v>
      </c>
      <c r="S1362" s="6" t="str">
        <f>LEFT(Q1362,1)</f>
        <v>2</v>
      </c>
      <c r="T1362" s="6" t="str">
        <f>IF(S1362="1","Homme",IF(S1362="0","Inconnu","Femme"))</f>
        <v>Femme</v>
      </c>
      <c r="U1362" s="6" t="str">
        <f>"19"&amp;MID(Q1362, SEARCH("", Q1362) + 1,2)</f>
        <v>1997</v>
      </c>
      <c r="V1362" s="6" t="str">
        <f>FLOOR(U1362,5) &amp; "-" &amp; FLOOR(U1362,5) + 5</f>
        <v>1995-2000</v>
      </c>
      <c r="W1362" s="24">
        <f>IFERROR(VLOOKUP(Data_Set[[#This Row],[Type Transport]],'[1]Taux émission CO2e'!$A$5:$B$16,2,0),0)</f>
        <v>0.3</v>
      </c>
      <c r="X1362" s="28">
        <f>IFERROR(VLOOKUP(Data_Set[[#This Row],[Type Transport]],'[1]Taux émission CO2e'!$A$5:$D$16,4,0),0)</f>
        <v>0.16</v>
      </c>
      <c r="Y1362" s="24">
        <f>IFERROR(VLOOKUP(Data_Set[[#This Row],[Type Transport]],'[1]Taux émission CO2e'!$A$20:$B$31,2,0),0)</f>
        <v>0.7</v>
      </c>
      <c r="Z1362" s="6">
        <f>IFERROR(VLOOKUP(Data_Set[[#This Row],[Type Transport]],'[1]Taux émission CO2e'!$A$20:$D$31,4,0),0)</f>
        <v>6.7400000000000002E-2</v>
      </c>
      <c r="AA1362" s="30">
        <f>Data_Set[[#This Row],[Repartition Segment 1]]*Data_Set[[#This Row],[Coefficient CO2 Segment 1]]*Data_Set[[#This Row],[Poids OT (T)]]*Data_Set[[#This Row],[Distance (KM)]]</f>
        <v>1.2471839999999998</v>
      </c>
      <c r="AB1362" s="30">
        <f>Data_Set[[#This Row],[Repartition Segment 2]]*Data_Set[[#This Row],[Coefficient CO2 Segment 2]]*Data_Set[[#This Row],[Poids OT (T)]]*Data_Set[[#This Row],[Distance (KM)]]</f>
        <v>1.2258779399999999</v>
      </c>
      <c r="AC1362" s="30">
        <f>Data_Set[[#This Row],[Bilan CO2 Segment 1 (Kg CO2)]]+Data_Set[[#This Row],[Bilan CO2 Segment 2 (Kg CO2)]]</f>
        <v>2.47306194</v>
      </c>
      <c r="AD1362" s="1"/>
    </row>
    <row r="1363" spans="1:30" ht="12.5" x14ac:dyDescent="0.25">
      <c r="A1363" s="7">
        <v>2022090069</v>
      </c>
      <c r="B1363" s="18">
        <v>44818</v>
      </c>
      <c r="C1363" s="18" t="str">
        <f>TEXT(B1363, "mmmm")</f>
        <v>septembre</v>
      </c>
      <c r="D1363" s="18" t="str">
        <f>TEXT(B1363,"aaaa")</f>
        <v>2022</v>
      </c>
      <c r="E1363" s="7">
        <v>1552798</v>
      </c>
      <c r="F1363" s="17">
        <v>320</v>
      </c>
      <c r="G1363" s="23">
        <f>Data_Set[[#This Row],[Poids OT (kg)]]/1000</f>
        <v>0.32</v>
      </c>
      <c r="H1363" s="6" t="s">
        <v>1</v>
      </c>
      <c r="I1363" s="7">
        <v>200</v>
      </c>
      <c r="J1363" s="6">
        <v>76380</v>
      </c>
      <c r="K1363" s="6" t="s">
        <v>51</v>
      </c>
      <c r="L1363" s="6">
        <v>91100</v>
      </c>
      <c r="M1363" s="6" t="s">
        <v>22</v>
      </c>
      <c r="N1363" s="7">
        <v>173.22</v>
      </c>
      <c r="O1363" s="6" t="s">
        <v>206</v>
      </c>
      <c r="P1363" s="6" t="s">
        <v>207</v>
      </c>
      <c r="Q1363" s="11">
        <v>2971076565438</v>
      </c>
      <c r="R1363" s="12">
        <v>307040201</v>
      </c>
      <c r="S1363" s="6" t="str">
        <f>LEFT(Q1363,1)</f>
        <v>2</v>
      </c>
      <c r="T1363" s="6" t="str">
        <f>IF(S1363="1","Homme",IF(S1363="0","Inconnu","Femme"))</f>
        <v>Femme</v>
      </c>
      <c r="U1363" s="6" t="str">
        <f>"19"&amp;MID(Q1363, SEARCH("", Q1363) + 1,2)</f>
        <v>1997</v>
      </c>
      <c r="V1363" s="6" t="str">
        <f>FLOOR(U1363,5) &amp; "-" &amp; FLOOR(U1363,5) + 5</f>
        <v>1995-2000</v>
      </c>
      <c r="W1363" s="24">
        <f>IFERROR(VLOOKUP(Data_Set[[#This Row],[Type Transport]],'[1]Taux émission CO2e'!$A$5:$B$16,2,0),0)</f>
        <v>0.3</v>
      </c>
      <c r="X1363" s="28">
        <f>IFERROR(VLOOKUP(Data_Set[[#This Row],[Type Transport]],'[1]Taux émission CO2e'!$A$5:$D$16,4,0),0)</f>
        <v>0.16</v>
      </c>
      <c r="Y1363" s="24">
        <f>IFERROR(VLOOKUP(Data_Set[[#This Row],[Type Transport]],'[1]Taux émission CO2e'!$A$20:$B$31,2,0),0)</f>
        <v>0.7</v>
      </c>
      <c r="Z1363" s="6">
        <f>IFERROR(VLOOKUP(Data_Set[[#This Row],[Type Transport]],'[1]Taux émission CO2e'!$A$20:$D$31,4,0),0)</f>
        <v>6.7400000000000002E-2</v>
      </c>
      <c r="AA1363" s="30">
        <f>Data_Set[[#This Row],[Repartition Segment 1]]*Data_Set[[#This Row],[Coefficient CO2 Segment 1]]*Data_Set[[#This Row],[Poids OT (T)]]*Data_Set[[#This Row],[Distance (KM)]]</f>
        <v>2.6606592</v>
      </c>
      <c r="AB1363" s="30">
        <f>Data_Set[[#This Row],[Repartition Segment 2]]*Data_Set[[#This Row],[Coefficient CO2 Segment 2]]*Data_Set[[#This Row],[Poids OT (T)]]*Data_Set[[#This Row],[Distance (KM)]]</f>
        <v>2.615206272</v>
      </c>
      <c r="AC1363" s="30">
        <f>Data_Set[[#This Row],[Bilan CO2 Segment 1 (Kg CO2)]]+Data_Set[[#This Row],[Bilan CO2 Segment 2 (Kg CO2)]]</f>
        <v>5.2758654719999996</v>
      </c>
      <c r="AD1363" s="1"/>
    </row>
    <row r="1364" spans="1:30" ht="12.5" x14ac:dyDescent="0.25">
      <c r="A1364" s="7">
        <v>2022090069</v>
      </c>
      <c r="B1364" s="18">
        <v>44824</v>
      </c>
      <c r="C1364" s="18" t="str">
        <f>TEXT(B1364, "mmmm")</f>
        <v>septembre</v>
      </c>
      <c r="D1364" s="18" t="str">
        <f>TEXT(B1364,"aaaa")</f>
        <v>2022</v>
      </c>
      <c r="E1364" s="7">
        <v>1555560</v>
      </c>
      <c r="F1364" s="17">
        <v>230</v>
      </c>
      <c r="G1364" s="23">
        <f>Data_Set[[#This Row],[Poids OT (kg)]]/1000</f>
        <v>0.23</v>
      </c>
      <c r="H1364" s="6" t="s">
        <v>1</v>
      </c>
      <c r="I1364" s="7">
        <v>140</v>
      </c>
      <c r="J1364" s="6">
        <v>76380</v>
      </c>
      <c r="K1364" s="6" t="s">
        <v>51</v>
      </c>
      <c r="L1364" s="6">
        <v>91100</v>
      </c>
      <c r="M1364" s="6" t="s">
        <v>22</v>
      </c>
      <c r="N1364" s="7">
        <v>173.22</v>
      </c>
      <c r="O1364" s="6" t="s">
        <v>206</v>
      </c>
      <c r="P1364" s="6" t="s">
        <v>207</v>
      </c>
      <c r="Q1364" s="11">
        <v>2971076565438</v>
      </c>
      <c r="R1364" s="12">
        <v>307040201</v>
      </c>
      <c r="S1364" s="6" t="str">
        <f>LEFT(Q1364,1)</f>
        <v>2</v>
      </c>
      <c r="T1364" s="6" t="str">
        <f>IF(S1364="1","Homme",IF(S1364="0","Inconnu","Femme"))</f>
        <v>Femme</v>
      </c>
      <c r="U1364" s="6" t="str">
        <f>"19"&amp;MID(Q1364, SEARCH("", Q1364) + 1,2)</f>
        <v>1997</v>
      </c>
      <c r="V1364" s="6" t="str">
        <f>FLOOR(U1364,5) &amp; "-" &amp; FLOOR(U1364,5) + 5</f>
        <v>1995-2000</v>
      </c>
      <c r="W1364" s="24">
        <f>IFERROR(VLOOKUP(Data_Set[[#This Row],[Type Transport]],'[1]Taux émission CO2e'!$A$5:$B$16,2,0),0)</f>
        <v>0.3</v>
      </c>
      <c r="X1364" s="28">
        <f>IFERROR(VLOOKUP(Data_Set[[#This Row],[Type Transport]],'[1]Taux émission CO2e'!$A$5:$D$16,4,0),0)</f>
        <v>0.16</v>
      </c>
      <c r="Y1364" s="24">
        <f>IFERROR(VLOOKUP(Data_Set[[#This Row],[Type Transport]],'[1]Taux émission CO2e'!$A$20:$B$31,2,0),0)</f>
        <v>0.7</v>
      </c>
      <c r="Z1364" s="6">
        <f>IFERROR(VLOOKUP(Data_Set[[#This Row],[Type Transport]],'[1]Taux émission CO2e'!$A$20:$D$31,4,0),0)</f>
        <v>6.7400000000000002E-2</v>
      </c>
      <c r="AA1364" s="30">
        <f>Data_Set[[#This Row],[Repartition Segment 1]]*Data_Set[[#This Row],[Coefficient CO2 Segment 1]]*Data_Set[[#This Row],[Poids OT (T)]]*Data_Set[[#This Row],[Distance (KM)]]</f>
        <v>1.9123488000000002</v>
      </c>
      <c r="AB1364" s="30">
        <f>Data_Set[[#This Row],[Repartition Segment 2]]*Data_Set[[#This Row],[Coefficient CO2 Segment 2]]*Data_Set[[#This Row],[Poids OT (T)]]*Data_Set[[#This Row],[Distance (KM)]]</f>
        <v>1.8796795080000002</v>
      </c>
      <c r="AC1364" s="30">
        <f>Data_Set[[#This Row],[Bilan CO2 Segment 1 (Kg CO2)]]+Data_Set[[#This Row],[Bilan CO2 Segment 2 (Kg CO2)]]</f>
        <v>3.7920283080000003</v>
      </c>
      <c r="AD1364" s="1"/>
    </row>
    <row r="1365" spans="1:30" ht="12.5" x14ac:dyDescent="0.25">
      <c r="A1365" s="7">
        <v>2022070063</v>
      </c>
      <c r="B1365" s="18">
        <v>44769</v>
      </c>
      <c r="C1365" s="18" t="str">
        <f>TEXT(B1365, "mmmm")</f>
        <v>juillet</v>
      </c>
      <c r="D1365" s="18" t="str">
        <f>TEXT(B1365,"aaaa")</f>
        <v>2022</v>
      </c>
      <c r="E1365" s="7">
        <v>1534694</v>
      </c>
      <c r="F1365" s="17">
        <v>150</v>
      </c>
      <c r="G1365" s="23">
        <f>Data_Set[[#This Row],[Poids OT (kg)]]/1000</f>
        <v>0.15</v>
      </c>
      <c r="H1365" s="6" t="s">
        <v>1</v>
      </c>
      <c r="I1365" s="7">
        <v>200</v>
      </c>
      <c r="J1365" s="6">
        <v>76380</v>
      </c>
      <c r="K1365" s="6" t="s">
        <v>51</v>
      </c>
      <c r="L1365" s="6">
        <v>91090</v>
      </c>
      <c r="M1365" s="6" t="s">
        <v>29</v>
      </c>
      <c r="N1365" s="7">
        <v>172.727</v>
      </c>
      <c r="O1365" s="6" t="s">
        <v>206</v>
      </c>
      <c r="P1365" s="6" t="s">
        <v>207</v>
      </c>
      <c r="Q1365" s="11">
        <v>2971076565438</v>
      </c>
      <c r="R1365" s="12">
        <v>307040201</v>
      </c>
      <c r="S1365" s="6" t="str">
        <f>LEFT(Q1365,1)</f>
        <v>2</v>
      </c>
      <c r="T1365" s="6" t="str">
        <f>IF(S1365="1","Homme",IF(S1365="0","Inconnu","Femme"))</f>
        <v>Femme</v>
      </c>
      <c r="U1365" s="6" t="str">
        <f>"19"&amp;MID(Q1365, SEARCH("", Q1365) + 1,2)</f>
        <v>1997</v>
      </c>
      <c r="V1365" s="6" t="str">
        <f>FLOOR(U1365,5) &amp; "-" &amp; FLOOR(U1365,5) + 5</f>
        <v>1995-2000</v>
      </c>
      <c r="W1365" s="24">
        <f>IFERROR(VLOOKUP(Data_Set[[#This Row],[Type Transport]],'[1]Taux émission CO2e'!$A$5:$B$16,2,0),0)</f>
        <v>0.3</v>
      </c>
      <c r="X1365" s="28">
        <f>IFERROR(VLOOKUP(Data_Set[[#This Row],[Type Transport]],'[1]Taux émission CO2e'!$A$5:$D$16,4,0),0)</f>
        <v>0.16</v>
      </c>
      <c r="Y1365" s="24">
        <f>IFERROR(VLOOKUP(Data_Set[[#This Row],[Type Transport]],'[1]Taux émission CO2e'!$A$20:$B$31,2,0),0)</f>
        <v>0.7</v>
      </c>
      <c r="Z1365" s="6">
        <f>IFERROR(VLOOKUP(Data_Set[[#This Row],[Type Transport]],'[1]Taux émission CO2e'!$A$20:$D$31,4,0),0)</f>
        <v>6.7400000000000002E-2</v>
      </c>
      <c r="AA1365" s="30">
        <f>Data_Set[[#This Row],[Repartition Segment 1]]*Data_Set[[#This Row],[Coefficient CO2 Segment 1]]*Data_Set[[#This Row],[Poids OT (T)]]*Data_Set[[#This Row],[Distance (KM)]]</f>
        <v>1.2436343999999999</v>
      </c>
      <c r="AB1365" s="30">
        <f>Data_Set[[#This Row],[Repartition Segment 2]]*Data_Set[[#This Row],[Coefficient CO2 Segment 2]]*Data_Set[[#This Row],[Poids OT (T)]]*Data_Set[[#This Row],[Distance (KM)]]</f>
        <v>1.222388979</v>
      </c>
      <c r="AC1365" s="30">
        <f>Data_Set[[#This Row],[Bilan CO2 Segment 1 (Kg CO2)]]+Data_Set[[#This Row],[Bilan CO2 Segment 2 (Kg CO2)]]</f>
        <v>2.4660233790000001</v>
      </c>
      <c r="AD1365" s="1"/>
    </row>
    <row r="1366" spans="1:30" ht="12.5" x14ac:dyDescent="0.25">
      <c r="A1366" s="7">
        <v>2022070063</v>
      </c>
      <c r="B1366" s="18">
        <v>44771</v>
      </c>
      <c r="C1366" s="18" t="str">
        <f>TEXT(B1366, "mmmm")</f>
        <v>juillet</v>
      </c>
      <c r="D1366" s="18" t="str">
        <f>TEXT(B1366,"aaaa")</f>
        <v>2022</v>
      </c>
      <c r="E1366" s="7">
        <v>1536012</v>
      </c>
      <c r="F1366" s="17">
        <v>150</v>
      </c>
      <c r="G1366" s="23">
        <f>Data_Set[[#This Row],[Poids OT (kg)]]/1000</f>
        <v>0.15</v>
      </c>
      <c r="H1366" s="6" t="s">
        <v>1</v>
      </c>
      <c r="I1366" s="7">
        <v>200</v>
      </c>
      <c r="J1366" s="6">
        <v>76380</v>
      </c>
      <c r="K1366" s="6" t="s">
        <v>51</v>
      </c>
      <c r="L1366" s="6">
        <v>91090</v>
      </c>
      <c r="M1366" s="6" t="s">
        <v>29</v>
      </c>
      <c r="N1366" s="7">
        <v>172.727</v>
      </c>
      <c r="O1366" s="6" t="s">
        <v>206</v>
      </c>
      <c r="P1366" s="6" t="s">
        <v>207</v>
      </c>
      <c r="Q1366" s="11">
        <v>2971076565438</v>
      </c>
      <c r="R1366" s="12">
        <v>307040201</v>
      </c>
      <c r="S1366" s="6" t="str">
        <f>LEFT(Q1366,1)</f>
        <v>2</v>
      </c>
      <c r="T1366" s="6" t="str">
        <f>IF(S1366="1","Homme",IF(S1366="0","Inconnu","Femme"))</f>
        <v>Femme</v>
      </c>
      <c r="U1366" s="6" t="str">
        <f>"19"&amp;MID(Q1366, SEARCH("", Q1366) + 1,2)</f>
        <v>1997</v>
      </c>
      <c r="V1366" s="6" t="str">
        <f>FLOOR(U1366,5) &amp; "-" &amp; FLOOR(U1366,5) + 5</f>
        <v>1995-2000</v>
      </c>
      <c r="W1366" s="24">
        <f>IFERROR(VLOOKUP(Data_Set[[#This Row],[Type Transport]],'[1]Taux émission CO2e'!$A$5:$B$16,2,0),0)</f>
        <v>0.3</v>
      </c>
      <c r="X1366" s="28">
        <f>IFERROR(VLOOKUP(Data_Set[[#This Row],[Type Transport]],'[1]Taux émission CO2e'!$A$5:$D$16,4,0),0)</f>
        <v>0.16</v>
      </c>
      <c r="Y1366" s="24">
        <f>IFERROR(VLOOKUP(Data_Set[[#This Row],[Type Transport]],'[1]Taux émission CO2e'!$A$20:$B$31,2,0),0)</f>
        <v>0.7</v>
      </c>
      <c r="Z1366" s="6">
        <f>IFERROR(VLOOKUP(Data_Set[[#This Row],[Type Transport]],'[1]Taux émission CO2e'!$A$20:$D$31,4,0),0)</f>
        <v>6.7400000000000002E-2</v>
      </c>
      <c r="AA1366" s="30">
        <f>Data_Set[[#This Row],[Repartition Segment 1]]*Data_Set[[#This Row],[Coefficient CO2 Segment 1]]*Data_Set[[#This Row],[Poids OT (T)]]*Data_Set[[#This Row],[Distance (KM)]]</f>
        <v>1.2436343999999999</v>
      </c>
      <c r="AB1366" s="30">
        <f>Data_Set[[#This Row],[Repartition Segment 2]]*Data_Set[[#This Row],[Coefficient CO2 Segment 2]]*Data_Set[[#This Row],[Poids OT (T)]]*Data_Set[[#This Row],[Distance (KM)]]</f>
        <v>1.222388979</v>
      </c>
      <c r="AC1366" s="30">
        <f>Data_Set[[#This Row],[Bilan CO2 Segment 1 (Kg CO2)]]+Data_Set[[#This Row],[Bilan CO2 Segment 2 (Kg CO2)]]</f>
        <v>2.4660233790000001</v>
      </c>
      <c r="AD1366" s="1"/>
    </row>
    <row r="1367" spans="1:30" ht="12.5" x14ac:dyDescent="0.25">
      <c r="A1367" s="7">
        <v>20210400066</v>
      </c>
      <c r="B1367" s="18">
        <v>44306</v>
      </c>
      <c r="C1367" s="18" t="str">
        <f>TEXT(B1367, "mmmm")</f>
        <v>avril</v>
      </c>
      <c r="D1367" s="18" t="str">
        <f>TEXT(B1367,"aaaa")</f>
        <v>2021</v>
      </c>
      <c r="E1367" s="7">
        <v>1349317</v>
      </c>
      <c r="F1367" s="17">
        <v>200</v>
      </c>
      <c r="G1367" s="23">
        <f>Data_Set[[#This Row],[Poids OT (kg)]]/1000</f>
        <v>0.2</v>
      </c>
      <c r="H1367" s="6" t="s">
        <v>1</v>
      </c>
      <c r="I1367" s="7">
        <v>119</v>
      </c>
      <c r="J1367" s="6">
        <v>80400</v>
      </c>
      <c r="K1367" s="6" t="s">
        <v>35</v>
      </c>
      <c r="L1367" s="6">
        <v>91100</v>
      </c>
      <c r="M1367" s="6" t="s">
        <v>22</v>
      </c>
      <c r="N1367" s="7">
        <v>169.316</v>
      </c>
      <c r="O1367" s="6" t="s">
        <v>172</v>
      </c>
      <c r="P1367" s="6" t="s">
        <v>173</v>
      </c>
      <c r="Q1367" s="11">
        <v>2931280678765</v>
      </c>
      <c r="R1367" s="12">
        <v>105090502</v>
      </c>
      <c r="S1367" s="6" t="str">
        <f>LEFT(Q1367,1)</f>
        <v>2</v>
      </c>
      <c r="T1367" s="6" t="str">
        <f>IF(S1367="1","Homme",IF(S1367="0","Inconnu","Femme"))</f>
        <v>Femme</v>
      </c>
      <c r="U1367" s="6" t="str">
        <f>"19"&amp;MID(Q1367, SEARCH("", Q1367) + 1,2)</f>
        <v>1993</v>
      </c>
      <c r="V1367" s="6" t="str">
        <f>FLOOR(U1367,5) &amp; "-" &amp; FLOOR(U1367,5) + 5</f>
        <v>1990-1995</v>
      </c>
      <c r="W1367" s="24">
        <f>IFERROR(VLOOKUP(Data_Set[[#This Row],[Type Transport]],'[1]Taux émission CO2e'!$A$5:$B$16,2,0),0)</f>
        <v>0.3</v>
      </c>
      <c r="X1367" s="28">
        <f>IFERROR(VLOOKUP(Data_Set[[#This Row],[Type Transport]],'[1]Taux émission CO2e'!$A$5:$D$16,4,0),0)</f>
        <v>0.16</v>
      </c>
      <c r="Y1367" s="24">
        <f>IFERROR(VLOOKUP(Data_Set[[#This Row],[Type Transport]],'[1]Taux émission CO2e'!$A$20:$B$31,2,0),0)</f>
        <v>0.7</v>
      </c>
      <c r="Z1367" s="6">
        <f>IFERROR(VLOOKUP(Data_Set[[#This Row],[Type Transport]],'[1]Taux émission CO2e'!$A$20:$D$31,4,0),0)</f>
        <v>6.7400000000000002E-2</v>
      </c>
      <c r="AA1367" s="30">
        <f>Data_Set[[#This Row],[Repartition Segment 1]]*Data_Set[[#This Row],[Coefficient CO2 Segment 1]]*Data_Set[[#This Row],[Poids OT (T)]]*Data_Set[[#This Row],[Distance (KM)]]</f>
        <v>1.6254336000000003</v>
      </c>
      <c r="AB1367" s="30">
        <f>Data_Set[[#This Row],[Repartition Segment 2]]*Data_Set[[#This Row],[Coefficient CO2 Segment 2]]*Data_Set[[#This Row],[Poids OT (T)]]*Data_Set[[#This Row],[Distance (KM)]]</f>
        <v>1.5976657759999999</v>
      </c>
      <c r="AC1367" s="30">
        <f>Data_Set[[#This Row],[Bilan CO2 Segment 1 (Kg CO2)]]+Data_Set[[#This Row],[Bilan CO2 Segment 2 (Kg CO2)]]</f>
        <v>3.2230993760000004</v>
      </c>
      <c r="AD1367" s="1"/>
    </row>
    <row r="1368" spans="1:30" ht="12.5" x14ac:dyDescent="0.25">
      <c r="A1368" s="7">
        <v>20220700116</v>
      </c>
      <c r="B1368" s="18">
        <v>44770</v>
      </c>
      <c r="C1368" s="18" t="str">
        <f>TEXT(B1368, "mmmm")</f>
        <v>juillet</v>
      </c>
      <c r="D1368" s="18" t="str">
        <f>TEXT(B1368,"aaaa")</f>
        <v>2022</v>
      </c>
      <c r="E1368" s="7">
        <v>1536974</v>
      </c>
      <c r="F1368" s="17">
        <v>170</v>
      </c>
      <c r="G1368" s="23">
        <f>Data_Set[[#This Row],[Poids OT (kg)]]/1000</f>
        <v>0.17</v>
      </c>
      <c r="H1368" s="6" t="s">
        <v>1</v>
      </c>
      <c r="I1368" s="7">
        <v>108</v>
      </c>
      <c r="J1368" s="6">
        <v>89440</v>
      </c>
      <c r="K1368" s="6" t="s">
        <v>67</v>
      </c>
      <c r="L1368" s="6">
        <v>91090</v>
      </c>
      <c r="M1368" s="6" t="s">
        <v>29</v>
      </c>
      <c r="N1368" s="7">
        <v>168.43199999999999</v>
      </c>
      <c r="O1368" s="6" t="s">
        <v>237</v>
      </c>
      <c r="P1368" s="6" t="s">
        <v>238</v>
      </c>
      <c r="Q1368" s="11">
        <v>1640689456456</v>
      </c>
      <c r="R1368" s="12">
        <v>209080804</v>
      </c>
      <c r="S1368" s="6" t="str">
        <f>LEFT(Q1368,1)</f>
        <v>1</v>
      </c>
      <c r="T1368" s="6" t="str">
        <f>IF(S1368="1","Homme",IF(S1368="0","Inconnu","Femme"))</f>
        <v>Homme</v>
      </c>
      <c r="U1368" s="6" t="str">
        <f>"19"&amp;MID(Q1368, SEARCH("", Q1368) + 1,2)</f>
        <v>1964</v>
      </c>
      <c r="V1368" s="6" t="str">
        <f>FLOOR(U1368,5) &amp; "-" &amp; FLOOR(U1368,5) + 5</f>
        <v>1960-1965</v>
      </c>
      <c r="W1368" s="24">
        <f>IFERROR(VLOOKUP(Data_Set[[#This Row],[Type Transport]],'[1]Taux émission CO2e'!$A$5:$B$16,2,0),0)</f>
        <v>0.3</v>
      </c>
      <c r="X1368" s="28">
        <f>IFERROR(VLOOKUP(Data_Set[[#This Row],[Type Transport]],'[1]Taux émission CO2e'!$A$5:$D$16,4,0),0)</f>
        <v>0.16</v>
      </c>
      <c r="Y1368" s="24">
        <f>IFERROR(VLOOKUP(Data_Set[[#This Row],[Type Transport]],'[1]Taux émission CO2e'!$A$20:$B$31,2,0),0)</f>
        <v>0.7</v>
      </c>
      <c r="Z1368" s="6">
        <f>IFERROR(VLOOKUP(Data_Set[[#This Row],[Type Transport]],'[1]Taux émission CO2e'!$A$20:$D$31,4,0),0)</f>
        <v>6.7400000000000002E-2</v>
      </c>
      <c r="AA1368" s="30">
        <f>Data_Set[[#This Row],[Repartition Segment 1]]*Data_Set[[#This Row],[Coefficient CO2 Segment 1]]*Data_Set[[#This Row],[Poids OT (T)]]*Data_Set[[#This Row],[Distance (KM)]]</f>
        <v>1.37440512</v>
      </c>
      <c r="AB1368" s="30">
        <f>Data_Set[[#This Row],[Repartition Segment 2]]*Data_Set[[#This Row],[Coefficient CO2 Segment 2]]*Data_Set[[#This Row],[Poids OT (T)]]*Data_Set[[#This Row],[Distance (KM)]]</f>
        <v>1.3509256992000001</v>
      </c>
      <c r="AC1368" s="30">
        <f>Data_Set[[#This Row],[Bilan CO2 Segment 1 (Kg CO2)]]+Data_Set[[#This Row],[Bilan CO2 Segment 2 (Kg CO2)]]</f>
        <v>2.7253308191999999</v>
      </c>
      <c r="AD1368" s="1"/>
    </row>
    <row r="1369" spans="1:30" ht="12.5" x14ac:dyDescent="0.25">
      <c r="A1369" s="7">
        <v>20210300043</v>
      </c>
      <c r="B1369" s="18">
        <v>44279</v>
      </c>
      <c r="C1369" s="18" t="str">
        <f>TEXT(B1369, "mmmm")</f>
        <v>mars</v>
      </c>
      <c r="D1369" s="18" t="str">
        <f>TEXT(B1369,"aaaa")</f>
        <v>2021</v>
      </c>
      <c r="E1369" s="7">
        <v>1341139</v>
      </c>
      <c r="F1369" s="17">
        <v>110</v>
      </c>
      <c r="G1369" s="23">
        <f>Data_Set[[#This Row],[Poids OT (kg)]]/1000</f>
        <v>0.11</v>
      </c>
      <c r="H1369" s="6" t="s">
        <v>0</v>
      </c>
      <c r="I1369" s="7">
        <v>95</v>
      </c>
      <c r="J1369" s="6">
        <v>91100</v>
      </c>
      <c r="K1369" s="6" t="s">
        <v>22</v>
      </c>
      <c r="L1369" s="6">
        <v>80400</v>
      </c>
      <c r="M1369" s="6" t="s">
        <v>35</v>
      </c>
      <c r="N1369" s="7">
        <v>168.048</v>
      </c>
      <c r="O1369" s="6" t="s">
        <v>145</v>
      </c>
      <c r="P1369" s="6" t="s">
        <v>146</v>
      </c>
      <c r="Q1369" s="11">
        <v>1690891543678</v>
      </c>
      <c r="R1369" s="12">
        <v>154098765</v>
      </c>
      <c r="S1369" s="6" t="str">
        <f>LEFT(Q1369,1)</f>
        <v>1</v>
      </c>
      <c r="T1369" s="6" t="str">
        <f>IF(S1369="1","Homme",IF(S1369="0","Inconnu","Femme"))</f>
        <v>Homme</v>
      </c>
      <c r="U1369" s="6" t="str">
        <f>"19"&amp;MID(Q1369, SEARCH("", Q1369) + 1,2)</f>
        <v>1969</v>
      </c>
      <c r="V1369" s="6" t="str">
        <f>FLOOR(U1369,5) &amp; "-" &amp; FLOOR(U1369,5) + 5</f>
        <v>1965-1970</v>
      </c>
      <c r="W1369" s="24">
        <f>IFERROR(VLOOKUP(Data_Set[[#This Row],[Type Transport]],'[1]Taux émission CO2e'!$A$5:$B$16,2,0),0)</f>
        <v>0.3</v>
      </c>
      <c r="X1369" s="28">
        <f>IFERROR(VLOOKUP(Data_Set[[#This Row],[Type Transport]],'[1]Taux émission CO2e'!$A$5:$D$16,4,0),0)</f>
        <v>0.16</v>
      </c>
      <c r="Y1369" s="24">
        <f>IFERROR(VLOOKUP(Data_Set[[#This Row],[Type Transport]],'[1]Taux émission CO2e'!$A$20:$B$31,2,0),0)</f>
        <v>0.7</v>
      </c>
      <c r="Z1369" s="6">
        <f>IFERROR(VLOOKUP(Data_Set[[#This Row],[Type Transport]],'[1]Taux émission CO2e'!$A$20:$D$31,4,0),0)</f>
        <v>6.7400000000000002E-2</v>
      </c>
      <c r="AA1369" s="30">
        <f>Data_Set[[#This Row],[Repartition Segment 1]]*Data_Set[[#This Row],[Coefficient CO2 Segment 1]]*Data_Set[[#This Row],[Poids OT (T)]]*Data_Set[[#This Row],[Distance (KM)]]</f>
        <v>0.88729343999999999</v>
      </c>
      <c r="AB1369" s="30">
        <f>Data_Set[[#This Row],[Repartition Segment 2]]*Data_Set[[#This Row],[Coefficient CO2 Segment 2]]*Data_Set[[#This Row],[Poids OT (T)]]*Data_Set[[#This Row],[Distance (KM)]]</f>
        <v>0.87213551039999992</v>
      </c>
      <c r="AC1369" s="30">
        <f>Data_Set[[#This Row],[Bilan CO2 Segment 1 (Kg CO2)]]+Data_Set[[#This Row],[Bilan CO2 Segment 2 (Kg CO2)]]</f>
        <v>1.7594289503999998</v>
      </c>
      <c r="AD1369" s="1"/>
    </row>
    <row r="1370" spans="1:30" ht="12.5" x14ac:dyDescent="0.25">
      <c r="A1370" s="7">
        <v>20210400066</v>
      </c>
      <c r="B1370" s="18">
        <v>44306</v>
      </c>
      <c r="C1370" s="18" t="str">
        <f>TEXT(B1370, "mmmm")</f>
        <v>avril</v>
      </c>
      <c r="D1370" s="18" t="str">
        <f>TEXT(B1370,"aaaa")</f>
        <v>2021</v>
      </c>
      <c r="E1370" s="7">
        <v>1350069</v>
      </c>
      <c r="F1370" s="17">
        <v>130</v>
      </c>
      <c r="G1370" s="23">
        <f>Data_Set[[#This Row],[Poids OT (kg)]]/1000</f>
        <v>0.13</v>
      </c>
      <c r="H1370" s="6" t="s">
        <v>1</v>
      </c>
      <c r="I1370" s="7">
        <v>95</v>
      </c>
      <c r="J1370" s="6">
        <v>91100</v>
      </c>
      <c r="K1370" s="6" t="s">
        <v>22</v>
      </c>
      <c r="L1370" s="6">
        <v>80400</v>
      </c>
      <c r="M1370" s="6" t="s">
        <v>35</v>
      </c>
      <c r="N1370" s="7">
        <v>168.048</v>
      </c>
      <c r="O1370" s="6" t="s">
        <v>145</v>
      </c>
      <c r="P1370" s="6" t="s">
        <v>146</v>
      </c>
      <c r="Q1370" s="11">
        <v>1690891543678</v>
      </c>
      <c r="R1370" s="12">
        <v>154098765</v>
      </c>
      <c r="S1370" s="6" t="str">
        <f>LEFT(Q1370,1)</f>
        <v>1</v>
      </c>
      <c r="T1370" s="6" t="str">
        <f>IF(S1370="1","Homme",IF(S1370="0","Inconnu","Femme"))</f>
        <v>Homme</v>
      </c>
      <c r="U1370" s="6" t="str">
        <f>"19"&amp;MID(Q1370, SEARCH("", Q1370) + 1,2)</f>
        <v>1969</v>
      </c>
      <c r="V1370" s="6" t="str">
        <f>FLOOR(U1370,5) &amp; "-" &amp; FLOOR(U1370,5) + 5</f>
        <v>1965-1970</v>
      </c>
      <c r="W1370" s="24">
        <f>IFERROR(VLOOKUP(Data_Set[[#This Row],[Type Transport]],'[1]Taux émission CO2e'!$A$5:$B$16,2,0),0)</f>
        <v>0.3</v>
      </c>
      <c r="X1370" s="28">
        <f>IFERROR(VLOOKUP(Data_Set[[#This Row],[Type Transport]],'[1]Taux émission CO2e'!$A$5:$D$16,4,0),0)</f>
        <v>0.16</v>
      </c>
      <c r="Y1370" s="24">
        <f>IFERROR(VLOOKUP(Data_Set[[#This Row],[Type Transport]],'[1]Taux émission CO2e'!$A$20:$B$31,2,0),0)</f>
        <v>0.7</v>
      </c>
      <c r="Z1370" s="6">
        <f>IFERROR(VLOOKUP(Data_Set[[#This Row],[Type Transport]],'[1]Taux émission CO2e'!$A$20:$D$31,4,0),0)</f>
        <v>6.7400000000000002E-2</v>
      </c>
      <c r="AA1370" s="30">
        <f>Data_Set[[#This Row],[Repartition Segment 1]]*Data_Set[[#This Row],[Coefficient CO2 Segment 1]]*Data_Set[[#This Row],[Poids OT (T)]]*Data_Set[[#This Row],[Distance (KM)]]</f>
        <v>1.0486195200000001</v>
      </c>
      <c r="AB1370" s="30">
        <f>Data_Set[[#This Row],[Repartition Segment 2]]*Data_Set[[#This Row],[Coefficient CO2 Segment 2]]*Data_Set[[#This Row],[Poids OT (T)]]*Data_Set[[#This Row],[Distance (KM)]]</f>
        <v>1.0307056031999999</v>
      </c>
      <c r="AC1370" s="30">
        <f>Data_Set[[#This Row],[Bilan CO2 Segment 1 (Kg CO2)]]+Data_Set[[#This Row],[Bilan CO2 Segment 2 (Kg CO2)]]</f>
        <v>2.0793251232000003</v>
      </c>
      <c r="AD1370" s="1"/>
    </row>
    <row r="1371" spans="1:30" ht="12.5" x14ac:dyDescent="0.25">
      <c r="A1371" s="7">
        <v>20210500029</v>
      </c>
      <c r="B1371" s="18">
        <v>44330</v>
      </c>
      <c r="C1371" s="18" t="str">
        <f>TEXT(B1371, "mmmm")</f>
        <v>mai</v>
      </c>
      <c r="D1371" s="18" t="str">
        <f>TEXT(B1371,"aaaa")</f>
        <v>2021</v>
      </c>
      <c r="E1371" s="7">
        <v>1364357</v>
      </c>
      <c r="F1371" s="17">
        <v>120</v>
      </c>
      <c r="G1371" s="23">
        <f>Data_Set[[#This Row],[Poids OT (kg)]]/1000</f>
        <v>0.12</v>
      </c>
      <c r="H1371" s="6" t="s">
        <v>1</v>
      </c>
      <c r="I1371" s="7">
        <v>95</v>
      </c>
      <c r="J1371" s="6">
        <v>91100</v>
      </c>
      <c r="K1371" s="6" t="s">
        <v>22</v>
      </c>
      <c r="L1371" s="6">
        <v>80400</v>
      </c>
      <c r="M1371" s="6" t="s">
        <v>35</v>
      </c>
      <c r="N1371" s="7">
        <v>168.048</v>
      </c>
      <c r="O1371" s="6" t="s">
        <v>145</v>
      </c>
      <c r="P1371" s="6" t="s">
        <v>146</v>
      </c>
      <c r="Q1371" s="11">
        <v>1690891543678</v>
      </c>
      <c r="R1371" s="12">
        <v>154098765</v>
      </c>
      <c r="S1371" s="6" t="str">
        <f>LEFT(Q1371,1)</f>
        <v>1</v>
      </c>
      <c r="T1371" s="6" t="str">
        <f>IF(S1371="1","Homme",IF(S1371="0","Inconnu","Femme"))</f>
        <v>Homme</v>
      </c>
      <c r="U1371" s="6" t="str">
        <f>"19"&amp;MID(Q1371, SEARCH("", Q1371) + 1,2)</f>
        <v>1969</v>
      </c>
      <c r="V1371" s="6" t="str">
        <f>FLOOR(U1371,5) &amp; "-" &amp; FLOOR(U1371,5) + 5</f>
        <v>1965-1970</v>
      </c>
      <c r="W1371" s="24">
        <f>IFERROR(VLOOKUP(Data_Set[[#This Row],[Type Transport]],'[1]Taux émission CO2e'!$A$5:$B$16,2,0),0)</f>
        <v>0.3</v>
      </c>
      <c r="X1371" s="28">
        <f>IFERROR(VLOOKUP(Data_Set[[#This Row],[Type Transport]],'[1]Taux émission CO2e'!$A$5:$D$16,4,0),0)</f>
        <v>0.16</v>
      </c>
      <c r="Y1371" s="24">
        <f>IFERROR(VLOOKUP(Data_Set[[#This Row],[Type Transport]],'[1]Taux émission CO2e'!$A$20:$B$31,2,0),0)</f>
        <v>0.7</v>
      </c>
      <c r="Z1371" s="6">
        <f>IFERROR(VLOOKUP(Data_Set[[#This Row],[Type Transport]],'[1]Taux émission CO2e'!$A$20:$D$31,4,0),0)</f>
        <v>6.7400000000000002E-2</v>
      </c>
      <c r="AA1371" s="30">
        <f>Data_Set[[#This Row],[Repartition Segment 1]]*Data_Set[[#This Row],[Coefficient CO2 Segment 1]]*Data_Set[[#This Row],[Poids OT (T)]]*Data_Set[[#This Row],[Distance (KM)]]</f>
        <v>0.9679564799999999</v>
      </c>
      <c r="AB1371" s="30">
        <f>Data_Set[[#This Row],[Repartition Segment 2]]*Data_Set[[#This Row],[Coefficient CO2 Segment 2]]*Data_Set[[#This Row],[Poids OT (T)]]*Data_Set[[#This Row],[Distance (KM)]]</f>
        <v>0.95142055680000004</v>
      </c>
      <c r="AC1371" s="30">
        <f>Data_Set[[#This Row],[Bilan CO2 Segment 1 (Kg CO2)]]+Data_Set[[#This Row],[Bilan CO2 Segment 2 (Kg CO2)]]</f>
        <v>1.9193770367999998</v>
      </c>
      <c r="AD1371" s="1"/>
    </row>
    <row r="1372" spans="1:30" ht="12.5" x14ac:dyDescent="0.25">
      <c r="A1372" s="7">
        <v>202203000165</v>
      </c>
      <c r="B1372" s="18">
        <v>44641</v>
      </c>
      <c r="C1372" s="18" t="str">
        <f>TEXT(B1372, "mmmm")</f>
        <v>mars</v>
      </c>
      <c r="D1372" s="18" t="str">
        <f>TEXT(B1372,"aaaa")</f>
        <v>2022</v>
      </c>
      <c r="E1372" s="7">
        <v>1481701</v>
      </c>
      <c r="F1372" s="17">
        <v>120</v>
      </c>
      <c r="G1372" s="23">
        <f>Data_Set[[#This Row],[Poids OT (kg)]]/1000</f>
        <v>0.12</v>
      </c>
      <c r="H1372" s="6" t="s">
        <v>1</v>
      </c>
      <c r="I1372" s="7">
        <v>130</v>
      </c>
      <c r="J1372" s="6">
        <v>91100</v>
      </c>
      <c r="K1372" s="6" t="s">
        <v>22</v>
      </c>
      <c r="L1372" s="6">
        <v>80400</v>
      </c>
      <c r="M1372" s="6" t="s">
        <v>35</v>
      </c>
      <c r="N1372" s="7">
        <v>168.048</v>
      </c>
      <c r="O1372" s="6" t="s">
        <v>145</v>
      </c>
      <c r="P1372" s="6" t="s">
        <v>146</v>
      </c>
      <c r="Q1372" s="11">
        <v>1690891543678</v>
      </c>
      <c r="R1372" s="12">
        <v>154098765</v>
      </c>
      <c r="S1372" s="6" t="str">
        <f>LEFT(Q1372,1)</f>
        <v>1</v>
      </c>
      <c r="T1372" s="6" t="str">
        <f>IF(S1372="1","Homme",IF(S1372="0","Inconnu","Femme"))</f>
        <v>Homme</v>
      </c>
      <c r="U1372" s="6" t="str">
        <f>"19"&amp;MID(Q1372, SEARCH("", Q1372) + 1,2)</f>
        <v>1969</v>
      </c>
      <c r="V1372" s="6" t="str">
        <f>FLOOR(U1372,5) &amp; "-" &amp; FLOOR(U1372,5) + 5</f>
        <v>1965-1970</v>
      </c>
      <c r="W1372" s="24">
        <f>IFERROR(VLOOKUP(Data_Set[[#This Row],[Type Transport]],'[1]Taux émission CO2e'!$A$5:$B$16,2,0),0)</f>
        <v>0.3</v>
      </c>
      <c r="X1372" s="28">
        <f>IFERROR(VLOOKUP(Data_Set[[#This Row],[Type Transport]],'[1]Taux émission CO2e'!$A$5:$D$16,4,0),0)</f>
        <v>0.16</v>
      </c>
      <c r="Y1372" s="24">
        <f>IFERROR(VLOOKUP(Data_Set[[#This Row],[Type Transport]],'[1]Taux émission CO2e'!$A$20:$B$31,2,0),0)</f>
        <v>0.7</v>
      </c>
      <c r="Z1372" s="6">
        <f>IFERROR(VLOOKUP(Data_Set[[#This Row],[Type Transport]],'[1]Taux émission CO2e'!$A$20:$D$31,4,0),0)</f>
        <v>6.7400000000000002E-2</v>
      </c>
      <c r="AA1372" s="30">
        <f>Data_Set[[#This Row],[Repartition Segment 1]]*Data_Set[[#This Row],[Coefficient CO2 Segment 1]]*Data_Set[[#This Row],[Poids OT (T)]]*Data_Set[[#This Row],[Distance (KM)]]</f>
        <v>0.9679564799999999</v>
      </c>
      <c r="AB1372" s="30">
        <f>Data_Set[[#This Row],[Repartition Segment 2]]*Data_Set[[#This Row],[Coefficient CO2 Segment 2]]*Data_Set[[#This Row],[Poids OT (T)]]*Data_Set[[#This Row],[Distance (KM)]]</f>
        <v>0.95142055680000004</v>
      </c>
      <c r="AC1372" s="30">
        <f>Data_Set[[#This Row],[Bilan CO2 Segment 1 (Kg CO2)]]+Data_Set[[#This Row],[Bilan CO2 Segment 2 (Kg CO2)]]</f>
        <v>1.9193770367999998</v>
      </c>
      <c r="AD1372" s="1"/>
    </row>
    <row r="1373" spans="1:30" ht="12.5" x14ac:dyDescent="0.25">
      <c r="A1373" s="7">
        <v>20220400055</v>
      </c>
      <c r="B1373" s="18">
        <v>44658</v>
      </c>
      <c r="C1373" s="18" t="str">
        <f>TEXT(B1373, "mmmm")</f>
        <v>avril</v>
      </c>
      <c r="D1373" s="18" t="str">
        <f>TEXT(B1373,"aaaa")</f>
        <v>2022</v>
      </c>
      <c r="E1373" s="7">
        <v>1489612</v>
      </c>
      <c r="F1373" s="17">
        <v>183</v>
      </c>
      <c r="G1373" s="23">
        <f>Data_Set[[#This Row],[Poids OT (kg)]]/1000</f>
        <v>0.183</v>
      </c>
      <c r="H1373" s="6" t="s">
        <v>1</v>
      </c>
      <c r="I1373" s="7">
        <v>130</v>
      </c>
      <c r="J1373" s="6">
        <v>91100</v>
      </c>
      <c r="K1373" s="6" t="s">
        <v>22</v>
      </c>
      <c r="L1373" s="6">
        <v>80400</v>
      </c>
      <c r="M1373" s="6" t="s">
        <v>35</v>
      </c>
      <c r="N1373" s="7">
        <v>168.048</v>
      </c>
      <c r="O1373" s="6" t="s">
        <v>145</v>
      </c>
      <c r="P1373" s="6" t="s">
        <v>146</v>
      </c>
      <c r="Q1373" s="11">
        <v>1690891543678</v>
      </c>
      <c r="R1373" s="12">
        <v>154098765</v>
      </c>
      <c r="S1373" s="6" t="str">
        <f>LEFT(Q1373,1)</f>
        <v>1</v>
      </c>
      <c r="T1373" s="6" t="str">
        <f>IF(S1373="1","Homme",IF(S1373="0","Inconnu","Femme"))</f>
        <v>Homme</v>
      </c>
      <c r="U1373" s="6" t="str">
        <f>"19"&amp;MID(Q1373, SEARCH("", Q1373) + 1,2)</f>
        <v>1969</v>
      </c>
      <c r="V1373" s="6" t="str">
        <f>FLOOR(U1373,5) &amp; "-" &amp; FLOOR(U1373,5) + 5</f>
        <v>1965-1970</v>
      </c>
      <c r="W1373" s="24">
        <f>IFERROR(VLOOKUP(Data_Set[[#This Row],[Type Transport]],'[1]Taux émission CO2e'!$A$5:$B$16,2,0),0)</f>
        <v>0.3</v>
      </c>
      <c r="X1373" s="28">
        <f>IFERROR(VLOOKUP(Data_Set[[#This Row],[Type Transport]],'[1]Taux émission CO2e'!$A$5:$D$16,4,0),0)</f>
        <v>0.16</v>
      </c>
      <c r="Y1373" s="24">
        <f>IFERROR(VLOOKUP(Data_Set[[#This Row],[Type Transport]],'[1]Taux émission CO2e'!$A$20:$B$31,2,0),0)</f>
        <v>0.7</v>
      </c>
      <c r="Z1373" s="6">
        <f>IFERROR(VLOOKUP(Data_Set[[#This Row],[Type Transport]],'[1]Taux émission CO2e'!$A$20:$D$31,4,0),0)</f>
        <v>6.7400000000000002E-2</v>
      </c>
      <c r="AA1373" s="30">
        <f>Data_Set[[#This Row],[Repartition Segment 1]]*Data_Set[[#This Row],[Coefficient CO2 Segment 1]]*Data_Set[[#This Row],[Poids OT (T)]]*Data_Set[[#This Row],[Distance (KM)]]</f>
        <v>1.476133632</v>
      </c>
      <c r="AB1373" s="30">
        <f>Data_Set[[#This Row],[Repartition Segment 2]]*Data_Set[[#This Row],[Coefficient CO2 Segment 2]]*Data_Set[[#This Row],[Poids OT (T)]]*Data_Set[[#This Row],[Distance (KM)]]</f>
        <v>1.4509163491199999</v>
      </c>
      <c r="AC1373" s="30">
        <f>Data_Set[[#This Row],[Bilan CO2 Segment 1 (Kg CO2)]]+Data_Set[[#This Row],[Bilan CO2 Segment 2 (Kg CO2)]]</f>
        <v>2.9270499811199997</v>
      </c>
      <c r="AD1373" s="1"/>
    </row>
    <row r="1374" spans="1:30" ht="12.5" x14ac:dyDescent="0.25">
      <c r="A1374" s="7">
        <v>20220400055</v>
      </c>
      <c r="B1374" s="18">
        <v>44676</v>
      </c>
      <c r="C1374" s="18" t="str">
        <f>TEXT(B1374, "mmmm")</f>
        <v>avril</v>
      </c>
      <c r="D1374" s="18" t="str">
        <f>TEXT(B1374,"aaaa")</f>
        <v>2022</v>
      </c>
      <c r="E1374" s="7">
        <v>1497335</v>
      </c>
      <c r="F1374" s="17">
        <v>184</v>
      </c>
      <c r="G1374" s="23">
        <f>Data_Set[[#This Row],[Poids OT (kg)]]/1000</f>
        <v>0.184</v>
      </c>
      <c r="H1374" s="6" t="s">
        <v>0</v>
      </c>
      <c r="I1374" s="7">
        <v>130</v>
      </c>
      <c r="J1374" s="6">
        <v>91100</v>
      </c>
      <c r="K1374" s="6" t="s">
        <v>22</v>
      </c>
      <c r="L1374" s="6">
        <v>80400</v>
      </c>
      <c r="M1374" s="6" t="s">
        <v>35</v>
      </c>
      <c r="N1374" s="7">
        <v>168.048</v>
      </c>
      <c r="O1374" s="6" t="s">
        <v>145</v>
      </c>
      <c r="P1374" s="6" t="s">
        <v>146</v>
      </c>
      <c r="Q1374" s="11">
        <v>1690891543678</v>
      </c>
      <c r="R1374" s="12">
        <v>154098765</v>
      </c>
      <c r="S1374" s="6" t="str">
        <f>LEFT(Q1374,1)</f>
        <v>1</v>
      </c>
      <c r="T1374" s="6" t="str">
        <f>IF(S1374="1","Homme",IF(S1374="0","Inconnu","Femme"))</f>
        <v>Homme</v>
      </c>
      <c r="U1374" s="6" t="str">
        <f>"19"&amp;MID(Q1374, SEARCH("", Q1374) + 1,2)</f>
        <v>1969</v>
      </c>
      <c r="V1374" s="6" t="str">
        <f>FLOOR(U1374,5) &amp; "-" &amp; FLOOR(U1374,5) + 5</f>
        <v>1965-1970</v>
      </c>
      <c r="W1374" s="24">
        <f>IFERROR(VLOOKUP(Data_Set[[#This Row],[Type Transport]],'[1]Taux émission CO2e'!$A$5:$B$16,2,0),0)</f>
        <v>0.3</v>
      </c>
      <c r="X1374" s="28">
        <f>IFERROR(VLOOKUP(Data_Set[[#This Row],[Type Transport]],'[1]Taux émission CO2e'!$A$5:$D$16,4,0),0)</f>
        <v>0.16</v>
      </c>
      <c r="Y1374" s="24">
        <f>IFERROR(VLOOKUP(Data_Set[[#This Row],[Type Transport]],'[1]Taux émission CO2e'!$A$20:$B$31,2,0),0)</f>
        <v>0.7</v>
      </c>
      <c r="Z1374" s="6">
        <f>IFERROR(VLOOKUP(Data_Set[[#This Row],[Type Transport]],'[1]Taux émission CO2e'!$A$20:$D$31,4,0),0)</f>
        <v>6.7400000000000002E-2</v>
      </c>
      <c r="AA1374" s="30">
        <f>Data_Set[[#This Row],[Repartition Segment 1]]*Data_Set[[#This Row],[Coefficient CO2 Segment 1]]*Data_Set[[#This Row],[Poids OT (T)]]*Data_Set[[#This Row],[Distance (KM)]]</f>
        <v>1.484199936</v>
      </c>
      <c r="AB1374" s="30">
        <f>Data_Set[[#This Row],[Repartition Segment 2]]*Data_Set[[#This Row],[Coefficient CO2 Segment 2]]*Data_Set[[#This Row],[Poids OT (T)]]*Data_Set[[#This Row],[Distance (KM)]]</f>
        <v>1.4588448537600001</v>
      </c>
      <c r="AC1374" s="30">
        <f>Data_Set[[#This Row],[Bilan CO2 Segment 1 (Kg CO2)]]+Data_Set[[#This Row],[Bilan CO2 Segment 2 (Kg CO2)]]</f>
        <v>2.9430447897600001</v>
      </c>
      <c r="AD1374" s="1"/>
    </row>
    <row r="1375" spans="1:30" ht="12.5" x14ac:dyDescent="0.25">
      <c r="A1375" s="7">
        <v>20210500029</v>
      </c>
      <c r="B1375" s="18">
        <v>44320</v>
      </c>
      <c r="C1375" s="18" t="str">
        <f>TEXT(B1375, "mmmm")</f>
        <v>mai</v>
      </c>
      <c r="D1375" s="18" t="str">
        <f>TEXT(B1375,"aaaa")</f>
        <v>2021</v>
      </c>
      <c r="E1375" s="7">
        <v>1360889</v>
      </c>
      <c r="F1375" s="17">
        <v>120</v>
      </c>
      <c r="G1375" s="23">
        <f>Data_Set[[#This Row],[Poids OT (kg)]]/1000</f>
        <v>0.12</v>
      </c>
      <c r="H1375" s="6" t="s">
        <v>0</v>
      </c>
      <c r="I1375" s="7">
        <v>95</v>
      </c>
      <c r="J1375" s="6">
        <v>91100</v>
      </c>
      <c r="K1375" s="6" t="s">
        <v>22</v>
      </c>
      <c r="L1375" s="6">
        <v>89440</v>
      </c>
      <c r="M1375" s="6" t="s">
        <v>91</v>
      </c>
      <c r="N1375" s="7">
        <v>167.37</v>
      </c>
      <c r="O1375" s="6" t="s">
        <v>145</v>
      </c>
      <c r="P1375" s="6" t="s">
        <v>146</v>
      </c>
      <c r="Q1375" s="11">
        <v>1690891543678</v>
      </c>
      <c r="R1375" s="12">
        <v>154098765</v>
      </c>
      <c r="S1375" s="6" t="str">
        <f>LEFT(Q1375,1)</f>
        <v>1</v>
      </c>
      <c r="T1375" s="6" t="str">
        <f>IF(S1375="1","Homme",IF(S1375="0","Inconnu","Femme"))</f>
        <v>Homme</v>
      </c>
      <c r="U1375" s="6" t="str">
        <f>"19"&amp;MID(Q1375, SEARCH("", Q1375) + 1,2)</f>
        <v>1969</v>
      </c>
      <c r="V1375" s="6" t="str">
        <f>FLOOR(U1375,5) &amp; "-" &amp; FLOOR(U1375,5) + 5</f>
        <v>1965-1970</v>
      </c>
      <c r="W1375" s="24">
        <f>IFERROR(VLOOKUP(Data_Set[[#This Row],[Type Transport]],'[1]Taux émission CO2e'!$A$5:$B$16,2,0),0)</f>
        <v>0.3</v>
      </c>
      <c r="X1375" s="28">
        <f>IFERROR(VLOOKUP(Data_Set[[#This Row],[Type Transport]],'[1]Taux émission CO2e'!$A$5:$D$16,4,0),0)</f>
        <v>0.16</v>
      </c>
      <c r="Y1375" s="24">
        <f>IFERROR(VLOOKUP(Data_Set[[#This Row],[Type Transport]],'[1]Taux émission CO2e'!$A$20:$B$31,2,0),0)</f>
        <v>0.7</v>
      </c>
      <c r="Z1375" s="6">
        <f>IFERROR(VLOOKUP(Data_Set[[#This Row],[Type Transport]],'[1]Taux émission CO2e'!$A$20:$D$31,4,0),0)</f>
        <v>6.7400000000000002E-2</v>
      </c>
      <c r="AA1375" s="30">
        <f>Data_Set[[#This Row],[Repartition Segment 1]]*Data_Set[[#This Row],[Coefficient CO2 Segment 1]]*Data_Set[[#This Row],[Poids OT (T)]]*Data_Set[[#This Row],[Distance (KM)]]</f>
        <v>0.9640512</v>
      </c>
      <c r="AB1375" s="30">
        <f>Data_Set[[#This Row],[Repartition Segment 2]]*Data_Set[[#This Row],[Coefficient CO2 Segment 2]]*Data_Set[[#This Row],[Poids OT (T)]]*Data_Set[[#This Row],[Distance (KM)]]</f>
        <v>0.94758199200000004</v>
      </c>
      <c r="AC1375" s="30">
        <f>Data_Set[[#This Row],[Bilan CO2 Segment 1 (Kg CO2)]]+Data_Set[[#This Row],[Bilan CO2 Segment 2 (Kg CO2)]]</f>
        <v>1.911633192</v>
      </c>
      <c r="AD1375" s="1"/>
    </row>
    <row r="1376" spans="1:30" ht="12.5" x14ac:dyDescent="0.25">
      <c r="A1376" s="7">
        <v>20220300099</v>
      </c>
      <c r="B1376" s="18">
        <v>44620</v>
      </c>
      <c r="C1376" s="18" t="str">
        <f>TEXT(B1376, "mmmm")</f>
        <v>février</v>
      </c>
      <c r="D1376" s="18" t="str">
        <f>TEXT(B1376,"aaaa")</f>
        <v>2022</v>
      </c>
      <c r="E1376" s="7">
        <v>1473155</v>
      </c>
      <c r="F1376" s="17">
        <v>210</v>
      </c>
      <c r="G1376" s="23">
        <f>Data_Set[[#This Row],[Poids OT (kg)]]/1000</f>
        <v>0.21</v>
      </c>
      <c r="H1376" s="6" t="s">
        <v>1</v>
      </c>
      <c r="I1376" s="7">
        <v>100</v>
      </c>
      <c r="J1376" s="6">
        <v>91100</v>
      </c>
      <c r="K1376" s="6" t="s">
        <v>22</v>
      </c>
      <c r="L1376" s="6">
        <v>89440</v>
      </c>
      <c r="M1376" s="6" t="s">
        <v>91</v>
      </c>
      <c r="N1376" s="7">
        <v>167.37</v>
      </c>
      <c r="O1376" s="6" t="s">
        <v>145</v>
      </c>
      <c r="P1376" s="6" t="s">
        <v>146</v>
      </c>
      <c r="Q1376" s="11">
        <v>1690891543678</v>
      </c>
      <c r="R1376" s="12">
        <v>154098765</v>
      </c>
      <c r="S1376" s="6" t="str">
        <f>LEFT(Q1376,1)</f>
        <v>1</v>
      </c>
      <c r="T1376" s="6" t="str">
        <f>IF(S1376="1","Homme",IF(S1376="0","Inconnu","Femme"))</f>
        <v>Homme</v>
      </c>
      <c r="U1376" s="6" t="str">
        <f>"19"&amp;MID(Q1376, SEARCH("", Q1376) + 1,2)</f>
        <v>1969</v>
      </c>
      <c r="V1376" s="6" t="str">
        <f>FLOOR(U1376,5) &amp; "-" &amp; FLOOR(U1376,5) + 5</f>
        <v>1965-1970</v>
      </c>
      <c r="W1376" s="24">
        <f>IFERROR(VLOOKUP(Data_Set[[#This Row],[Type Transport]],'[1]Taux émission CO2e'!$A$5:$B$16,2,0),0)</f>
        <v>0.3</v>
      </c>
      <c r="X1376" s="28">
        <f>IFERROR(VLOOKUP(Data_Set[[#This Row],[Type Transport]],'[1]Taux émission CO2e'!$A$5:$D$16,4,0),0)</f>
        <v>0.16</v>
      </c>
      <c r="Y1376" s="24">
        <f>IFERROR(VLOOKUP(Data_Set[[#This Row],[Type Transport]],'[1]Taux émission CO2e'!$A$20:$B$31,2,0),0)</f>
        <v>0.7</v>
      </c>
      <c r="Z1376" s="6">
        <f>IFERROR(VLOOKUP(Data_Set[[#This Row],[Type Transport]],'[1]Taux émission CO2e'!$A$20:$D$31,4,0),0)</f>
        <v>6.7400000000000002E-2</v>
      </c>
      <c r="AA1376" s="30">
        <f>Data_Set[[#This Row],[Repartition Segment 1]]*Data_Set[[#This Row],[Coefficient CO2 Segment 1]]*Data_Set[[#This Row],[Poids OT (T)]]*Data_Set[[#This Row],[Distance (KM)]]</f>
        <v>1.6870896000000002</v>
      </c>
      <c r="AB1376" s="30">
        <f>Data_Set[[#This Row],[Repartition Segment 2]]*Data_Set[[#This Row],[Coefficient CO2 Segment 2]]*Data_Set[[#This Row],[Poids OT (T)]]*Data_Set[[#This Row],[Distance (KM)]]</f>
        <v>1.6582684859999999</v>
      </c>
      <c r="AC1376" s="30">
        <f>Data_Set[[#This Row],[Bilan CO2 Segment 1 (Kg CO2)]]+Data_Set[[#This Row],[Bilan CO2 Segment 2 (Kg CO2)]]</f>
        <v>3.3453580860000001</v>
      </c>
      <c r="AD1376" s="1"/>
    </row>
    <row r="1377" spans="1:30" ht="12.5" x14ac:dyDescent="0.25">
      <c r="A1377" s="7">
        <v>20220400055</v>
      </c>
      <c r="B1377" s="18">
        <v>44638</v>
      </c>
      <c r="C1377" s="18" t="str">
        <f>TEXT(B1377, "mmmm")</f>
        <v>mars</v>
      </c>
      <c r="D1377" s="18" t="str">
        <f>TEXT(B1377,"aaaa")</f>
        <v>2022</v>
      </c>
      <c r="E1377" s="7">
        <v>1481448</v>
      </c>
      <c r="F1377" s="17">
        <v>200</v>
      </c>
      <c r="G1377" s="23">
        <f>Data_Set[[#This Row],[Poids OT (kg)]]/1000</f>
        <v>0.2</v>
      </c>
      <c r="H1377" s="6" t="s">
        <v>1</v>
      </c>
      <c r="I1377" s="7">
        <v>108</v>
      </c>
      <c r="J1377" s="6">
        <v>91100</v>
      </c>
      <c r="K1377" s="6" t="s">
        <v>22</v>
      </c>
      <c r="L1377" s="6">
        <v>89440</v>
      </c>
      <c r="M1377" s="6" t="s">
        <v>91</v>
      </c>
      <c r="N1377" s="7">
        <v>167.37</v>
      </c>
      <c r="O1377" s="6" t="s">
        <v>145</v>
      </c>
      <c r="P1377" s="6" t="s">
        <v>146</v>
      </c>
      <c r="Q1377" s="11">
        <v>1690891543678</v>
      </c>
      <c r="R1377" s="12">
        <v>154098765</v>
      </c>
      <c r="S1377" s="6" t="str">
        <f>LEFT(Q1377,1)</f>
        <v>1</v>
      </c>
      <c r="T1377" s="6" t="str">
        <f>IF(S1377="1","Homme",IF(S1377="0","Inconnu","Femme"))</f>
        <v>Homme</v>
      </c>
      <c r="U1377" s="6" t="str">
        <f>"19"&amp;MID(Q1377, SEARCH("", Q1377) + 1,2)</f>
        <v>1969</v>
      </c>
      <c r="V1377" s="6" t="str">
        <f>FLOOR(U1377,5) &amp; "-" &amp; FLOOR(U1377,5) + 5</f>
        <v>1965-1970</v>
      </c>
      <c r="W1377" s="24">
        <f>IFERROR(VLOOKUP(Data_Set[[#This Row],[Type Transport]],'[1]Taux émission CO2e'!$A$5:$B$16,2,0),0)</f>
        <v>0.3</v>
      </c>
      <c r="X1377" s="28">
        <f>IFERROR(VLOOKUP(Data_Set[[#This Row],[Type Transport]],'[1]Taux émission CO2e'!$A$5:$D$16,4,0),0)</f>
        <v>0.16</v>
      </c>
      <c r="Y1377" s="24">
        <f>IFERROR(VLOOKUP(Data_Set[[#This Row],[Type Transport]],'[1]Taux émission CO2e'!$A$20:$B$31,2,0),0)</f>
        <v>0.7</v>
      </c>
      <c r="Z1377" s="6">
        <f>IFERROR(VLOOKUP(Data_Set[[#This Row],[Type Transport]],'[1]Taux émission CO2e'!$A$20:$D$31,4,0),0)</f>
        <v>6.7400000000000002E-2</v>
      </c>
      <c r="AA1377" s="30">
        <f>Data_Set[[#This Row],[Repartition Segment 1]]*Data_Set[[#This Row],[Coefficient CO2 Segment 1]]*Data_Set[[#This Row],[Poids OT (T)]]*Data_Set[[#This Row],[Distance (KM)]]</f>
        <v>1.6067520000000002</v>
      </c>
      <c r="AB1377" s="30">
        <f>Data_Set[[#This Row],[Repartition Segment 2]]*Data_Set[[#This Row],[Coefficient CO2 Segment 2]]*Data_Set[[#This Row],[Poids OT (T)]]*Data_Set[[#This Row],[Distance (KM)]]</f>
        <v>1.57930332</v>
      </c>
      <c r="AC1377" s="30">
        <f>Data_Set[[#This Row],[Bilan CO2 Segment 1 (Kg CO2)]]+Data_Set[[#This Row],[Bilan CO2 Segment 2 (Kg CO2)]]</f>
        <v>3.1860553200000004</v>
      </c>
      <c r="AD1377" s="1"/>
    </row>
    <row r="1378" spans="1:30" ht="12.5" x14ac:dyDescent="0.25">
      <c r="A1378" s="7">
        <v>2022050075</v>
      </c>
      <c r="B1378" s="18">
        <v>44683</v>
      </c>
      <c r="C1378" s="18" t="str">
        <f>TEXT(B1378, "mmmm")</f>
        <v>mai</v>
      </c>
      <c r="D1378" s="18" t="str">
        <f>TEXT(B1378,"aaaa")</f>
        <v>2022</v>
      </c>
      <c r="E1378" s="7">
        <v>1500365</v>
      </c>
      <c r="F1378" s="17">
        <v>182</v>
      </c>
      <c r="G1378" s="23">
        <f>Data_Set[[#This Row],[Poids OT (kg)]]/1000</f>
        <v>0.182</v>
      </c>
      <c r="H1378" s="6" t="s">
        <v>1</v>
      </c>
      <c r="I1378" s="7">
        <v>108</v>
      </c>
      <c r="J1378" s="6">
        <v>91100</v>
      </c>
      <c r="K1378" s="6" t="s">
        <v>22</v>
      </c>
      <c r="L1378" s="6">
        <v>89440</v>
      </c>
      <c r="M1378" s="6" t="s">
        <v>91</v>
      </c>
      <c r="N1378" s="7">
        <v>167.37</v>
      </c>
      <c r="O1378" s="6" t="s">
        <v>145</v>
      </c>
      <c r="P1378" s="6" t="s">
        <v>146</v>
      </c>
      <c r="Q1378" s="11">
        <v>1690891543678</v>
      </c>
      <c r="R1378" s="12">
        <v>154098765</v>
      </c>
      <c r="S1378" s="6" t="str">
        <f>LEFT(Q1378,1)</f>
        <v>1</v>
      </c>
      <c r="T1378" s="6" t="str">
        <f>IF(S1378="1","Homme",IF(S1378="0","Inconnu","Femme"))</f>
        <v>Homme</v>
      </c>
      <c r="U1378" s="6" t="str">
        <f>"19"&amp;MID(Q1378, SEARCH("", Q1378) + 1,2)</f>
        <v>1969</v>
      </c>
      <c r="V1378" s="6" t="str">
        <f>FLOOR(U1378,5) &amp; "-" &amp; FLOOR(U1378,5) + 5</f>
        <v>1965-1970</v>
      </c>
      <c r="W1378" s="24">
        <f>IFERROR(VLOOKUP(Data_Set[[#This Row],[Type Transport]],'[1]Taux émission CO2e'!$A$5:$B$16,2,0),0)</f>
        <v>0.3</v>
      </c>
      <c r="X1378" s="28">
        <f>IFERROR(VLOOKUP(Data_Set[[#This Row],[Type Transport]],'[1]Taux émission CO2e'!$A$5:$D$16,4,0),0)</f>
        <v>0.16</v>
      </c>
      <c r="Y1378" s="24">
        <f>IFERROR(VLOOKUP(Data_Set[[#This Row],[Type Transport]],'[1]Taux émission CO2e'!$A$20:$B$31,2,0),0)</f>
        <v>0.7</v>
      </c>
      <c r="Z1378" s="6">
        <f>IFERROR(VLOOKUP(Data_Set[[#This Row],[Type Transport]],'[1]Taux émission CO2e'!$A$20:$D$31,4,0),0)</f>
        <v>6.7400000000000002E-2</v>
      </c>
      <c r="AA1378" s="30">
        <f>Data_Set[[#This Row],[Repartition Segment 1]]*Data_Set[[#This Row],[Coefficient CO2 Segment 1]]*Data_Set[[#This Row],[Poids OT (T)]]*Data_Set[[#This Row],[Distance (KM)]]</f>
        <v>1.4621443200000002</v>
      </c>
      <c r="AB1378" s="30">
        <f>Data_Set[[#This Row],[Repartition Segment 2]]*Data_Set[[#This Row],[Coefficient CO2 Segment 2]]*Data_Set[[#This Row],[Poids OT (T)]]*Data_Set[[#This Row],[Distance (KM)]]</f>
        <v>1.4371660212000001</v>
      </c>
      <c r="AC1378" s="30">
        <f>Data_Set[[#This Row],[Bilan CO2 Segment 1 (Kg CO2)]]+Data_Set[[#This Row],[Bilan CO2 Segment 2 (Kg CO2)]]</f>
        <v>2.8993103412000005</v>
      </c>
      <c r="AD1378" s="1"/>
    </row>
    <row r="1379" spans="1:30" ht="12.5" x14ac:dyDescent="0.25">
      <c r="A1379" s="7">
        <v>20220600077</v>
      </c>
      <c r="B1379" s="18">
        <v>44712</v>
      </c>
      <c r="C1379" s="18" t="str">
        <f>TEXT(B1379, "mmmm")</f>
        <v>mai</v>
      </c>
      <c r="D1379" s="18" t="str">
        <f>TEXT(B1379,"aaaa")</f>
        <v>2022</v>
      </c>
      <c r="E1379" s="7">
        <v>1512452</v>
      </c>
      <c r="F1379" s="17">
        <v>203</v>
      </c>
      <c r="G1379" s="23">
        <f>Data_Set[[#This Row],[Poids OT (kg)]]/1000</f>
        <v>0.20300000000000001</v>
      </c>
      <c r="H1379" s="6" t="s">
        <v>1</v>
      </c>
      <c r="I1379" s="7">
        <v>108</v>
      </c>
      <c r="J1379" s="6">
        <v>91100</v>
      </c>
      <c r="K1379" s="6" t="s">
        <v>22</v>
      </c>
      <c r="L1379" s="6">
        <v>89440</v>
      </c>
      <c r="M1379" s="6" t="s">
        <v>91</v>
      </c>
      <c r="N1379" s="7">
        <v>167.37</v>
      </c>
      <c r="O1379" s="6" t="s">
        <v>145</v>
      </c>
      <c r="P1379" s="6" t="s">
        <v>146</v>
      </c>
      <c r="Q1379" s="11">
        <v>1690891543678</v>
      </c>
      <c r="R1379" s="12">
        <v>154098765</v>
      </c>
      <c r="S1379" s="6" t="str">
        <f>LEFT(Q1379,1)</f>
        <v>1</v>
      </c>
      <c r="T1379" s="6" t="str">
        <f>IF(S1379="1","Homme",IF(S1379="0","Inconnu","Femme"))</f>
        <v>Homme</v>
      </c>
      <c r="U1379" s="6" t="str">
        <f>"19"&amp;MID(Q1379, SEARCH("", Q1379) + 1,2)</f>
        <v>1969</v>
      </c>
      <c r="V1379" s="6" t="str">
        <f>FLOOR(U1379,5) &amp; "-" &amp; FLOOR(U1379,5) + 5</f>
        <v>1965-1970</v>
      </c>
      <c r="W1379" s="24">
        <f>IFERROR(VLOOKUP(Data_Set[[#This Row],[Type Transport]],'[1]Taux émission CO2e'!$A$5:$B$16,2,0),0)</f>
        <v>0.3</v>
      </c>
      <c r="X1379" s="28">
        <f>IFERROR(VLOOKUP(Data_Set[[#This Row],[Type Transport]],'[1]Taux émission CO2e'!$A$5:$D$16,4,0),0)</f>
        <v>0.16</v>
      </c>
      <c r="Y1379" s="24">
        <f>IFERROR(VLOOKUP(Data_Set[[#This Row],[Type Transport]],'[1]Taux émission CO2e'!$A$20:$B$31,2,0),0)</f>
        <v>0.7</v>
      </c>
      <c r="Z1379" s="6">
        <f>IFERROR(VLOOKUP(Data_Set[[#This Row],[Type Transport]],'[1]Taux émission CO2e'!$A$20:$D$31,4,0),0)</f>
        <v>6.7400000000000002E-2</v>
      </c>
      <c r="AA1379" s="30">
        <f>Data_Set[[#This Row],[Repartition Segment 1]]*Data_Set[[#This Row],[Coefficient CO2 Segment 1]]*Data_Set[[#This Row],[Poids OT (T)]]*Data_Set[[#This Row],[Distance (KM)]]</f>
        <v>1.6308532800000002</v>
      </c>
      <c r="AB1379" s="30">
        <f>Data_Set[[#This Row],[Repartition Segment 2]]*Data_Set[[#This Row],[Coefficient CO2 Segment 2]]*Data_Set[[#This Row],[Poids OT (T)]]*Data_Set[[#This Row],[Distance (KM)]]</f>
        <v>1.6029928698000002</v>
      </c>
      <c r="AC1379" s="30">
        <f>Data_Set[[#This Row],[Bilan CO2 Segment 1 (Kg CO2)]]+Data_Set[[#This Row],[Bilan CO2 Segment 2 (Kg CO2)]]</f>
        <v>3.2338461498000006</v>
      </c>
      <c r="AD1379" s="1"/>
    </row>
    <row r="1380" spans="1:30" ht="12.5" x14ac:dyDescent="0.25">
      <c r="A1380" s="7">
        <v>20220600077</v>
      </c>
      <c r="B1380" s="18">
        <v>44740</v>
      </c>
      <c r="C1380" s="18" t="str">
        <f>TEXT(B1380, "mmmm")</f>
        <v>juin</v>
      </c>
      <c r="D1380" s="18" t="str">
        <f>TEXT(B1380,"aaaa")</f>
        <v>2022</v>
      </c>
      <c r="E1380" s="7">
        <v>1524952</v>
      </c>
      <c r="F1380" s="17">
        <v>187</v>
      </c>
      <c r="G1380" s="23">
        <f>Data_Set[[#This Row],[Poids OT (kg)]]/1000</f>
        <v>0.187</v>
      </c>
      <c r="H1380" s="6" t="s">
        <v>1</v>
      </c>
      <c r="I1380" s="7">
        <v>108</v>
      </c>
      <c r="J1380" s="6">
        <v>91100</v>
      </c>
      <c r="K1380" s="6" t="s">
        <v>22</v>
      </c>
      <c r="L1380" s="6">
        <v>89440</v>
      </c>
      <c r="M1380" s="6" t="s">
        <v>91</v>
      </c>
      <c r="N1380" s="7">
        <v>167.37</v>
      </c>
      <c r="O1380" s="6" t="s">
        <v>145</v>
      </c>
      <c r="P1380" s="6" t="s">
        <v>146</v>
      </c>
      <c r="Q1380" s="11">
        <v>1690891543678</v>
      </c>
      <c r="R1380" s="12">
        <v>154098765</v>
      </c>
      <c r="S1380" s="6" t="str">
        <f>LEFT(Q1380,1)</f>
        <v>1</v>
      </c>
      <c r="T1380" s="6" t="str">
        <f>IF(S1380="1","Homme",IF(S1380="0","Inconnu","Femme"))</f>
        <v>Homme</v>
      </c>
      <c r="U1380" s="6" t="str">
        <f>"19"&amp;MID(Q1380, SEARCH("", Q1380) + 1,2)</f>
        <v>1969</v>
      </c>
      <c r="V1380" s="6" t="str">
        <f>FLOOR(U1380,5) &amp; "-" &amp; FLOOR(U1380,5) + 5</f>
        <v>1965-1970</v>
      </c>
      <c r="W1380" s="24">
        <f>IFERROR(VLOOKUP(Data_Set[[#This Row],[Type Transport]],'[1]Taux émission CO2e'!$A$5:$B$16,2,0),0)</f>
        <v>0.3</v>
      </c>
      <c r="X1380" s="28">
        <f>IFERROR(VLOOKUP(Data_Set[[#This Row],[Type Transport]],'[1]Taux émission CO2e'!$A$5:$D$16,4,0),0)</f>
        <v>0.16</v>
      </c>
      <c r="Y1380" s="24">
        <f>IFERROR(VLOOKUP(Data_Set[[#This Row],[Type Transport]],'[1]Taux émission CO2e'!$A$20:$B$31,2,0),0)</f>
        <v>0.7</v>
      </c>
      <c r="Z1380" s="6">
        <f>IFERROR(VLOOKUP(Data_Set[[#This Row],[Type Transport]],'[1]Taux émission CO2e'!$A$20:$D$31,4,0),0)</f>
        <v>6.7400000000000002E-2</v>
      </c>
      <c r="AA1380" s="30">
        <f>Data_Set[[#This Row],[Repartition Segment 1]]*Data_Set[[#This Row],[Coefficient CO2 Segment 1]]*Data_Set[[#This Row],[Poids OT (T)]]*Data_Set[[#This Row],[Distance (KM)]]</f>
        <v>1.5023131199999999</v>
      </c>
      <c r="AB1380" s="30">
        <f>Data_Set[[#This Row],[Repartition Segment 2]]*Data_Set[[#This Row],[Coefficient CO2 Segment 2]]*Data_Set[[#This Row],[Poids OT (T)]]*Data_Set[[#This Row],[Distance (KM)]]</f>
        <v>1.4766486042</v>
      </c>
      <c r="AC1380" s="30">
        <f>Data_Set[[#This Row],[Bilan CO2 Segment 1 (Kg CO2)]]+Data_Set[[#This Row],[Bilan CO2 Segment 2 (Kg CO2)]]</f>
        <v>2.9789617241999999</v>
      </c>
      <c r="AD1380" s="1"/>
    </row>
    <row r="1381" spans="1:30" ht="12.5" x14ac:dyDescent="0.25">
      <c r="A1381" s="7">
        <v>2022070063</v>
      </c>
      <c r="B1381" s="18">
        <v>44768</v>
      </c>
      <c r="C1381" s="18" t="str">
        <f>TEXT(B1381, "mmmm")</f>
        <v>juillet</v>
      </c>
      <c r="D1381" s="18" t="str">
        <f>TEXT(B1381,"aaaa")</f>
        <v>2022</v>
      </c>
      <c r="E1381" s="7">
        <v>1536397</v>
      </c>
      <c r="F1381" s="17">
        <v>170</v>
      </c>
      <c r="G1381" s="23">
        <f>Data_Set[[#This Row],[Poids OT (kg)]]/1000</f>
        <v>0.17</v>
      </c>
      <c r="H1381" s="6" t="s">
        <v>1</v>
      </c>
      <c r="I1381" s="7">
        <v>108</v>
      </c>
      <c r="J1381" s="6">
        <v>91100</v>
      </c>
      <c r="K1381" s="6" t="s">
        <v>22</v>
      </c>
      <c r="L1381" s="6">
        <v>89440</v>
      </c>
      <c r="M1381" s="6" t="s">
        <v>91</v>
      </c>
      <c r="N1381" s="7">
        <v>167.37</v>
      </c>
      <c r="O1381" s="6" t="s">
        <v>145</v>
      </c>
      <c r="P1381" s="6" t="s">
        <v>146</v>
      </c>
      <c r="Q1381" s="11">
        <v>1690891543678</v>
      </c>
      <c r="R1381" s="12">
        <v>154098765</v>
      </c>
      <c r="S1381" s="6" t="str">
        <f>LEFT(Q1381,1)</f>
        <v>1</v>
      </c>
      <c r="T1381" s="6" t="str">
        <f>IF(S1381="1","Homme",IF(S1381="0","Inconnu","Femme"))</f>
        <v>Homme</v>
      </c>
      <c r="U1381" s="6" t="str">
        <f>"19"&amp;MID(Q1381, SEARCH("", Q1381) + 1,2)</f>
        <v>1969</v>
      </c>
      <c r="V1381" s="6" t="str">
        <f>FLOOR(U1381,5) &amp; "-" &amp; FLOOR(U1381,5) + 5</f>
        <v>1965-1970</v>
      </c>
      <c r="W1381" s="24">
        <f>IFERROR(VLOOKUP(Data_Set[[#This Row],[Type Transport]],'[1]Taux émission CO2e'!$A$5:$B$16,2,0),0)</f>
        <v>0.3</v>
      </c>
      <c r="X1381" s="28">
        <f>IFERROR(VLOOKUP(Data_Set[[#This Row],[Type Transport]],'[1]Taux émission CO2e'!$A$5:$D$16,4,0),0)</f>
        <v>0.16</v>
      </c>
      <c r="Y1381" s="24">
        <f>IFERROR(VLOOKUP(Data_Set[[#This Row],[Type Transport]],'[1]Taux émission CO2e'!$A$20:$B$31,2,0),0)</f>
        <v>0.7</v>
      </c>
      <c r="Z1381" s="6">
        <f>IFERROR(VLOOKUP(Data_Set[[#This Row],[Type Transport]],'[1]Taux émission CO2e'!$A$20:$D$31,4,0),0)</f>
        <v>6.7400000000000002E-2</v>
      </c>
      <c r="AA1381" s="30">
        <f>Data_Set[[#This Row],[Repartition Segment 1]]*Data_Set[[#This Row],[Coefficient CO2 Segment 1]]*Data_Set[[#This Row],[Poids OT (T)]]*Data_Set[[#This Row],[Distance (KM)]]</f>
        <v>1.3657392000000002</v>
      </c>
      <c r="AB1381" s="30">
        <f>Data_Set[[#This Row],[Repartition Segment 2]]*Data_Set[[#This Row],[Coefficient CO2 Segment 2]]*Data_Set[[#This Row],[Poids OT (T)]]*Data_Set[[#This Row],[Distance (KM)]]</f>
        <v>1.3424078220000002</v>
      </c>
      <c r="AC1381" s="30">
        <f>Data_Set[[#This Row],[Bilan CO2 Segment 1 (Kg CO2)]]+Data_Set[[#This Row],[Bilan CO2 Segment 2 (Kg CO2)]]</f>
        <v>2.7081470220000003</v>
      </c>
      <c r="AD1381" s="1"/>
    </row>
    <row r="1382" spans="1:30" ht="12.5" x14ac:dyDescent="0.25">
      <c r="A1382" s="7">
        <v>20220800118</v>
      </c>
      <c r="B1382" s="18">
        <v>44796</v>
      </c>
      <c r="C1382" s="18" t="str">
        <f>TEXT(B1382, "mmmm")</f>
        <v>août</v>
      </c>
      <c r="D1382" s="18" t="str">
        <f>TEXT(B1382,"aaaa")</f>
        <v>2022</v>
      </c>
      <c r="E1382" s="7">
        <v>1544269</v>
      </c>
      <c r="F1382" s="17">
        <v>212</v>
      </c>
      <c r="G1382" s="23">
        <f>Data_Set[[#This Row],[Poids OT (kg)]]/1000</f>
        <v>0.21199999999999999</v>
      </c>
      <c r="H1382" s="6" t="s">
        <v>1</v>
      </c>
      <c r="I1382" s="7">
        <v>120</v>
      </c>
      <c r="J1382" s="6">
        <v>91100</v>
      </c>
      <c r="K1382" s="6" t="s">
        <v>22</v>
      </c>
      <c r="L1382" s="6">
        <v>89440</v>
      </c>
      <c r="M1382" s="6" t="s">
        <v>91</v>
      </c>
      <c r="N1382" s="7">
        <v>167.37</v>
      </c>
      <c r="O1382" s="6" t="s">
        <v>145</v>
      </c>
      <c r="P1382" s="6" t="s">
        <v>146</v>
      </c>
      <c r="Q1382" s="11">
        <v>1690891543678</v>
      </c>
      <c r="R1382" s="12">
        <v>154098765</v>
      </c>
      <c r="S1382" s="6" t="str">
        <f>LEFT(Q1382,1)</f>
        <v>1</v>
      </c>
      <c r="T1382" s="6" t="str">
        <f>IF(S1382="1","Homme",IF(S1382="0","Inconnu","Femme"))</f>
        <v>Homme</v>
      </c>
      <c r="U1382" s="6" t="str">
        <f>"19"&amp;MID(Q1382, SEARCH("", Q1382) + 1,2)</f>
        <v>1969</v>
      </c>
      <c r="V1382" s="6" t="str">
        <f>FLOOR(U1382,5) &amp; "-" &amp; FLOOR(U1382,5) + 5</f>
        <v>1965-1970</v>
      </c>
      <c r="W1382" s="24">
        <f>IFERROR(VLOOKUP(Data_Set[[#This Row],[Type Transport]],'[1]Taux émission CO2e'!$A$5:$B$16,2,0),0)</f>
        <v>0.3</v>
      </c>
      <c r="X1382" s="28">
        <f>IFERROR(VLOOKUP(Data_Set[[#This Row],[Type Transport]],'[1]Taux émission CO2e'!$A$5:$D$16,4,0),0)</f>
        <v>0.16</v>
      </c>
      <c r="Y1382" s="24">
        <f>IFERROR(VLOOKUP(Data_Set[[#This Row],[Type Transport]],'[1]Taux émission CO2e'!$A$20:$B$31,2,0),0)</f>
        <v>0.7</v>
      </c>
      <c r="Z1382" s="6">
        <f>IFERROR(VLOOKUP(Data_Set[[#This Row],[Type Transport]],'[1]Taux émission CO2e'!$A$20:$D$31,4,0),0)</f>
        <v>6.7400000000000002E-2</v>
      </c>
      <c r="AA1382" s="30">
        <f>Data_Set[[#This Row],[Repartition Segment 1]]*Data_Set[[#This Row],[Coefficient CO2 Segment 1]]*Data_Set[[#This Row],[Poids OT (T)]]*Data_Set[[#This Row],[Distance (KM)]]</f>
        <v>1.70315712</v>
      </c>
      <c r="AB1382" s="30">
        <f>Data_Set[[#This Row],[Repartition Segment 2]]*Data_Set[[#This Row],[Coefficient CO2 Segment 2]]*Data_Set[[#This Row],[Poids OT (T)]]*Data_Set[[#This Row],[Distance (KM)]]</f>
        <v>1.6740615191999999</v>
      </c>
      <c r="AC1382" s="30">
        <f>Data_Set[[#This Row],[Bilan CO2 Segment 1 (Kg CO2)]]+Data_Set[[#This Row],[Bilan CO2 Segment 2 (Kg CO2)]]</f>
        <v>3.3772186391999997</v>
      </c>
      <c r="AD1382" s="1"/>
    </row>
    <row r="1383" spans="1:30" ht="12.5" x14ac:dyDescent="0.25">
      <c r="A1383" s="7">
        <v>2022090069</v>
      </c>
      <c r="B1383" s="18">
        <v>44824</v>
      </c>
      <c r="C1383" s="18" t="str">
        <f>TEXT(B1383, "mmmm")</f>
        <v>septembre</v>
      </c>
      <c r="D1383" s="18" t="str">
        <f>TEXT(B1383,"aaaa")</f>
        <v>2022</v>
      </c>
      <c r="E1383" s="7">
        <v>1556240</v>
      </c>
      <c r="F1383" s="17">
        <v>340</v>
      </c>
      <c r="G1383" s="23">
        <f>Data_Set[[#This Row],[Poids OT (kg)]]/1000</f>
        <v>0.34</v>
      </c>
      <c r="H1383" s="6" t="s">
        <v>1</v>
      </c>
      <c r="I1383" s="7">
        <v>190</v>
      </c>
      <c r="J1383" s="6">
        <v>91100</v>
      </c>
      <c r="K1383" s="6" t="s">
        <v>22</v>
      </c>
      <c r="L1383" s="6">
        <v>89440</v>
      </c>
      <c r="M1383" s="6" t="s">
        <v>91</v>
      </c>
      <c r="N1383" s="7">
        <v>167.37</v>
      </c>
      <c r="O1383" s="6" t="s">
        <v>145</v>
      </c>
      <c r="P1383" s="6" t="s">
        <v>146</v>
      </c>
      <c r="Q1383" s="11">
        <v>1690891543678</v>
      </c>
      <c r="R1383" s="12">
        <v>154098765</v>
      </c>
      <c r="S1383" s="6" t="str">
        <f>LEFT(Q1383,1)</f>
        <v>1</v>
      </c>
      <c r="T1383" s="6" t="str">
        <f>IF(S1383="1","Homme",IF(S1383="0","Inconnu","Femme"))</f>
        <v>Homme</v>
      </c>
      <c r="U1383" s="6" t="str">
        <f>"19"&amp;MID(Q1383, SEARCH("", Q1383) + 1,2)</f>
        <v>1969</v>
      </c>
      <c r="V1383" s="6" t="str">
        <f>FLOOR(U1383,5) &amp; "-" &amp; FLOOR(U1383,5) + 5</f>
        <v>1965-1970</v>
      </c>
      <c r="W1383" s="24">
        <f>IFERROR(VLOOKUP(Data_Set[[#This Row],[Type Transport]],'[1]Taux émission CO2e'!$A$5:$B$16,2,0),0)</f>
        <v>0.3</v>
      </c>
      <c r="X1383" s="28">
        <f>IFERROR(VLOOKUP(Data_Set[[#This Row],[Type Transport]],'[1]Taux émission CO2e'!$A$5:$D$16,4,0),0)</f>
        <v>0.16</v>
      </c>
      <c r="Y1383" s="24">
        <f>IFERROR(VLOOKUP(Data_Set[[#This Row],[Type Transport]],'[1]Taux émission CO2e'!$A$20:$B$31,2,0),0)</f>
        <v>0.7</v>
      </c>
      <c r="Z1383" s="6">
        <f>IFERROR(VLOOKUP(Data_Set[[#This Row],[Type Transport]],'[1]Taux émission CO2e'!$A$20:$D$31,4,0),0)</f>
        <v>6.7400000000000002E-2</v>
      </c>
      <c r="AA1383" s="30">
        <f>Data_Set[[#This Row],[Repartition Segment 1]]*Data_Set[[#This Row],[Coefficient CO2 Segment 1]]*Data_Set[[#This Row],[Poids OT (T)]]*Data_Set[[#This Row],[Distance (KM)]]</f>
        <v>2.7314784000000003</v>
      </c>
      <c r="AB1383" s="30">
        <f>Data_Set[[#This Row],[Repartition Segment 2]]*Data_Set[[#This Row],[Coefficient CO2 Segment 2]]*Data_Set[[#This Row],[Poids OT (T)]]*Data_Set[[#This Row],[Distance (KM)]]</f>
        <v>2.6848156440000004</v>
      </c>
      <c r="AC1383" s="30">
        <f>Data_Set[[#This Row],[Bilan CO2 Segment 1 (Kg CO2)]]+Data_Set[[#This Row],[Bilan CO2 Segment 2 (Kg CO2)]]</f>
        <v>5.4162940440000007</v>
      </c>
      <c r="AD1383" s="1"/>
    </row>
    <row r="1384" spans="1:30" ht="12.5" x14ac:dyDescent="0.25">
      <c r="A1384" s="7">
        <v>20220800118</v>
      </c>
      <c r="B1384" s="18">
        <v>44802</v>
      </c>
      <c r="C1384" s="18" t="str">
        <f>TEXT(B1384, "mmmm")</f>
        <v>août</v>
      </c>
      <c r="D1384" s="18" t="str">
        <f>TEXT(B1384,"aaaa")</f>
        <v>2022</v>
      </c>
      <c r="E1384" s="7">
        <v>1545505</v>
      </c>
      <c r="F1384" s="17">
        <v>150</v>
      </c>
      <c r="G1384" s="23">
        <f>Data_Set[[#This Row],[Poids OT (kg)]]/1000</f>
        <v>0.15</v>
      </c>
      <c r="H1384" s="6" t="s">
        <v>1</v>
      </c>
      <c r="I1384" s="7">
        <v>140</v>
      </c>
      <c r="J1384" s="6">
        <v>89440</v>
      </c>
      <c r="K1384" s="6" t="s">
        <v>67</v>
      </c>
      <c r="L1384" s="6">
        <v>91100</v>
      </c>
      <c r="M1384" s="6" t="s">
        <v>22</v>
      </c>
      <c r="N1384" s="7">
        <v>167.15100000000001</v>
      </c>
      <c r="O1384" s="6" t="s">
        <v>237</v>
      </c>
      <c r="P1384" s="6" t="s">
        <v>238</v>
      </c>
      <c r="Q1384" s="11">
        <v>1640689456456</v>
      </c>
      <c r="R1384" s="12">
        <v>209080804</v>
      </c>
      <c r="S1384" s="6" t="str">
        <f>LEFT(Q1384,1)</f>
        <v>1</v>
      </c>
      <c r="T1384" s="6" t="str">
        <f>IF(S1384="1","Homme",IF(S1384="0","Inconnu","Femme"))</f>
        <v>Homme</v>
      </c>
      <c r="U1384" s="6" t="str">
        <f>"19"&amp;MID(Q1384, SEARCH("", Q1384) + 1,2)</f>
        <v>1964</v>
      </c>
      <c r="V1384" s="6" t="str">
        <f>FLOOR(U1384,5) &amp; "-" &amp; FLOOR(U1384,5) + 5</f>
        <v>1960-1965</v>
      </c>
      <c r="W1384" s="24">
        <f>IFERROR(VLOOKUP(Data_Set[[#This Row],[Type Transport]],'[1]Taux émission CO2e'!$A$5:$B$16,2,0),0)</f>
        <v>0.3</v>
      </c>
      <c r="X1384" s="28">
        <f>IFERROR(VLOOKUP(Data_Set[[#This Row],[Type Transport]],'[1]Taux émission CO2e'!$A$5:$D$16,4,0),0)</f>
        <v>0.16</v>
      </c>
      <c r="Y1384" s="24">
        <f>IFERROR(VLOOKUP(Data_Set[[#This Row],[Type Transport]],'[1]Taux émission CO2e'!$A$20:$B$31,2,0),0)</f>
        <v>0.7</v>
      </c>
      <c r="Z1384" s="6">
        <f>IFERROR(VLOOKUP(Data_Set[[#This Row],[Type Transport]],'[1]Taux émission CO2e'!$A$20:$D$31,4,0),0)</f>
        <v>6.7400000000000002E-2</v>
      </c>
      <c r="AA1384" s="30">
        <f>Data_Set[[#This Row],[Repartition Segment 1]]*Data_Set[[#This Row],[Coefficient CO2 Segment 1]]*Data_Set[[#This Row],[Poids OT (T)]]*Data_Set[[#This Row],[Distance (KM)]]</f>
        <v>1.2034872000000001</v>
      </c>
      <c r="AB1384" s="30">
        <f>Data_Set[[#This Row],[Repartition Segment 2]]*Data_Set[[#This Row],[Coefficient CO2 Segment 2]]*Data_Set[[#This Row],[Poids OT (T)]]*Data_Set[[#This Row],[Distance (KM)]]</f>
        <v>1.182927627</v>
      </c>
      <c r="AC1384" s="30">
        <f>Data_Set[[#This Row],[Bilan CO2 Segment 1 (Kg CO2)]]+Data_Set[[#This Row],[Bilan CO2 Segment 2 (Kg CO2)]]</f>
        <v>2.3864148270000003</v>
      </c>
      <c r="AD1384" s="1"/>
    </row>
    <row r="1385" spans="1:30" ht="12.5" x14ac:dyDescent="0.25">
      <c r="A1385" s="7">
        <v>20210500070</v>
      </c>
      <c r="B1385" s="18">
        <v>44341</v>
      </c>
      <c r="C1385" s="18" t="str">
        <f>TEXT(B1385, "mmmm")</f>
        <v>mai</v>
      </c>
      <c r="D1385" s="18" t="str">
        <f>TEXT(B1385,"aaaa")</f>
        <v>2021</v>
      </c>
      <c r="E1385" s="7">
        <v>1365038</v>
      </c>
      <c r="F1385" s="17">
        <v>80</v>
      </c>
      <c r="G1385" s="23">
        <f>Data_Set[[#This Row],[Poids OT (kg)]]/1000</f>
        <v>0.08</v>
      </c>
      <c r="H1385" s="6" t="s">
        <v>2</v>
      </c>
      <c r="I1385" s="7">
        <v>250</v>
      </c>
      <c r="J1385" s="6">
        <v>34000</v>
      </c>
      <c r="K1385" s="6" t="s">
        <v>39</v>
      </c>
      <c r="L1385" s="6">
        <v>66000</v>
      </c>
      <c r="M1385" s="6" t="s">
        <v>73</v>
      </c>
      <c r="N1385" s="7">
        <v>154.95699999999999</v>
      </c>
      <c r="O1385" s="6" t="s">
        <v>180</v>
      </c>
      <c r="P1385" s="6" t="s">
        <v>181</v>
      </c>
      <c r="Q1385" s="11">
        <v>1720734564367</v>
      </c>
      <c r="R1385" s="12">
        <v>456437867</v>
      </c>
      <c r="S1385" s="6" t="str">
        <f>LEFT(Q1385,1)</f>
        <v>1</v>
      </c>
      <c r="T1385" s="6" t="str">
        <f>IF(S1385="1","Homme",IF(S1385="0","Inconnu","Femme"))</f>
        <v>Homme</v>
      </c>
      <c r="U1385" s="6" t="str">
        <f>"19"&amp;MID(Q1385, SEARCH("", Q1385) + 1,2)</f>
        <v>1972</v>
      </c>
      <c r="V1385" s="6" t="str">
        <f>FLOOR(U1385,5) &amp; "-" &amp; FLOOR(U1385,5) + 5</f>
        <v>1970-1975</v>
      </c>
      <c r="W1385" s="24">
        <f>IFERROR(VLOOKUP(Data_Set[[#This Row],[Type Transport]],'[1]Taux émission CO2e'!$A$5:$B$16,2,0),0)</f>
        <v>1</v>
      </c>
      <c r="X1385" s="28">
        <f>IFERROR(VLOOKUP(Data_Set[[#This Row],[Type Transport]],'[1]Taux émission CO2e'!$A$5:$D$16,4,0),0)</f>
        <v>6.7400000000000002E-2</v>
      </c>
      <c r="Y1385" s="24">
        <f>IFERROR(VLOOKUP(Data_Set[[#This Row],[Type Transport]],'[1]Taux émission CO2e'!$A$20:$B$31,2,0),0)</f>
        <v>0</v>
      </c>
      <c r="Z1385" s="6">
        <f>IFERROR(VLOOKUP(Data_Set[[#This Row],[Type Transport]],'[1]Taux émission CO2e'!$A$20:$D$31,4,0),0)</f>
        <v>0</v>
      </c>
      <c r="AA1385" s="30">
        <f>Data_Set[[#This Row],[Repartition Segment 1]]*Data_Set[[#This Row],[Coefficient CO2 Segment 1]]*Data_Set[[#This Row],[Poids OT (T)]]*Data_Set[[#This Row],[Distance (KM)]]</f>
        <v>0.83552814399999997</v>
      </c>
      <c r="AB1385" s="30">
        <f>Data_Set[[#This Row],[Repartition Segment 2]]*Data_Set[[#This Row],[Coefficient CO2 Segment 2]]*Data_Set[[#This Row],[Poids OT (T)]]*Data_Set[[#This Row],[Distance (KM)]]</f>
        <v>0</v>
      </c>
      <c r="AC1385" s="30">
        <f>Data_Set[[#This Row],[Bilan CO2 Segment 1 (Kg CO2)]]+Data_Set[[#This Row],[Bilan CO2 Segment 2 (Kg CO2)]]</f>
        <v>0.83552814399999997</v>
      </c>
      <c r="AD1385" s="1"/>
    </row>
    <row r="1386" spans="1:30" ht="12.5" x14ac:dyDescent="0.25">
      <c r="A1386" s="7">
        <v>20210100041</v>
      </c>
      <c r="B1386" s="18">
        <v>44223</v>
      </c>
      <c r="C1386" s="18" t="str">
        <f>TEXT(B1386, "mmmm")</f>
        <v>janvier</v>
      </c>
      <c r="D1386" s="18" t="str">
        <f>TEXT(B1386,"aaaa")</f>
        <v>2021</v>
      </c>
      <c r="E1386" s="7">
        <v>1315511</v>
      </c>
      <c r="F1386" s="17">
        <v>1950</v>
      </c>
      <c r="G1386" s="23">
        <f>Data_Set[[#This Row],[Poids OT (kg)]]/1000</f>
        <v>1.95</v>
      </c>
      <c r="H1386" s="6" t="s">
        <v>2</v>
      </c>
      <c r="I1386" s="7">
        <v>350</v>
      </c>
      <c r="J1386" s="6">
        <v>91100</v>
      </c>
      <c r="K1386" s="6" t="s">
        <v>22</v>
      </c>
      <c r="L1386" s="6">
        <v>60000</v>
      </c>
      <c r="M1386" s="6" t="s">
        <v>38</v>
      </c>
      <c r="N1386" s="7">
        <v>133.48500000000001</v>
      </c>
      <c r="O1386" s="6" t="s">
        <v>145</v>
      </c>
      <c r="P1386" s="6" t="s">
        <v>146</v>
      </c>
      <c r="Q1386" s="11">
        <v>1690891543678</v>
      </c>
      <c r="R1386" s="12">
        <v>154098765</v>
      </c>
      <c r="S1386" s="6" t="str">
        <f>LEFT(Q1386,1)</f>
        <v>1</v>
      </c>
      <c r="T1386" s="6" t="str">
        <f>IF(S1386="1","Homme",IF(S1386="0","Inconnu","Femme"))</f>
        <v>Homme</v>
      </c>
      <c r="U1386" s="6" t="str">
        <f>"19"&amp;MID(Q1386, SEARCH("", Q1386) + 1,2)</f>
        <v>1969</v>
      </c>
      <c r="V1386" s="6" t="str">
        <f>FLOOR(U1386,5) &amp; "-" &amp; FLOOR(U1386,5) + 5</f>
        <v>1965-1970</v>
      </c>
      <c r="W1386" s="24">
        <f>IFERROR(VLOOKUP(Data_Set[[#This Row],[Type Transport]],'[1]Taux émission CO2e'!$A$5:$B$16,2,0),0)</f>
        <v>1</v>
      </c>
      <c r="X1386" s="28">
        <f>IFERROR(VLOOKUP(Data_Set[[#This Row],[Type Transport]],'[1]Taux émission CO2e'!$A$5:$D$16,4,0),0)</f>
        <v>6.7400000000000002E-2</v>
      </c>
      <c r="Y1386" s="24">
        <f>IFERROR(VLOOKUP(Data_Set[[#This Row],[Type Transport]],'[1]Taux émission CO2e'!$A$20:$B$31,2,0),0)</f>
        <v>0</v>
      </c>
      <c r="Z1386" s="6">
        <f>IFERROR(VLOOKUP(Data_Set[[#This Row],[Type Transport]],'[1]Taux émission CO2e'!$A$20:$D$31,4,0),0)</f>
        <v>0</v>
      </c>
      <c r="AA1386" s="30">
        <f>Data_Set[[#This Row],[Repartition Segment 1]]*Data_Set[[#This Row],[Coefficient CO2 Segment 1]]*Data_Set[[#This Row],[Poids OT (T)]]*Data_Set[[#This Row],[Distance (KM)]]</f>
        <v>17.543933550000002</v>
      </c>
      <c r="AB1386" s="30">
        <f>Data_Set[[#This Row],[Repartition Segment 2]]*Data_Set[[#This Row],[Coefficient CO2 Segment 2]]*Data_Set[[#This Row],[Poids OT (T)]]*Data_Set[[#This Row],[Distance (KM)]]</f>
        <v>0</v>
      </c>
      <c r="AC1386" s="30">
        <f>Data_Set[[#This Row],[Bilan CO2 Segment 1 (Kg CO2)]]+Data_Set[[#This Row],[Bilan CO2 Segment 2 (Kg CO2)]]</f>
        <v>17.543933550000002</v>
      </c>
      <c r="AD1386" s="1"/>
    </row>
    <row r="1387" spans="1:30" ht="12.5" x14ac:dyDescent="0.25">
      <c r="A1387" s="7">
        <v>20210100041</v>
      </c>
      <c r="B1387" s="18">
        <v>44223</v>
      </c>
      <c r="C1387" s="18" t="str">
        <f>TEXT(B1387, "mmmm")</f>
        <v>janvier</v>
      </c>
      <c r="D1387" s="18" t="str">
        <f>TEXT(B1387,"aaaa")</f>
        <v>2021</v>
      </c>
      <c r="E1387" s="7">
        <v>1315510</v>
      </c>
      <c r="F1387" s="17">
        <v>4950</v>
      </c>
      <c r="G1387" s="23">
        <f>Data_Set[[#This Row],[Poids OT (kg)]]/1000</f>
        <v>4.95</v>
      </c>
      <c r="H1387" s="6" t="s">
        <v>5</v>
      </c>
      <c r="I1387" s="7">
        <v>518</v>
      </c>
      <c r="J1387" s="6">
        <v>91100</v>
      </c>
      <c r="K1387" s="6" t="s">
        <v>22</v>
      </c>
      <c r="L1387" s="6">
        <v>60000</v>
      </c>
      <c r="M1387" s="6" t="s">
        <v>38</v>
      </c>
      <c r="N1387" s="7">
        <v>133.48500000000001</v>
      </c>
      <c r="O1387" s="6" t="s">
        <v>145</v>
      </c>
      <c r="P1387" s="6" t="s">
        <v>146</v>
      </c>
      <c r="Q1387" s="11">
        <v>1690891543678</v>
      </c>
      <c r="R1387" s="12">
        <v>154098765</v>
      </c>
      <c r="S1387" s="6" t="str">
        <f>LEFT(Q1387,1)</f>
        <v>1</v>
      </c>
      <c r="T1387" s="6" t="str">
        <f>IF(S1387="1","Homme",IF(S1387="0","Inconnu","Femme"))</f>
        <v>Homme</v>
      </c>
      <c r="U1387" s="6" t="str">
        <f>"19"&amp;MID(Q1387, SEARCH("", Q1387) + 1,2)</f>
        <v>1969</v>
      </c>
      <c r="V1387" s="6" t="str">
        <f>FLOOR(U1387,5) &amp; "-" &amp; FLOOR(U1387,5) + 5</f>
        <v>1965-1970</v>
      </c>
      <c r="W1387" s="24">
        <f>IFERROR(VLOOKUP(Data_Set[[#This Row],[Type Transport]],'[1]Taux émission CO2e'!$A$5:$B$16,2,0),0)</f>
        <v>1</v>
      </c>
      <c r="X1387" s="28">
        <f>IFERROR(VLOOKUP(Data_Set[[#This Row],[Type Transport]],'[1]Taux émission CO2e'!$A$5:$D$16,4,0),0)</f>
        <v>0.16</v>
      </c>
      <c r="Y1387" s="24">
        <f>IFERROR(VLOOKUP(Data_Set[[#This Row],[Type Transport]],'[1]Taux émission CO2e'!$A$20:$B$31,2,0),0)</f>
        <v>0</v>
      </c>
      <c r="Z1387" s="6">
        <f>IFERROR(VLOOKUP(Data_Set[[#This Row],[Type Transport]],'[1]Taux émission CO2e'!$A$20:$D$31,4,0),0)</f>
        <v>0</v>
      </c>
      <c r="AA1387" s="30">
        <f>Data_Set[[#This Row],[Repartition Segment 1]]*Data_Set[[#This Row],[Coefficient CO2 Segment 1]]*Data_Set[[#This Row],[Poids OT (T)]]*Data_Set[[#This Row],[Distance (KM)]]</f>
        <v>105.72012000000002</v>
      </c>
      <c r="AB1387" s="30">
        <f>Data_Set[[#This Row],[Repartition Segment 2]]*Data_Set[[#This Row],[Coefficient CO2 Segment 2]]*Data_Set[[#This Row],[Poids OT (T)]]*Data_Set[[#This Row],[Distance (KM)]]</f>
        <v>0</v>
      </c>
      <c r="AC1387" s="30">
        <f>Data_Set[[#This Row],[Bilan CO2 Segment 1 (Kg CO2)]]+Data_Set[[#This Row],[Bilan CO2 Segment 2 (Kg CO2)]]</f>
        <v>105.72012000000002</v>
      </c>
      <c r="AD1387" s="1"/>
    </row>
    <row r="1388" spans="1:30" ht="12.5" x14ac:dyDescent="0.25">
      <c r="A1388" s="7">
        <v>20210300043</v>
      </c>
      <c r="B1388" s="18">
        <v>44285</v>
      </c>
      <c r="C1388" s="18" t="str">
        <f>TEXT(B1388, "mmmm")</f>
        <v>mars</v>
      </c>
      <c r="D1388" s="18" t="str">
        <f>TEXT(B1388,"aaaa")</f>
        <v>2021</v>
      </c>
      <c r="E1388" s="7">
        <v>1342775</v>
      </c>
      <c r="F1388" s="17">
        <v>120</v>
      </c>
      <c r="G1388" s="23">
        <f>Data_Set[[#This Row],[Poids OT (kg)]]/1000</f>
        <v>0.12</v>
      </c>
      <c r="H1388" s="6" t="s">
        <v>0</v>
      </c>
      <c r="I1388" s="7">
        <v>100</v>
      </c>
      <c r="J1388" s="6">
        <v>91100</v>
      </c>
      <c r="K1388" s="6" t="s">
        <v>22</v>
      </c>
      <c r="L1388" s="6">
        <v>60000</v>
      </c>
      <c r="M1388" s="6" t="s">
        <v>38</v>
      </c>
      <c r="N1388" s="7">
        <v>133.48500000000001</v>
      </c>
      <c r="O1388" s="6" t="s">
        <v>145</v>
      </c>
      <c r="P1388" s="6" t="s">
        <v>146</v>
      </c>
      <c r="Q1388" s="11">
        <v>1690891543678</v>
      </c>
      <c r="R1388" s="12">
        <v>154098765</v>
      </c>
      <c r="S1388" s="6" t="str">
        <f>LEFT(Q1388,1)</f>
        <v>1</v>
      </c>
      <c r="T1388" s="6" t="str">
        <f>IF(S1388="1","Homme",IF(S1388="0","Inconnu","Femme"))</f>
        <v>Homme</v>
      </c>
      <c r="U1388" s="6" t="str">
        <f>"19"&amp;MID(Q1388, SEARCH("", Q1388) + 1,2)</f>
        <v>1969</v>
      </c>
      <c r="V1388" s="6" t="str">
        <f>FLOOR(U1388,5) &amp; "-" &amp; FLOOR(U1388,5) + 5</f>
        <v>1965-1970</v>
      </c>
      <c r="W1388" s="24">
        <f>IFERROR(VLOOKUP(Data_Set[[#This Row],[Type Transport]],'[1]Taux émission CO2e'!$A$5:$B$16,2,0),0)</f>
        <v>0.3</v>
      </c>
      <c r="X1388" s="28">
        <f>IFERROR(VLOOKUP(Data_Set[[#This Row],[Type Transport]],'[1]Taux émission CO2e'!$A$5:$D$16,4,0),0)</f>
        <v>0.16</v>
      </c>
      <c r="Y1388" s="24">
        <f>IFERROR(VLOOKUP(Data_Set[[#This Row],[Type Transport]],'[1]Taux émission CO2e'!$A$20:$B$31,2,0),0)</f>
        <v>0.7</v>
      </c>
      <c r="Z1388" s="6">
        <f>IFERROR(VLOOKUP(Data_Set[[#This Row],[Type Transport]],'[1]Taux émission CO2e'!$A$20:$D$31,4,0),0)</f>
        <v>6.7400000000000002E-2</v>
      </c>
      <c r="AA1388" s="30">
        <f>Data_Set[[#This Row],[Repartition Segment 1]]*Data_Set[[#This Row],[Coefficient CO2 Segment 1]]*Data_Set[[#This Row],[Poids OT (T)]]*Data_Set[[#This Row],[Distance (KM)]]</f>
        <v>0.76887360000000005</v>
      </c>
      <c r="AB1388" s="30">
        <f>Data_Set[[#This Row],[Repartition Segment 2]]*Data_Set[[#This Row],[Coefficient CO2 Segment 2]]*Data_Set[[#This Row],[Poids OT (T)]]*Data_Set[[#This Row],[Distance (KM)]]</f>
        <v>0.75573867600000011</v>
      </c>
      <c r="AC1388" s="30">
        <f>Data_Set[[#This Row],[Bilan CO2 Segment 1 (Kg CO2)]]+Data_Set[[#This Row],[Bilan CO2 Segment 2 (Kg CO2)]]</f>
        <v>1.524612276</v>
      </c>
      <c r="AD1388" s="1"/>
    </row>
    <row r="1389" spans="1:30" ht="12.5" x14ac:dyDescent="0.25">
      <c r="A1389" s="7">
        <v>202203000165</v>
      </c>
      <c r="B1389" s="18">
        <v>44644</v>
      </c>
      <c r="C1389" s="18" t="str">
        <f>TEXT(B1389, "mmmm")</f>
        <v>mars</v>
      </c>
      <c r="D1389" s="18" t="str">
        <f>TEXT(B1389,"aaaa")</f>
        <v>2022</v>
      </c>
      <c r="E1389" s="7">
        <v>1483764</v>
      </c>
      <c r="F1389" s="17">
        <v>80</v>
      </c>
      <c r="G1389" s="23">
        <f>Data_Set[[#This Row],[Poids OT (kg)]]/1000</f>
        <v>0.08</v>
      </c>
      <c r="H1389" s="6" t="s">
        <v>1</v>
      </c>
      <c r="I1389" s="7">
        <v>105</v>
      </c>
      <c r="J1389" s="6">
        <v>91100</v>
      </c>
      <c r="K1389" s="6" t="s">
        <v>22</v>
      </c>
      <c r="L1389" s="6">
        <v>60000</v>
      </c>
      <c r="M1389" s="6" t="s">
        <v>38</v>
      </c>
      <c r="N1389" s="7">
        <v>133.48500000000001</v>
      </c>
      <c r="O1389" s="6" t="s">
        <v>145</v>
      </c>
      <c r="P1389" s="6" t="s">
        <v>146</v>
      </c>
      <c r="Q1389" s="11">
        <v>1690891543678</v>
      </c>
      <c r="R1389" s="12">
        <v>154098765</v>
      </c>
      <c r="S1389" s="6" t="str">
        <f>LEFT(Q1389,1)</f>
        <v>1</v>
      </c>
      <c r="T1389" s="6" t="str">
        <f>IF(S1389="1","Homme",IF(S1389="0","Inconnu","Femme"))</f>
        <v>Homme</v>
      </c>
      <c r="U1389" s="6" t="str">
        <f>"19"&amp;MID(Q1389, SEARCH("", Q1389) + 1,2)</f>
        <v>1969</v>
      </c>
      <c r="V1389" s="6" t="str">
        <f>FLOOR(U1389,5) &amp; "-" &amp; FLOOR(U1389,5) + 5</f>
        <v>1965-1970</v>
      </c>
      <c r="W1389" s="24">
        <f>IFERROR(VLOOKUP(Data_Set[[#This Row],[Type Transport]],'[1]Taux émission CO2e'!$A$5:$B$16,2,0),0)</f>
        <v>0.3</v>
      </c>
      <c r="X1389" s="28">
        <f>IFERROR(VLOOKUP(Data_Set[[#This Row],[Type Transport]],'[1]Taux émission CO2e'!$A$5:$D$16,4,0),0)</f>
        <v>0.16</v>
      </c>
      <c r="Y1389" s="24">
        <f>IFERROR(VLOOKUP(Data_Set[[#This Row],[Type Transport]],'[1]Taux émission CO2e'!$A$20:$B$31,2,0),0)</f>
        <v>0.7</v>
      </c>
      <c r="Z1389" s="6">
        <f>IFERROR(VLOOKUP(Data_Set[[#This Row],[Type Transport]],'[1]Taux émission CO2e'!$A$20:$D$31,4,0),0)</f>
        <v>6.7400000000000002E-2</v>
      </c>
      <c r="AA1389" s="30">
        <f>Data_Set[[#This Row],[Repartition Segment 1]]*Data_Set[[#This Row],[Coefficient CO2 Segment 1]]*Data_Set[[#This Row],[Poids OT (T)]]*Data_Set[[#This Row],[Distance (KM)]]</f>
        <v>0.5125824000000001</v>
      </c>
      <c r="AB1389" s="30">
        <f>Data_Set[[#This Row],[Repartition Segment 2]]*Data_Set[[#This Row],[Coefficient CO2 Segment 2]]*Data_Set[[#This Row],[Poids OT (T)]]*Data_Set[[#This Row],[Distance (KM)]]</f>
        <v>0.50382578400000011</v>
      </c>
      <c r="AC1389" s="30">
        <f>Data_Set[[#This Row],[Bilan CO2 Segment 1 (Kg CO2)]]+Data_Set[[#This Row],[Bilan CO2 Segment 2 (Kg CO2)]]</f>
        <v>1.0164081840000003</v>
      </c>
      <c r="AD1389" s="1"/>
    </row>
    <row r="1390" spans="1:30" ht="12.5" x14ac:dyDescent="0.25">
      <c r="A1390" s="7">
        <v>20220400055</v>
      </c>
      <c r="B1390" s="18">
        <v>44678</v>
      </c>
      <c r="C1390" s="18" t="str">
        <f>TEXT(B1390, "mmmm")</f>
        <v>avril</v>
      </c>
      <c r="D1390" s="18" t="str">
        <f>TEXT(B1390,"aaaa")</f>
        <v>2022</v>
      </c>
      <c r="E1390" s="7">
        <v>1498423</v>
      </c>
      <c r="F1390" s="17">
        <v>120</v>
      </c>
      <c r="G1390" s="23">
        <f>Data_Set[[#This Row],[Poids OT (kg)]]/1000</f>
        <v>0.12</v>
      </c>
      <c r="H1390" s="6" t="s">
        <v>1</v>
      </c>
      <c r="I1390" s="7">
        <v>105</v>
      </c>
      <c r="J1390" s="6">
        <v>91100</v>
      </c>
      <c r="K1390" s="6" t="s">
        <v>22</v>
      </c>
      <c r="L1390" s="6">
        <v>60000</v>
      </c>
      <c r="M1390" s="6" t="s">
        <v>38</v>
      </c>
      <c r="N1390" s="7">
        <v>133.48500000000001</v>
      </c>
      <c r="O1390" s="6" t="s">
        <v>145</v>
      </c>
      <c r="P1390" s="6" t="s">
        <v>146</v>
      </c>
      <c r="Q1390" s="11">
        <v>1690891543678</v>
      </c>
      <c r="R1390" s="12">
        <v>154098765</v>
      </c>
      <c r="S1390" s="6" t="str">
        <f>LEFT(Q1390,1)</f>
        <v>1</v>
      </c>
      <c r="T1390" s="6" t="str">
        <f>IF(S1390="1","Homme",IF(S1390="0","Inconnu","Femme"))</f>
        <v>Homme</v>
      </c>
      <c r="U1390" s="6" t="str">
        <f>"19"&amp;MID(Q1390, SEARCH("", Q1390) + 1,2)</f>
        <v>1969</v>
      </c>
      <c r="V1390" s="6" t="str">
        <f>FLOOR(U1390,5) &amp; "-" &amp; FLOOR(U1390,5) + 5</f>
        <v>1965-1970</v>
      </c>
      <c r="W1390" s="24">
        <f>IFERROR(VLOOKUP(Data_Set[[#This Row],[Type Transport]],'[1]Taux émission CO2e'!$A$5:$B$16,2,0),0)</f>
        <v>0.3</v>
      </c>
      <c r="X1390" s="28">
        <f>IFERROR(VLOOKUP(Data_Set[[#This Row],[Type Transport]],'[1]Taux émission CO2e'!$A$5:$D$16,4,0),0)</f>
        <v>0.16</v>
      </c>
      <c r="Y1390" s="24">
        <f>IFERROR(VLOOKUP(Data_Set[[#This Row],[Type Transport]],'[1]Taux émission CO2e'!$A$20:$B$31,2,0),0)</f>
        <v>0.7</v>
      </c>
      <c r="Z1390" s="6">
        <f>IFERROR(VLOOKUP(Data_Set[[#This Row],[Type Transport]],'[1]Taux émission CO2e'!$A$20:$D$31,4,0),0)</f>
        <v>6.7400000000000002E-2</v>
      </c>
      <c r="AA1390" s="30">
        <f>Data_Set[[#This Row],[Repartition Segment 1]]*Data_Set[[#This Row],[Coefficient CO2 Segment 1]]*Data_Set[[#This Row],[Poids OT (T)]]*Data_Set[[#This Row],[Distance (KM)]]</f>
        <v>0.76887360000000005</v>
      </c>
      <c r="AB1390" s="30">
        <f>Data_Set[[#This Row],[Repartition Segment 2]]*Data_Set[[#This Row],[Coefficient CO2 Segment 2]]*Data_Set[[#This Row],[Poids OT (T)]]*Data_Set[[#This Row],[Distance (KM)]]</f>
        <v>0.75573867600000011</v>
      </c>
      <c r="AC1390" s="30">
        <f>Data_Set[[#This Row],[Bilan CO2 Segment 1 (Kg CO2)]]+Data_Set[[#This Row],[Bilan CO2 Segment 2 (Kg CO2)]]</f>
        <v>1.524612276</v>
      </c>
      <c r="AD1390" s="1"/>
    </row>
    <row r="1391" spans="1:30" ht="12.5" x14ac:dyDescent="0.25">
      <c r="A1391" s="7">
        <v>2022050075</v>
      </c>
      <c r="B1391" s="18">
        <v>44687</v>
      </c>
      <c r="C1391" s="18" t="str">
        <f>TEXT(B1391, "mmmm")</f>
        <v>mai</v>
      </c>
      <c r="D1391" s="18" t="str">
        <f>TEXT(B1391,"aaaa")</f>
        <v>2022</v>
      </c>
      <c r="E1391" s="7">
        <v>1502432</v>
      </c>
      <c r="F1391" s="17">
        <v>150</v>
      </c>
      <c r="G1391" s="23">
        <f>Data_Set[[#This Row],[Poids OT (kg)]]/1000</f>
        <v>0.15</v>
      </c>
      <c r="H1391" s="6" t="s">
        <v>1</v>
      </c>
      <c r="I1391" s="7">
        <v>110</v>
      </c>
      <c r="J1391" s="6">
        <v>91100</v>
      </c>
      <c r="K1391" s="6" t="s">
        <v>22</v>
      </c>
      <c r="L1391" s="6">
        <v>27940</v>
      </c>
      <c r="M1391" s="6" t="s">
        <v>129</v>
      </c>
      <c r="N1391" s="7">
        <v>126.49299999999999</v>
      </c>
      <c r="O1391" s="6" t="s">
        <v>145</v>
      </c>
      <c r="P1391" s="6" t="s">
        <v>146</v>
      </c>
      <c r="Q1391" s="11">
        <v>1690891543678</v>
      </c>
      <c r="R1391" s="12">
        <v>154098765</v>
      </c>
      <c r="S1391" s="6" t="str">
        <f>LEFT(Q1391,1)</f>
        <v>1</v>
      </c>
      <c r="T1391" s="6" t="str">
        <f>IF(S1391="1","Homme",IF(S1391="0","Inconnu","Femme"))</f>
        <v>Homme</v>
      </c>
      <c r="U1391" s="6" t="str">
        <f>"19"&amp;MID(Q1391, SEARCH("", Q1391) + 1,2)</f>
        <v>1969</v>
      </c>
      <c r="V1391" s="6" t="str">
        <f>FLOOR(U1391,5) &amp; "-" &amp; FLOOR(U1391,5) + 5</f>
        <v>1965-1970</v>
      </c>
      <c r="W1391" s="24">
        <f>IFERROR(VLOOKUP(Data_Set[[#This Row],[Type Transport]],'[1]Taux émission CO2e'!$A$5:$B$16,2,0),0)</f>
        <v>0.3</v>
      </c>
      <c r="X1391" s="28">
        <f>IFERROR(VLOOKUP(Data_Set[[#This Row],[Type Transport]],'[1]Taux émission CO2e'!$A$5:$D$16,4,0),0)</f>
        <v>0.16</v>
      </c>
      <c r="Y1391" s="24">
        <f>IFERROR(VLOOKUP(Data_Set[[#This Row],[Type Transport]],'[1]Taux émission CO2e'!$A$20:$B$31,2,0),0)</f>
        <v>0.7</v>
      </c>
      <c r="Z1391" s="6">
        <f>IFERROR(VLOOKUP(Data_Set[[#This Row],[Type Transport]],'[1]Taux émission CO2e'!$A$20:$D$31,4,0),0)</f>
        <v>6.7400000000000002E-2</v>
      </c>
      <c r="AA1391" s="30">
        <f>Data_Set[[#This Row],[Repartition Segment 1]]*Data_Set[[#This Row],[Coefficient CO2 Segment 1]]*Data_Set[[#This Row],[Poids OT (T)]]*Data_Set[[#This Row],[Distance (KM)]]</f>
        <v>0.91074959999999994</v>
      </c>
      <c r="AB1391" s="30">
        <f>Data_Set[[#This Row],[Repartition Segment 2]]*Data_Set[[#This Row],[Coefficient CO2 Segment 2]]*Data_Set[[#This Row],[Poids OT (T)]]*Data_Set[[#This Row],[Distance (KM)]]</f>
        <v>0.89519096099999995</v>
      </c>
      <c r="AC1391" s="30">
        <f>Data_Set[[#This Row],[Bilan CO2 Segment 1 (Kg CO2)]]+Data_Set[[#This Row],[Bilan CO2 Segment 2 (Kg CO2)]]</f>
        <v>1.8059405609999999</v>
      </c>
      <c r="AD1391" s="1"/>
    </row>
    <row r="1392" spans="1:30" ht="12.5" x14ac:dyDescent="0.25">
      <c r="A1392" s="7">
        <v>20210900038</v>
      </c>
      <c r="B1392" s="18">
        <v>44445</v>
      </c>
      <c r="C1392" s="18" t="str">
        <f>TEXT(B1392, "mmmm")</f>
        <v>septembre</v>
      </c>
      <c r="D1392" s="18" t="str">
        <f>TEXT(B1392,"aaaa")</f>
        <v>2021</v>
      </c>
      <c r="E1392" s="7">
        <v>1400839</v>
      </c>
      <c r="F1392" s="17">
        <v>220</v>
      </c>
      <c r="G1392" s="23">
        <f>Data_Set[[#This Row],[Poids OT (kg)]]/1000</f>
        <v>0.22</v>
      </c>
      <c r="H1392" s="6" t="s">
        <v>0</v>
      </c>
      <c r="I1392" s="7">
        <v>120</v>
      </c>
      <c r="J1392" s="6">
        <v>62138</v>
      </c>
      <c r="K1392" s="6" t="s">
        <v>36</v>
      </c>
      <c r="L1392" s="6">
        <v>62780</v>
      </c>
      <c r="M1392" s="6" t="s">
        <v>31</v>
      </c>
      <c r="N1392" s="7">
        <v>109.33</v>
      </c>
      <c r="O1392" s="6" t="s">
        <v>174</v>
      </c>
      <c r="P1392" s="6" t="s">
        <v>175</v>
      </c>
      <c r="Q1392" s="11">
        <v>1910162678543</v>
      </c>
      <c r="R1392" s="12">
        <v>201019888</v>
      </c>
      <c r="S1392" s="6" t="str">
        <f>LEFT(Q1392,1)</f>
        <v>1</v>
      </c>
      <c r="T1392" s="6" t="str">
        <f>IF(S1392="1","Homme",IF(S1392="0","Inconnu","Femme"))</f>
        <v>Homme</v>
      </c>
      <c r="U1392" s="6" t="str">
        <f>"19"&amp;MID(Q1392, SEARCH("", Q1392) + 1,2)</f>
        <v>1991</v>
      </c>
      <c r="V1392" s="6" t="str">
        <f>FLOOR(U1392,5) &amp; "-" &amp; FLOOR(U1392,5) + 5</f>
        <v>1990-1995</v>
      </c>
      <c r="W1392" s="24">
        <f>IFERROR(VLOOKUP(Data_Set[[#This Row],[Type Transport]],'[1]Taux émission CO2e'!$A$5:$B$16,2,0),0)</f>
        <v>0.3</v>
      </c>
      <c r="X1392" s="28">
        <f>IFERROR(VLOOKUP(Data_Set[[#This Row],[Type Transport]],'[1]Taux émission CO2e'!$A$5:$D$16,4,0),0)</f>
        <v>0.16</v>
      </c>
      <c r="Y1392" s="24">
        <f>IFERROR(VLOOKUP(Data_Set[[#This Row],[Type Transport]],'[1]Taux émission CO2e'!$A$20:$B$31,2,0),0)</f>
        <v>0.7</v>
      </c>
      <c r="Z1392" s="6">
        <f>IFERROR(VLOOKUP(Data_Set[[#This Row],[Type Transport]],'[1]Taux émission CO2e'!$A$20:$D$31,4,0),0)</f>
        <v>6.7400000000000002E-2</v>
      </c>
      <c r="AA1392" s="30">
        <f>Data_Set[[#This Row],[Repartition Segment 1]]*Data_Set[[#This Row],[Coefficient CO2 Segment 1]]*Data_Set[[#This Row],[Poids OT (T)]]*Data_Set[[#This Row],[Distance (KM)]]</f>
        <v>1.1545247999999999</v>
      </c>
      <c r="AB1392" s="30">
        <f>Data_Set[[#This Row],[Repartition Segment 2]]*Data_Set[[#This Row],[Coefficient CO2 Segment 2]]*Data_Set[[#This Row],[Poids OT (T)]]*Data_Set[[#This Row],[Distance (KM)]]</f>
        <v>1.1348016679999999</v>
      </c>
      <c r="AC1392" s="30">
        <f>Data_Set[[#This Row],[Bilan CO2 Segment 1 (Kg CO2)]]+Data_Set[[#This Row],[Bilan CO2 Segment 2 (Kg CO2)]]</f>
        <v>2.2893264679999996</v>
      </c>
      <c r="AD1392" s="1"/>
    </row>
    <row r="1393" spans="1:30" ht="12.5" x14ac:dyDescent="0.25">
      <c r="A1393" s="7">
        <v>20211200035</v>
      </c>
      <c r="B1393" s="18">
        <v>44540</v>
      </c>
      <c r="C1393" s="18" t="str">
        <f>TEXT(B1393, "mmmm")</f>
        <v>décembre</v>
      </c>
      <c r="D1393" s="18" t="str">
        <f>TEXT(B1393,"aaaa")</f>
        <v>2021</v>
      </c>
      <c r="E1393" s="7">
        <v>1442850</v>
      </c>
      <c r="F1393" s="17">
        <v>1600</v>
      </c>
      <c r="G1393" s="23">
        <f>Data_Set[[#This Row],[Poids OT (kg)]]/1000</f>
        <v>1.6</v>
      </c>
      <c r="H1393" s="6" t="s">
        <v>2</v>
      </c>
      <c r="I1393" s="7">
        <v>330</v>
      </c>
      <c r="J1393" s="6">
        <v>62138</v>
      </c>
      <c r="K1393" s="6" t="s">
        <v>36</v>
      </c>
      <c r="L1393" s="6">
        <v>59225</v>
      </c>
      <c r="M1393" s="6" t="s">
        <v>112</v>
      </c>
      <c r="N1393" s="7">
        <v>90.516999999999996</v>
      </c>
      <c r="O1393" s="6" t="s">
        <v>174</v>
      </c>
      <c r="P1393" s="6" t="s">
        <v>175</v>
      </c>
      <c r="Q1393" s="11">
        <v>1910162678543</v>
      </c>
      <c r="R1393" s="12">
        <v>201019888</v>
      </c>
      <c r="S1393" s="6" t="str">
        <f>LEFT(Q1393,1)</f>
        <v>1</v>
      </c>
      <c r="T1393" s="6" t="str">
        <f>IF(S1393="1","Homme",IF(S1393="0","Inconnu","Femme"))</f>
        <v>Homme</v>
      </c>
      <c r="U1393" s="6" t="str">
        <f>"19"&amp;MID(Q1393, SEARCH("", Q1393) + 1,2)</f>
        <v>1991</v>
      </c>
      <c r="V1393" s="6" t="str">
        <f>FLOOR(U1393,5) &amp; "-" &amp; FLOOR(U1393,5) + 5</f>
        <v>1990-1995</v>
      </c>
      <c r="W1393" s="24">
        <f>IFERROR(VLOOKUP(Data_Set[[#This Row],[Type Transport]],'[1]Taux émission CO2e'!$A$5:$B$16,2,0),0)</f>
        <v>1</v>
      </c>
      <c r="X1393" s="28">
        <f>IFERROR(VLOOKUP(Data_Set[[#This Row],[Type Transport]],'[1]Taux émission CO2e'!$A$5:$D$16,4,0),0)</f>
        <v>6.7400000000000002E-2</v>
      </c>
      <c r="Y1393" s="24">
        <f>IFERROR(VLOOKUP(Data_Set[[#This Row],[Type Transport]],'[1]Taux émission CO2e'!$A$20:$B$31,2,0),0)</f>
        <v>0</v>
      </c>
      <c r="Z1393" s="6">
        <f>IFERROR(VLOOKUP(Data_Set[[#This Row],[Type Transport]],'[1]Taux émission CO2e'!$A$20:$D$31,4,0),0)</f>
        <v>0</v>
      </c>
      <c r="AA1393" s="30">
        <f>Data_Set[[#This Row],[Repartition Segment 1]]*Data_Set[[#This Row],[Coefficient CO2 Segment 1]]*Data_Set[[#This Row],[Poids OT (T)]]*Data_Set[[#This Row],[Distance (KM)]]</f>
        <v>9.7613532799999998</v>
      </c>
      <c r="AB1393" s="30">
        <f>Data_Set[[#This Row],[Repartition Segment 2]]*Data_Set[[#This Row],[Coefficient CO2 Segment 2]]*Data_Set[[#This Row],[Poids OT (T)]]*Data_Set[[#This Row],[Distance (KM)]]</f>
        <v>0</v>
      </c>
      <c r="AC1393" s="30">
        <f>Data_Set[[#This Row],[Bilan CO2 Segment 1 (Kg CO2)]]+Data_Set[[#This Row],[Bilan CO2 Segment 2 (Kg CO2)]]</f>
        <v>9.7613532799999998</v>
      </c>
      <c r="AD1393" s="1"/>
    </row>
    <row r="1394" spans="1:30" ht="12.5" x14ac:dyDescent="0.25">
      <c r="A1394" s="7">
        <v>20210200044</v>
      </c>
      <c r="B1394" s="18">
        <v>44245</v>
      </c>
      <c r="C1394" s="18" t="str">
        <f>TEXT(B1394, "mmmm")</f>
        <v>février</v>
      </c>
      <c r="D1394" s="18" t="str">
        <f>TEXT(B1394,"aaaa")</f>
        <v>2021</v>
      </c>
      <c r="E1394" s="7">
        <v>1326061</v>
      </c>
      <c r="F1394" s="17">
        <v>150</v>
      </c>
      <c r="G1394" s="23">
        <f>Data_Set[[#This Row],[Poids OT (kg)]]/1000</f>
        <v>0.15</v>
      </c>
      <c r="H1394" s="6" t="s">
        <v>6</v>
      </c>
      <c r="I1394" s="7">
        <v>237.5</v>
      </c>
      <c r="J1394" s="6">
        <v>91100</v>
      </c>
      <c r="K1394" s="6" t="s">
        <v>22</v>
      </c>
      <c r="L1394" s="6">
        <v>28630</v>
      </c>
      <c r="M1394" s="6" t="s">
        <v>82</v>
      </c>
      <c r="N1394" s="7">
        <v>88.063999999999993</v>
      </c>
      <c r="O1394" s="6" t="s">
        <v>145</v>
      </c>
      <c r="P1394" s="6" t="s">
        <v>146</v>
      </c>
      <c r="Q1394" s="11">
        <v>1690891543678</v>
      </c>
      <c r="R1394" s="12">
        <v>154098765</v>
      </c>
      <c r="S1394" s="6" t="str">
        <f>LEFT(Q1394,1)</f>
        <v>1</v>
      </c>
      <c r="T1394" s="6" t="str">
        <f>IF(S1394="1","Homme",IF(S1394="0","Inconnu","Femme"))</f>
        <v>Homme</v>
      </c>
      <c r="U1394" s="6" t="str">
        <f>"19"&amp;MID(Q1394, SEARCH("", Q1394) + 1,2)</f>
        <v>1969</v>
      </c>
      <c r="V1394" s="6" t="str">
        <f>FLOOR(U1394,5) &amp; "-" &amp; FLOOR(U1394,5) + 5</f>
        <v>1965-1970</v>
      </c>
      <c r="W1394" s="24">
        <f>IFERROR(VLOOKUP(Data_Set[[#This Row],[Type Transport]],'[1]Taux émission CO2e'!$A$5:$B$16,2,0),0)</f>
        <v>1</v>
      </c>
      <c r="X1394" s="28">
        <f>IFERROR(VLOOKUP(Data_Set[[#This Row],[Type Transport]],'[1]Taux émission CO2e'!$A$5:$D$16,4,0),0)</f>
        <v>0.378</v>
      </c>
      <c r="Y1394" s="24">
        <f>IFERROR(VLOOKUP(Data_Set[[#This Row],[Type Transport]],'[1]Taux émission CO2e'!$A$20:$B$31,2,0),0)</f>
        <v>0</v>
      </c>
      <c r="Z1394" s="6">
        <f>IFERROR(VLOOKUP(Data_Set[[#This Row],[Type Transport]],'[1]Taux émission CO2e'!$A$20:$D$31,4,0),0)</f>
        <v>0</v>
      </c>
      <c r="AA1394" s="30">
        <f>Data_Set[[#This Row],[Repartition Segment 1]]*Data_Set[[#This Row],[Coefficient CO2 Segment 1]]*Data_Set[[#This Row],[Poids OT (T)]]*Data_Set[[#This Row],[Distance (KM)]]</f>
        <v>4.9932287999999998</v>
      </c>
      <c r="AB1394" s="30">
        <f>Data_Set[[#This Row],[Repartition Segment 2]]*Data_Set[[#This Row],[Coefficient CO2 Segment 2]]*Data_Set[[#This Row],[Poids OT (T)]]*Data_Set[[#This Row],[Distance (KM)]]</f>
        <v>0</v>
      </c>
      <c r="AC1394" s="30">
        <f>Data_Set[[#This Row],[Bilan CO2 Segment 1 (Kg CO2)]]+Data_Set[[#This Row],[Bilan CO2 Segment 2 (Kg CO2)]]</f>
        <v>4.9932287999999998</v>
      </c>
      <c r="AD1394" s="1"/>
    </row>
    <row r="1395" spans="1:30" ht="12.5" x14ac:dyDescent="0.25">
      <c r="A1395" s="7">
        <v>20210500029</v>
      </c>
      <c r="B1395" s="18">
        <v>44328</v>
      </c>
      <c r="C1395" s="18" t="str">
        <f>TEXT(B1395, "mmmm")</f>
        <v>mai</v>
      </c>
      <c r="D1395" s="18" t="str">
        <f>TEXT(B1395,"aaaa")</f>
        <v>2021</v>
      </c>
      <c r="E1395" s="7">
        <v>1364067</v>
      </c>
      <c r="F1395" s="17">
        <v>1000</v>
      </c>
      <c r="G1395" s="23">
        <f>Data_Set[[#This Row],[Poids OT (kg)]]/1000</f>
        <v>1</v>
      </c>
      <c r="H1395" s="6" t="s">
        <v>1</v>
      </c>
      <c r="I1395" s="7">
        <v>300</v>
      </c>
      <c r="J1395" s="6">
        <v>91100</v>
      </c>
      <c r="K1395" s="6" t="s">
        <v>22</v>
      </c>
      <c r="L1395" s="6">
        <v>28630</v>
      </c>
      <c r="M1395" s="6" t="s">
        <v>82</v>
      </c>
      <c r="N1395" s="7">
        <v>88.063999999999993</v>
      </c>
      <c r="O1395" s="6" t="s">
        <v>145</v>
      </c>
      <c r="P1395" s="6" t="s">
        <v>146</v>
      </c>
      <c r="Q1395" s="11">
        <v>1690891543678</v>
      </c>
      <c r="R1395" s="12">
        <v>154098765</v>
      </c>
      <c r="S1395" s="6" t="str">
        <f>LEFT(Q1395,1)</f>
        <v>1</v>
      </c>
      <c r="T1395" s="6" t="str">
        <f>IF(S1395="1","Homme",IF(S1395="0","Inconnu","Femme"))</f>
        <v>Homme</v>
      </c>
      <c r="U1395" s="6" t="str">
        <f>"19"&amp;MID(Q1395, SEARCH("", Q1395) + 1,2)</f>
        <v>1969</v>
      </c>
      <c r="V1395" s="6" t="str">
        <f>FLOOR(U1395,5) &amp; "-" &amp; FLOOR(U1395,5) + 5</f>
        <v>1965-1970</v>
      </c>
      <c r="W1395" s="24">
        <f>IFERROR(VLOOKUP(Data_Set[[#This Row],[Type Transport]],'[1]Taux émission CO2e'!$A$5:$B$16,2,0),0)</f>
        <v>0.3</v>
      </c>
      <c r="X1395" s="28">
        <f>IFERROR(VLOOKUP(Data_Set[[#This Row],[Type Transport]],'[1]Taux émission CO2e'!$A$5:$D$16,4,0),0)</f>
        <v>0.16</v>
      </c>
      <c r="Y1395" s="24">
        <f>IFERROR(VLOOKUP(Data_Set[[#This Row],[Type Transport]],'[1]Taux émission CO2e'!$A$20:$B$31,2,0),0)</f>
        <v>0.7</v>
      </c>
      <c r="Z1395" s="6">
        <f>IFERROR(VLOOKUP(Data_Set[[#This Row],[Type Transport]],'[1]Taux émission CO2e'!$A$20:$D$31,4,0),0)</f>
        <v>6.7400000000000002E-2</v>
      </c>
      <c r="AA1395" s="30">
        <f>Data_Set[[#This Row],[Repartition Segment 1]]*Data_Set[[#This Row],[Coefficient CO2 Segment 1]]*Data_Set[[#This Row],[Poids OT (T)]]*Data_Set[[#This Row],[Distance (KM)]]</f>
        <v>4.2270719999999997</v>
      </c>
      <c r="AB1395" s="30">
        <f>Data_Set[[#This Row],[Repartition Segment 2]]*Data_Set[[#This Row],[Coefficient CO2 Segment 2]]*Data_Set[[#This Row],[Poids OT (T)]]*Data_Set[[#This Row],[Distance (KM)]]</f>
        <v>4.1548595199999996</v>
      </c>
      <c r="AC1395" s="30">
        <f>Data_Set[[#This Row],[Bilan CO2 Segment 1 (Kg CO2)]]+Data_Set[[#This Row],[Bilan CO2 Segment 2 (Kg CO2)]]</f>
        <v>8.3819315199999984</v>
      </c>
      <c r="AD1395" s="1"/>
    </row>
    <row r="1396" spans="1:30" ht="12.5" x14ac:dyDescent="0.25">
      <c r="A1396" s="7">
        <v>20210700031</v>
      </c>
      <c r="B1396" s="18">
        <v>44379</v>
      </c>
      <c r="C1396" s="18" t="str">
        <f>TEXT(B1396, "mmmm")</f>
        <v>juillet</v>
      </c>
      <c r="D1396" s="18" t="str">
        <f>TEXT(B1396,"aaaa")</f>
        <v>2021</v>
      </c>
      <c r="E1396" s="7">
        <v>1382967</v>
      </c>
      <c r="F1396" s="17">
        <v>100</v>
      </c>
      <c r="G1396" s="23">
        <f>Data_Set[[#This Row],[Poids OT (kg)]]/1000</f>
        <v>0.1</v>
      </c>
      <c r="H1396" s="6" t="s">
        <v>3</v>
      </c>
      <c r="I1396" s="7">
        <v>130</v>
      </c>
      <c r="J1396" s="6">
        <v>91100</v>
      </c>
      <c r="K1396" s="6" t="s">
        <v>22</v>
      </c>
      <c r="L1396" s="6">
        <v>78200</v>
      </c>
      <c r="M1396" s="6" t="s">
        <v>100</v>
      </c>
      <c r="N1396" s="7">
        <v>86.658000000000001</v>
      </c>
      <c r="O1396" s="6" t="s">
        <v>145</v>
      </c>
      <c r="P1396" s="6" t="s">
        <v>146</v>
      </c>
      <c r="Q1396" s="11">
        <v>1690891543678</v>
      </c>
      <c r="R1396" s="12">
        <v>154098765</v>
      </c>
      <c r="S1396" s="6" t="str">
        <f>LEFT(Q1396,1)</f>
        <v>1</v>
      </c>
      <c r="T1396" s="6" t="str">
        <f>IF(S1396="1","Homme",IF(S1396="0","Inconnu","Femme"))</f>
        <v>Homme</v>
      </c>
      <c r="U1396" s="6" t="str">
        <f>"19"&amp;MID(Q1396, SEARCH("", Q1396) + 1,2)</f>
        <v>1969</v>
      </c>
      <c r="V1396" s="6" t="str">
        <f>FLOOR(U1396,5) &amp; "-" &amp; FLOOR(U1396,5) + 5</f>
        <v>1965-1970</v>
      </c>
      <c r="W1396" s="24">
        <f>IFERROR(VLOOKUP(Data_Set[[#This Row],[Type Transport]],'[1]Taux émission CO2e'!$A$5:$B$16,2,0),0)</f>
        <v>1</v>
      </c>
      <c r="X1396" s="28">
        <f>IFERROR(VLOOKUP(Data_Set[[#This Row],[Type Transport]],'[1]Taux émission CO2e'!$A$5:$D$16,4,0),0)</f>
        <v>0.24099999999999999</v>
      </c>
      <c r="Y1396" s="24">
        <f>IFERROR(VLOOKUP(Data_Set[[#This Row],[Type Transport]],'[1]Taux émission CO2e'!$A$20:$B$31,2,0),0)</f>
        <v>0</v>
      </c>
      <c r="Z1396" s="6">
        <f>IFERROR(VLOOKUP(Data_Set[[#This Row],[Type Transport]],'[1]Taux émission CO2e'!$A$20:$D$31,4,0),0)</f>
        <v>0</v>
      </c>
      <c r="AA1396" s="30">
        <f>Data_Set[[#This Row],[Repartition Segment 1]]*Data_Set[[#This Row],[Coefficient CO2 Segment 1]]*Data_Set[[#This Row],[Poids OT (T)]]*Data_Set[[#This Row],[Distance (KM)]]</f>
        <v>2.0884578</v>
      </c>
      <c r="AB1396" s="30">
        <f>Data_Set[[#This Row],[Repartition Segment 2]]*Data_Set[[#This Row],[Coefficient CO2 Segment 2]]*Data_Set[[#This Row],[Poids OT (T)]]*Data_Set[[#This Row],[Distance (KM)]]</f>
        <v>0</v>
      </c>
      <c r="AC1396" s="30">
        <f>Data_Set[[#This Row],[Bilan CO2 Segment 1 (Kg CO2)]]+Data_Set[[#This Row],[Bilan CO2 Segment 2 (Kg CO2)]]</f>
        <v>2.0884578</v>
      </c>
      <c r="AD1396" s="1"/>
    </row>
    <row r="1397" spans="1:30" ht="12.5" x14ac:dyDescent="0.25">
      <c r="A1397" s="7">
        <v>20210100041</v>
      </c>
      <c r="B1397" s="18">
        <v>44218</v>
      </c>
      <c r="C1397" s="18" t="str">
        <f>TEXT(B1397, "mmmm")</f>
        <v>janvier</v>
      </c>
      <c r="D1397" s="18" t="str">
        <f>TEXT(B1397,"aaaa")</f>
        <v>2021</v>
      </c>
      <c r="E1397" s="7">
        <v>1314972</v>
      </c>
      <c r="F1397" s="17">
        <v>250</v>
      </c>
      <c r="G1397" s="23">
        <f>Data_Set[[#This Row],[Poids OT (kg)]]/1000</f>
        <v>0.25</v>
      </c>
      <c r="H1397" s="6" t="s">
        <v>0</v>
      </c>
      <c r="I1397" s="7">
        <v>100</v>
      </c>
      <c r="J1397" s="6">
        <v>93120</v>
      </c>
      <c r="K1397" s="6" t="s">
        <v>21</v>
      </c>
      <c r="L1397" s="6">
        <v>60000</v>
      </c>
      <c r="M1397" s="6" t="s">
        <v>38</v>
      </c>
      <c r="N1397" s="7">
        <v>83.322000000000003</v>
      </c>
      <c r="O1397" s="6" t="s">
        <v>143</v>
      </c>
      <c r="P1397" s="6" t="s">
        <v>144</v>
      </c>
      <c r="Q1397" s="11">
        <v>1721093543456</v>
      </c>
      <c r="R1397" s="12">
        <v>276783489</v>
      </c>
      <c r="S1397" s="6" t="str">
        <f>LEFT(Q1397,1)</f>
        <v>1</v>
      </c>
      <c r="T1397" s="6" t="str">
        <f>IF(S1397="1","Homme",IF(S1397="0","Inconnu","Femme"))</f>
        <v>Homme</v>
      </c>
      <c r="U1397" s="6" t="str">
        <f>"19"&amp;MID(Q1397, SEARCH("", Q1397) + 1,2)</f>
        <v>1972</v>
      </c>
      <c r="V1397" s="6" t="str">
        <f>FLOOR(U1397,5) &amp; "-" &amp; FLOOR(U1397,5) + 5</f>
        <v>1970-1975</v>
      </c>
      <c r="W1397" s="24">
        <f>IFERROR(VLOOKUP(Data_Set[[#This Row],[Type Transport]],'[1]Taux émission CO2e'!$A$5:$B$16,2,0),0)</f>
        <v>0.3</v>
      </c>
      <c r="X1397" s="28">
        <f>IFERROR(VLOOKUP(Data_Set[[#This Row],[Type Transport]],'[1]Taux émission CO2e'!$A$5:$D$16,4,0),0)</f>
        <v>0.16</v>
      </c>
      <c r="Y1397" s="24">
        <f>IFERROR(VLOOKUP(Data_Set[[#This Row],[Type Transport]],'[1]Taux émission CO2e'!$A$20:$B$31,2,0),0)</f>
        <v>0.7</v>
      </c>
      <c r="Z1397" s="6">
        <f>IFERROR(VLOOKUP(Data_Set[[#This Row],[Type Transport]],'[1]Taux émission CO2e'!$A$20:$D$31,4,0),0)</f>
        <v>6.7400000000000002E-2</v>
      </c>
      <c r="AA1397" s="30">
        <f>Data_Set[[#This Row],[Repartition Segment 1]]*Data_Set[[#This Row],[Coefficient CO2 Segment 1]]*Data_Set[[#This Row],[Poids OT (T)]]*Data_Set[[#This Row],[Distance (KM)]]</f>
        <v>0.99986400000000009</v>
      </c>
      <c r="AB1397" s="30">
        <f>Data_Set[[#This Row],[Repartition Segment 2]]*Data_Set[[#This Row],[Coefficient CO2 Segment 2]]*Data_Set[[#This Row],[Poids OT (T)]]*Data_Set[[#This Row],[Distance (KM)]]</f>
        <v>0.98278299000000002</v>
      </c>
      <c r="AC1397" s="30">
        <f>Data_Set[[#This Row],[Bilan CO2 Segment 1 (Kg CO2)]]+Data_Set[[#This Row],[Bilan CO2 Segment 2 (Kg CO2)]]</f>
        <v>1.9826469900000001</v>
      </c>
      <c r="AD1397" s="1"/>
    </row>
    <row r="1398" spans="1:30" ht="12.5" x14ac:dyDescent="0.25">
      <c r="A1398" s="7">
        <v>20210600050</v>
      </c>
      <c r="B1398" s="18">
        <v>44349</v>
      </c>
      <c r="C1398" s="18" t="str">
        <f>TEXT(B1398, "mmmm")</f>
        <v>juin</v>
      </c>
      <c r="D1398" s="18" t="str">
        <f>TEXT(B1398,"aaaa")</f>
        <v>2021</v>
      </c>
      <c r="E1398" s="7">
        <v>1371124</v>
      </c>
      <c r="F1398" s="17">
        <v>300</v>
      </c>
      <c r="G1398" s="23">
        <f>Data_Set[[#This Row],[Poids OT (kg)]]/1000</f>
        <v>0.3</v>
      </c>
      <c r="H1398" s="6" t="s">
        <v>3</v>
      </c>
      <c r="I1398" s="7">
        <v>80</v>
      </c>
      <c r="J1398" s="6">
        <v>91100</v>
      </c>
      <c r="K1398" s="6" t="s">
        <v>22</v>
      </c>
      <c r="L1398" s="6">
        <v>95800</v>
      </c>
      <c r="M1398" s="6" t="s">
        <v>93</v>
      </c>
      <c r="N1398" s="7">
        <v>78.641000000000005</v>
      </c>
      <c r="O1398" s="6" t="s">
        <v>145</v>
      </c>
      <c r="P1398" s="6" t="s">
        <v>146</v>
      </c>
      <c r="Q1398" s="11">
        <v>1690891543678</v>
      </c>
      <c r="R1398" s="12">
        <v>154098765</v>
      </c>
      <c r="S1398" s="6" t="str">
        <f>LEFT(Q1398,1)</f>
        <v>1</v>
      </c>
      <c r="T1398" s="6" t="str">
        <f>IF(S1398="1","Homme",IF(S1398="0","Inconnu","Femme"))</f>
        <v>Homme</v>
      </c>
      <c r="U1398" s="6" t="str">
        <f>"19"&amp;MID(Q1398, SEARCH("", Q1398) + 1,2)</f>
        <v>1969</v>
      </c>
      <c r="V1398" s="6" t="str">
        <f>FLOOR(U1398,5) &amp; "-" &amp; FLOOR(U1398,5) + 5</f>
        <v>1965-1970</v>
      </c>
      <c r="W1398" s="24">
        <f>IFERROR(VLOOKUP(Data_Set[[#This Row],[Type Transport]],'[1]Taux émission CO2e'!$A$5:$B$16,2,0),0)</f>
        <v>1</v>
      </c>
      <c r="X1398" s="28">
        <f>IFERROR(VLOOKUP(Data_Set[[#This Row],[Type Transport]],'[1]Taux émission CO2e'!$A$5:$D$16,4,0),0)</f>
        <v>0.24099999999999999</v>
      </c>
      <c r="Y1398" s="24">
        <f>IFERROR(VLOOKUP(Data_Set[[#This Row],[Type Transport]],'[1]Taux émission CO2e'!$A$20:$B$31,2,0),0)</f>
        <v>0</v>
      </c>
      <c r="Z1398" s="6">
        <f>IFERROR(VLOOKUP(Data_Set[[#This Row],[Type Transport]],'[1]Taux émission CO2e'!$A$20:$D$31,4,0),0)</f>
        <v>0</v>
      </c>
      <c r="AA1398" s="30">
        <f>Data_Set[[#This Row],[Repartition Segment 1]]*Data_Set[[#This Row],[Coefficient CO2 Segment 1]]*Data_Set[[#This Row],[Poids OT (T)]]*Data_Set[[#This Row],[Distance (KM)]]</f>
        <v>5.6857442999999996</v>
      </c>
      <c r="AB1398" s="30">
        <f>Data_Set[[#This Row],[Repartition Segment 2]]*Data_Set[[#This Row],[Coefficient CO2 Segment 2]]*Data_Set[[#This Row],[Poids OT (T)]]*Data_Set[[#This Row],[Distance (KM)]]</f>
        <v>0</v>
      </c>
      <c r="AC1398" s="30">
        <f>Data_Set[[#This Row],[Bilan CO2 Segment 1 (Kg CO2)]]+Data_Set[[#This Row],[Bilan CO2 Segment 2 (Kg CO2)]]</f>
        <v>5.6857442999999996</v>
      </c>
      <c r="AD1398" s="1"/>
    </row>
    <row r="1399" spans="1:30" ht="12.5" x14ac:dyDescent="0.25">
      <c r="A1399" s="7">
        <v>20210200044</v>
      </c>
      <c r="B1399" s="18">
        <v>44235</v>
      </c>
      <c r="C1399" s="18" t="str">
        <f>TEXT(B1399, "mmmm")</f>
        <v>février</v>
      </c>
      <c r="D1399" s="18" t="str">
        <f>TEXT(B1399,"aaaa")</f>
        <v>2021</v>
      </c>
      <c r="E1399" s="7">
        <v>1320347</v>
      </c>
      <c r="F1399" s="17">
        <v>60</v>
      </c>
      <c r="G1399" s="23">
        <f>Data_Set[[#This Row],[Poids OT (kg)]]/1000</f>
        <v>0.06</v>
      </c>
      <c r="H1399" s="6" t="s">
        <v>2</v>
      </c>
      <c r="I1399" s="7">
        <v>154</v>
      </c>
      <c r="J1399" s="6">
        <v>91100</v>
      </c>
      <c r="K1399" s="6" t="s">
        <v>22</v>
      </c>
      <c r="L1399" s="6">
        <v>77230</v>
      </c>
      <c r="M1399" s="6" t="s">
        <v>81</v>
      </c>
      <c r="N1399" s="7">
        <v>74.748999999999995</v>
      </c>
      <c r="O1399" s="6" t="s">
        <v>145</v>
      </c>
      <c r="P1399" s="6" t="s">
        <v>146</v>
      </c>
      <c r="Q1399" s="11">
        <v>1690891543678</v>
      </c>
      <c r="R1399" s="12">
        <v>154098765</v>
      </c>
      <c r="S1399" s="6" t="str">
        <f>LEFT(Q1399,1)</f>
        <v>1</v>
      </c>
      <c r="T1399" s="6" t="str">
        <f>IF(S1399="1","Homme",IF(S1399="0","Inconnu","Femme"))</f>
        <v>Homme</v>
      </c>
      <c r="U1399" s="6" t="str">
        <f>"19"&amp;MID(Q1399, SEARCH("", Q1399) + 1,2)</f>
        <v>1969</v>
      </c>
      <c r="V1399" s="6" t="str">
        <f>FLOOR(U1399,5) &amp; "-" &amp; FLOOR(U1399,5) + 5</f>
        <v>1965-1970</v>
      </c>
      <c r="W1399" s="24">
        <f>IFERROR(VLOOKUP(Data_Set[[#This Row],[Type Transport]],'[1]Taux émission CO2e'!$A$5:$B$16,2,0),0)</f>
        <v>1</v>
      </c>
      <c r="X1399" s="28">
        <f>IFERROR(VLOOKUP(Data_Set[[#This Row],[Type Transport]],'[1]Taux émission CO2e'!$A$5:$D$16,4,0),0)</f>
        <v>6.7400000000000002E-2</v>
      </c>
      <c r="Y1399" s="24">
        <f>IFERROR(VLOOKUP(Data_Set[[#This Row],[Type Transport]],'[1]Taux émission CO2e'!$A$20:$B$31,2,0),0)</f>
        <v>0</v>
      </c>
      <c r="Z1399" s="6">
        <f>IFERROR(VLOOKUP(Data_Set[[#This Row],[Type Transport]],'[1]Taux émission CO2e'!$A$20:$D$31,4,0),0)</f>
        <v>0</v>
      </c>
      <c r="AA1399" s="30">
        <f>Data_Set[[#This Row],[Repartition Segment 1]]*Data_Set[[#This Row],[Coefficient CO2 Segment 1]]*Data_Set[[#This Row],[Poids OT (T)]]*Data_Set[[#This Row],[Distance (KM)]]</f>
        <v>0.30228495599999999</v>
      </c>
      <c r="AB1399" s="30">
        <f>Data_Set[[#This Row],[Repartition Segment 2]]*Data_Set[[#This Row],[Coefficient CO2 Segment 2]]*Data_Set[[#This Row],[Poids OT (T)]]*Data_Set[[#This Row],[Distance (KM)]]</f>
        <v>0</v>
      </c>
      <c r="AC1399" s="30">
        <f>Data_Set[[#This Row],[Bilan CO2 Segment 1 (Kg CO2)]]+Data_Set[[#This Row],[Bilan CO2 Segment 2 (Kg CO2)]]</f>
        <v>0.30228495599999999</v>
      </c>
      <c r="AD1399" s="1"/>
    </row>
    <row r="1400" spans="1:30" ht="12.5" x14ac:dyDescent="0.25">
      <c r="A1400" s="7">
        <v>20210200044</v>
      </c>
      <c r="B1400" s="18">
        <v>44252</v>
      </c>
      <c r="C1400" s="18" t="str">
        <f>TEXT(B1400, "mmmm")</f>
        <v>février</v>
      </c>
      <c r="D1400" s="18" t="str">
        <f>TEXT(B1400,"aaaa")</f>
        <v>2021</v>
      </c>
      <c r="E1400" s="7">
        <v>1331245</v>
      </c>
      <c r="F1400" s="17">
        <v>70</v>
      </c>
      <c r="G1400" s="23">
        <f>Data_Set[[#This Row],[Poids OT (kg)]]/1000</f>
        <v>7.0000000000000007E-2</v>
      </c>
      <c r="H1400" s="6" t="s">
        <v>2</v>
      </c>
      <c r="I1400" s="7">
        <v>154</v>
      </c>
      <c r="J1400" s="6">
        <v>91100</v>
      </c>
      <c r="K1400" s="6" t="s">
        <v>22</v>
      </c>
      <c r="L1400" s="6">
        <v>77230</v>
      </c>
      <c r="M1400" s="6" t="s">
        <v>81</v>
      </c>
      <c r="N1400" s="7">
        <v>74.748999999999995</v>
      </c>
      <c r="O1400" s="6" t="s">
        <v>145</v>
      </c>
      <c r="P1400" s="6" t="s">
        <v>146</v>
      </c>
      <c r="Q1400" s="11">
        <v>1690891543678</v>
      </c>
      <c r="R1400" s="12">
        <v>154098765</v>
      </c>
      <c r="S1400" s="6" t="str">
        <f>LEFT(Q1400,1)</f>
        <v>1</v>
      </c>
      <c r="T1400" s="6" t="str">
        <f>IF(S1400="1","Homme",IF(S1400="0","Inconnu","Femme"))</f>
        <v>Homme</v>
      </c>
      <c r="U1400" s="6" t="str">
        <f>"19"&amp;MID(Q1400, SEARCH("", Q1400) + 1,2)</f>
        <v>1969</v>
      </c>
      <c r="V1400" s="6" t="str">
        <f>FLOOR(U1400,5) &amp; "-" &amp; FLOOR(U1400,5) + 5</f>
        <v>1965-1970</v>
      </c>
      <c r="W1400" s="24">
        <f>IFERROR(VLOOKUP(Data_Set[[#This Row],[Type Transport]],'[1]Taux émission CO2e'!$A$5:$B$16,2,0),0)</f>
        <v>1</v>
      </c>
      <c r="X1400" s="28">
        <f>IFERROR(VLOOKUP(Data_Set[[#This Row],[Type Transport]],'[1]Taux émission CO2e'!$A$5:$D$16,4,0),0)</f>
        <v>6.7400000000000002E-2</v>
      </c>
      <c r="Y1400" s="24">
        <f>IFERROR(VLOOKUP(Data_Set[[#This Row],[Type Transport]],'[1]Taux émission CO2e'!$A$20:$B$31,2,0),0)</f>
        <v>0</v>
      </c>
      <c r="Z1400" s="6">
        <f>IFERROR(VLOOKUP(Data_Set[[#This Row],[Type Transport]],'[1]Taux émission CO2e'!$A$20:$D$31,4,0),0)</f>
        <v>0</v>
      </c>
      <c r="AA1400" s="30">
        <f>Data_Set[[#This Row],[Repartition Segment 1]]*Data_Set[[#This Row],[Coefficient CO2 Segment 1]]*Data_Set[[#This Row],[Poids OT (T)]]*Data_Set[[#This Row],[Distance (KM)]]</f>
        <v>0.35266578200000004</v>
      </c>
      <c r="AB1400" s="30">
        <f>Data_Set[[#This Row],[Repartition Segment 2]]*Data_Set[[#This Row],[Coefficient CO2 Segment 2]]*Data_Set[[#This Row],[Poids OT (T)]]*Data_Set[[#This Row],[Distance (KM)]]</f>
        <v>0</v>
      </c>
      <c r="AC1400" s="30">
        <f>Data_Set[[#This Row],[Bilan CO2 Segment 1 (Kg CO2)]]+Data_Set[[#This Row],[Bilan CO2 Segment 2 (Kg CO2)]]</f>
        <v>0.35266578200000004</v>
      </c>
      <c r="AD1400" s="1"/>
    </row>
    <row r="1401" spans="1:30" ht="12.5" x14ac:dyDescent="0.25">
      <c r="A1401" s="7">
        <v>20210400029</v>
      </c>
      <c r="B1401" s="18">
        <v>44295</v>
      </c>
      <c r="C1401" s="18" t="str">
        <f>TEXT(B1401, "mmmm")</f>
        <v>avril</v>
      </c>
      <c r="D1401" s="18" t="str">
        <f>TEXT(B1401,"aaaa")</f>
        <v>2021</v>
      </c>
      <c r="E1401" s="7">
        <v>1346397</v>
      </c>
      <c r="F1401" s="17">
        <v>50</v>
      </c>
      <c r="G1401" s="23">
        <f>Data_Set[[#This Row],[Poids OT (kg)]]/1000</f>
        <v>0.05</v>
      </c>
      <c r="H1401" s="6" t="s">
        <v>2</v>
      </c>
      <c r="I1401" s="7">
        <v>154</v>
      </c>
      <c r="J1401" s="6">
        <v>91100</v>
      </c>
      <c r="K1401" s="6" t="s">
        <v>22</v>
      </c>
      <c r="L1401" s="6">
        <v>77230</v>
      </c>
      <c r="M1401" s="6" t="s">
        <v>81</v>
      </c>
      <c r="N1401" s="7">
        <v>74.748999999999995</v>
      </c>
      <c r="O1401" s="6" t="s">
        <v>145</v>
      </c>
      <c r="P1401" s="6" t="s">
        <v>146</v>
      </c>
      <c r="Q1401" s="11">
        <v>1690891543678</v>
      </c>
      <c r="R1401" s="12">
        <v>154098765</v>
      </c>
      <c r="S1401" s="6" t="str">
        <f>LEFT(Q1401,1)</f>
        <v>1</v>
      </c>
      <c r="T1401" s="6" t="str">
        <f>IF(S1401="1","Homme",IF(S1401="0","Inconnu","Femme"))</f>
        <v>Homme</v>
      </c>
      <c r="U1401" s="6" t="str">
        <f>"19"&amp;MID(Q1401, SEARCH("", Q1401) + 1,2)</f>
        <v>1969</v>
      </c>
      <c r="V1401" s="6" t="str">
        <f>FLOOR(U1401,5) &amp; "-" &amp; FLOOR(U1401,5) + 5</f>
        <v>1965-1970</v>
      </c>
      <c r="W1401" s="24">
        <f>IFERROR(VLOOKUP(Data_Set[[#This Row],[Type Transport]],'[1]Taux émission CO2e'!$A$5:$B$16,2,0),0)</f>
        <v>1</v>
      </c>
      <c r="X1401" s="28">
        <f>IFERROR(VLOOKUP(Data_Set[[#This Row],[Type Transport]],'[1]Taux émission CO2e'!$A$5:$D$16,4,0),0)</f>
        <v>6.7400000000000002E-2</v>
      </c>
      <c r="Y1401" s="24">
        <f>IFERROR(VLOOKUP(Data_Set[[#This Row],[Type Transport]],'[1]Taux émission CO2e'!$A$20:$B$31,2,0),0)</f>
        <v>0</v>
      </c>
      <c r="Z1401" s="6">
        <f>IFERROR(VLOOKUP(Data_Set[[#This Row],[Type Transport]],'[1]Taux émission CO2e'!$A$20:$D$31,4,0),0)</f>
        <v>0</v>
      </c>
      <c r="AA1401" s="30">
        <f>Data_Set[[#This Row],[Repartition Segment 1]]*Data_Set[[#This Row],[Coefficient CO2 Segment 1]]*Data_Set[[#This Row],[Poids OT (T)]]*Data_Set[[#This Row],[Distance (KM)]]</f>
        <v>0.25190413</v>
      </c>
      <c r="AB1401" s="30">
        <f>Data_Set[[#This Row],[Repartition Segment 2]]*Data_Set[[#This Row],[Coefficient CO2 Segment 2]]*Data_Set[[#This Row],[Poids OT (T)]]*Data_Set[[#This Row],[Distance (KM)]]</f>
        <v>0</v>
      </c>
      <c r="AC1401" s="30">
        <f>Data_Set[[#This Row],[Bilan CO2 Segment 1 (Kg CO2)]]+Data_Set[[#This Row],[Bilan CO2 Segment 2 (Kg CO2)]]</f>
        <v>0.25190413</v>
      </c>
      <c r="AD1401" s="1"/>
    </row>
    <row r="1402" spans="1:30" ht="12.5" x14ac:dyDescent="0.25">
      <c r="A1402" s="7">
        <v>20211000042</v>
      </c>
      <c r="B1402" s="18">
        <v>44467</v>
      </c>
      <c r="C1402" s="18" t="str">
        <f>TEXT(B1402, "mmmm")</f>
        <v>septembre</v>
      </c>
      <c r="D1402" s="18" t="str">
        <f>TEXT(B1402,"aaaa")</f>
        <v>2021</v>
      </c>
      <c r="E1402" s="7">
        <v>1411640</v>
      </c>
      <c r="F1402" s="17">
        <v>800</v>
      </c>
      <c r="G1402" s="23">
        <f>Data_Set[[#This Row],[Poids OT (kg)]]/1000</f>
        <v>0.8</v>
      </c>
      <c r="H1402" s="6" t="s">
        <v>3</v>
      </c>
      <c r="I1402" s="7">
        <v>154</v>
      </c>
      <c r="J1402" s="6">
        <v>91100</v>
      </c>
      <c r="K1402" s="6" t="s">
        <v>22</v>
      </c>
      <c r="L1402" s="6">
        <v>77230</v>
      </c>
      <c r="M1402" s="6" t="s">
        <v>81</v>
      </c>
      <c r="N1402" s="7">
        <v>74.748999999999995</v>
      </c>
      <c r="O1402" s="6" t="s">
        <v>145</v>
      </c>
      <c r="P1402" s="6" t="s">
        <v>146</v>
      </c>
      <c r="Q1402" s="11">
        <v>1690891543678</v>
      </c>
      <c r="R1402" s="12">
        <v>154098765</v>
      </c>
      <c r="S1402" s="6" t="str">
        <f>LEFT(Q1402,1)</f>
        <v>1</v>
      </c>
      <c r="T1402" s="6" t="str">
        <f>IF(S1402="1","Homme",IF(S1402="0","Inconnu","Femme"))</f>
        <v>Homme</v>
      </c>
      <c r="U1402" s="6" t="str">
        <f>"19"&amp;MID(Q1402, SEARCH("", Q1402) + 1,2)</f>
        <v>1969</v>
      </c>
      <c r="V1402" s="6" t="str">
        <f>FLOOR(U1402,5) &amp; "-" &amp; FLOOR(U1402,5) + 5</f>
        <v>1965-1970</v>
      </c>
      <c r="W1402" s="24">
        <f>IFERROR(VLOOKUP(Data_Set[[#This Row],[Type Transport]],'[1]Taux émission CO2e'!$A$5:$B$16,2,0),0)</f>
        <v>1</v>
      </c>
      <c r="X1402" s="28">
        <f>IFERROR(VLOOKUP(Data_Set[[#This Row],[Type Transport]],'[1]Taux émission CO2e'!$A$5:$D$16,4,0),0)</f>
        <v>0.24099999999999999</v>
      </c>
      <c r="Y1402" s="24">
        <f>IFERROR(VLOOKUP(Data_Set[[#This Row],[Type Transport]],'[1]Taux émission CO2e'!$A$20:$B$31,2,0),0)</f>
        <v>0</v>
      </c>
      <c r="Z1402" s="6">
        <f>IFERROR(VLOOKUP(Data_Set[[#This Row],[Type Transport]],'[1]Taux émission CO2e'!$A$20:$D$31,4,0),0)</f>
        <v>0</v>
      </c>
      <c r="AA1402" s="30">
        <f>Data_Set[[#This Row],[Repartition Segment 1]]*Data_Set[[#This Row],[Coefficient CO2 Segment 1]]*Data_Set[[#This Row],[Poids OT (T)]]*Data_Set[[#This Row],[Distance (KM)]]</f>
        <v>14.411607199999999</v>
      </c>
      <c r="AB1402" s="30">
        <f>Data_Set[[#This Row],[Repartition Segment 2]]*Data_Set[[#This Row],[Coefficient CO2 Segment 2]]*Data_Set[[#This Row],[Poids OT (T)]]*Data_Set[[#This Row],[Distance (KM)]]</f>
        <v>0</v>
      </c>
      <c r="AC1402" s="30">
        <f>Data_Set[[#This Row],[Bilan CO2 Segment 1 (Kg CO2)]]+Data_Set[[#This Row],[Bilan CO2 Segment 2 (Kg CO2)]]</f>
        <v>14.411607199999999</v>
      </c>
      <c r="AD1402" s="1"/>
    </row>
    <row r="1403" spans="1:30" ht="12.5" x14ac:dyDescent="0.25">
      <c r="A1403" s="7">
        <v>20211000042</v>
      </c>
      <c r="B1403" s="18">
        <v>44467</v>
      </c>
      <c r="C1403" s="18" t="str">
        <f>TEXT(B1403, "mmmm")</f>
        <v>septembre</v>
      </c>
      <c r="D1403" s="18" t="str">
        <f>TEXT(B1403,"aaaa")</f>
        <v>2021</v>
      </c>
      <c r="E1403" s="7">
        <v>1411641</v>
      </c>
      <c r="F1403" s="17">
        <v>500</v>
      </c>
      <c r="G1403" s="23">
        <f>Data_Set[[#This Row],[Poids OT (kg)]]/1000</f>
        <v>0.5</v>
      </c>
      <c r="H1403" s="6" t="s">
        <v>3</v>
      </c>
      <c r="I1403" s="7">
        <v>154</v>
      </c>
      <c r="J1403" s="6">
        <v>91100</v>
      </c>
      <c r="K1403" s="6" t="s">
        <v>22</v>
      </c>
      <c r="L1403" s="6">
        <v>77230</v>
      </c>
      <c r="M1403" s="6" t="s">
        <v>81</v>
      </c>
      <c r="N1403" s="7">
        <v>74.748999999999995</v>
      </c>
      <c r="O1403" s="6" t="s">
        <v>145</v>
      </c>
      <c r="P1403" s="6" t="s">
        <v>146</v>
      </c>
      <c r="Q1403" s="11">
        <v>1690891543678</v>
      </c>
      <c r="R1403" s="12">
        <v>154098765</v>
      </c>
      <c r="S1403" s="6" t="str">
        <f>LEFT(Q1403,1)</f>
        <v>1</v>
      </c>
      <c r="T1403" s="6" t="str">
        <f>IF(S1403="1","Homme",IF(S1403="0","Inconnu","Femme"))</f>
        <v>Homme</v>
      </c>
      <c r="U1403" s="6" t="str">
        <f>"19"&amp;MID(Q1403, SEARCH("", Q1403) + 1,2)</f>
        <v>1969</v>
      </c>
      <c r="V1403" s="6" t="str">
        <f>FLOOR(U1403,5) &amp; "-" &amp; FLOOR(U1403,5) + 5</f>
        <v>1965-1970</v>
      </c>
      <c r="W1403" s="24">
        <f>IFERROR(VLOOKUP(Data_Set[[#This Row],[Type Transport]],'[1]Taux émission CO2e'!$A$5:$B$16,2,0),0)</f>
        <v>1</v>
      </c>
      <c r="X1403" s="28">
        <f>IFERROR(VLOOKUP(Data_Set[[#This Row],[Type Transport]],'[1]Taux émission CO2e'!$A$5:$D$16,4,0),0)</f>
        <v>0.24099999999999999</v>
      </c>
      <c r="Y1403" s="24">
        <f>IFERROR(VLOOKUP(Data_Set[[#This Row],[Type Transport]],'[1]Taux émission CO2e'!$A$20:$B$31,2,0),0)</f>
        <v>0</v>
      </c>
      <c r="Z1403" s="6">
        <f>IFERROR(VLOOKUP(Data_Set[[#This Row],[Type Transport]],'[1]Taux émission CO2e'!$A$20:$D$31,4,0),0)</f>
        <v>0</v>
      </c>
      <c r="AA1403" s="30">
        <f>Data_Set[[#This Row],[Repartition Segment 1]]*Data_Set[[#This Row],[Coefficient CO2 Segment 1]]*Data_Set[[#This Row],[Poids OT (T)]]*Data_Set[[#This Row],[Distance (KM)]]</f>
        <v>9.0072544999999984</v>
      </c>
      <c r="AB1403" s="30">
        <f>Data_Set[[#This Row],[Repartition Segment 2]]*Data_Set[[#This Row],[Coefficient CO2 Segment 2]]*Data_Set[[#This Row],[Poids OT (T)]]*Data_Set[[#This Row],[Distance (KM)]]</f>
        <v>0</v>
      </c>
      <c r="AC1403" s="30">
        <f>Data_Set[[#This Row],[Bilan CO2 Segment 1 (Kg CO2)]]+Data_Set[[#This Row],[Bilan CO2 Segment 2 (Kg CO2)]]</f>
        <v>9.0072544999999984</v>
      </c>
      <c r="AD1403" s="1"/>
    </row>
    <row r="1404" spans="1:30" ht="12.5" x14ac:dyDescent="0.25">
      <c r="A1404" s="7">
        <v>20211000042</v>
      </c>
      <c r="B1404" s="18">
        <v>44467</v>
      </c>
      <c r="C1404" s="18" t="str">
        <f>TEXT(B1404, "mmmm")</f>
        <v>septembre</v>
      </c>
      <c r="D1404" s="18" t="str">
        <f>TEXT(B1404,"aaaa")</f>
        <v>2021</v>
      </c>
      <c r="E1404" s="7">
        <v>1411644</v>
      </c>
      <c r="F1404" s="17">
        <v>500</v>
      </c>
      <c r="G1404" s="23">
        <f>Data_Set[[#This Row],[Poids OT (kg)]]/1000</f>
        <v>0.5</v>
      </c>
      <c r="H1404" s="6" t="s">
        <v>3</v>
      </c>
      <c r="I1404" s="7">
        <v>174</v>
      </c>
      <c r="J1404" s="6">
        <v>91100</v>
      </c>
      <c r="K1404" s="6" t="s">
        <v>22</v>
      </c>
      <c r="L1404" s="6">
        <v>77230</v>
      </c>
      <c r="M1404" s="6" t="s">
        <v>81</v>
      </c>
      <c r="N1404" s="7">
        <v>74.748999999999995</v>
      </c>
      <c r="O1404" s="6" t="s">
        <v>145</v>
      </c>
      <c r="P1404" s="6" t="s">
        <v>146</v>
      </c>
      <c r="Q1404" s="11">
        <v>1690891543678</v>
      </c>
      <c r="R1404" s="12">
        <v>154098765</v>
      </c>
      <c r="S1404" s="6" t="str">
        <f>LEFT(Q1404,1)</f>
        <v>1</v>
      </c>
      <c r="T1404" s="6" t="str">
        <f>IF(S1404="1","Homme",IF(S1404="0","Inconnu","Femme"))</f>
        <v>Homme</v>
      </c>
      <c r="U1404" s="6" t="str">
        <f>"19"&amp;MID(Q1404, SEARCH("", Q1404) + 1,2)</f>
        <v>1969</v>
      </c>
      <c r="V1404" s="6" t="str">
        <f>FLOOR(U1404,5) &amp; "-" &amp; FLOOR(U1404,5) + 5</f>
        <v>1965-1970</v>
      </c>
      <c r="W1404" s="24">
        <f>IFERROR(VLOOKUP(Data_Set[[#This Row],[Type Transport]],'[1]Taux émission CO2e'!$A$5:$B$16,2,0),0)</f>
        <v>1</v>
      </c>
      <c r="X1404" s="28">
        <f>IFERROR(VLOOKUP(Data_Set[[#This Row],[Type Transport]],'[1]Taux émission CO2e'!$A$5:$D$16,4,0),0)</f>
        <v>0.24099999999999999</v>
      </c>
      <c r="Y1404" s="24">
        <f>IFERROR(VLOOKUP(Data_Set[[#This Row],[Type Transport]],'[1]Taux émission CO2e'!$A$20:$B$31,2,0),0)</f>
        <v>0</v>
      </c>
      <c r="Z1404" s="6">
        <f>IFERROR(VLOOKUP(Data_Set[[#This Row],[Type Transport]],'[1]Taux émission CO2e'!$A$20:$D$31,4,0),0)</f>
        <v>0</v>
      </c>
      <c r="AA1404" s="30">
        <f>Data_Set[[#This Row],[Repartition Segment 1]]*Data_Set[[#This Row],[Coefficient CO2 Segment 1]]*Data_Set[[#This Row],[Poids OT (T)]]*Data_Set[[#This Row],[Distance (KM)]]</f>
        <v>9.0072544999999984</v>
      </c>
      <c r="AB1404" s="30">
        <f>Data_Set[[#This Row],[Repartition Segment 2]]*Data_Set[[#This Row],[Coefficient CO2 Segment 2]]*Data_Set[[#This Row],[Poids OT (T)]]*Data_Set[[#This Row],[Distance (KM)]]</f>
        <v>0</v>
      </c>
      <c r="AC1404" s="30">
        <f>Data_Set[[#This Row],[Bilan CO2 Segment 1 (Kg CO2)]]+Data_Set[[#This Row],[Bilan CO2 Segment 2 (Kg CO2)]]</f>
        <v>9.0072544999999984</v>
      </c>
      <c r="AD1404" s="1"/>
    </row>
    <row r="1405" spans="1:30" ht="12.5" x14ac:dyDescent="0.25">
      <c r="A1405" s="7">
        <v>20211100039</v>
      </c>
      <c r="B1405" s="18">
        <v>44504</v>
      </c>
      <c r="C1405" s="18" t="str">
        <f>TEXT(B1405, "mmmm")</f>
        <v>novembre</v>
      </c>
      <c r="D1405" s="18" t="str">
        <f>TEXT(B1405,"aaaa")</f>
        <v>2021</v>
      </c>
      <c r="E1405" s="7">
        <v>1427239</v>
      </c>
      <c r="F1405" s="17">
        <v>90</v>
      </c>
      <c r="G1405" s="23">
        <f>Data_Set[[#This Row],[Poids OT (kg)]]/1000</f>
        <v>0.09</v>
      </c>
      <c r="H1405" s="6" t="s">
        <v>3</v>
      </c>
      <c r="I1405" s="7">
        <v>50</v>
      </c>
      <c r="J1405" s="6">
        <v>91100</v>
      </c>
      <c r="K1405" s="6" t="s">
        <v>22</v>
      </c>
      <c r="L1405" s="6">
        <v>77230</v>
      </c>
      <c r="M1405" s="6" t="s">
        <v>81</v>
      </c>
      <c r="N1405" s="7">
        <v>74.748999999999995</v>
      </c>
      <c r="O1405" s="6" t="s">
        <v>145</v>
      </c>
      <c r="P1405" s="6" t="s">
        <v>146</v>
      </c>
      <c r="Q1405" s="11">
        <v>1690891543678</v>
      </c>
      <c r="R1405" s="12">
        <v>154098765</v>
      </c>
      <c r="S1405" s="6" t="str">
        <f>LEFT(Q1405,1)</f>
        <v>1</v>
      </c>
      <c r="T1405" s="6" t="str">
        <f>IF(S1405="1","Homme",IF(S1405="0","Inconnu","Femme"))</f>
        <v>Homme</v>
      </c>
      <c r="U1405" s="6" t="str">
        <f>"19"&amp;MID(Q1405, SEARCH("", Q1405) + 1,2)</f>
        <v>1969</v>
      </c>
      <c r="V1405" s="6" t="str">
        <f>FLOOR(U1405,5) &amp; "-" &amp; FLOOR(U1405,5) + 5</f>
        <v>1965-1970</v>
      </c>
      <c r="W1405" s="24">
        <f>IFERROR(VLOOKUP(Data_Set[[#This Row],[Type Transport]],'[1]Taux émission CO2e'!$A$5:$B$16,2,0),0)</f>
        <v>1</v>
      </c>
      <c r="X1405" s="28">
        <f>IFERROR(VLOOKUP(Data_Set[[#This Row],[Type Transport]],'[1]Taux émission CO2e'!$A$5:$D$16,4,0),0)</f>
        <v>0.24099999999999999</v>
      </c>
      <c r="Y1405" s="24">
        <f>IFERROR(VLOOKUP(Data_Set[[#This Row],[Type Transport]],'[1]Taux émission CO2e'!$A$20:$B$31,2,0),0)</f>
        <v>0</v>
      </c>
      <c r="Z1405" s="6">
        <f>IFERROR(VLOOKUP(Data_Set[[#This Row],[Type Transport]],'[1]Taux émission CO2e'!$A$20:$D$31,4,0),0)</f>
        <v>0</v>
      </c>
      <c r="AA1405" s="30">
        <f>Data_Set[[#This Row],[Repartition Segment 1]]*Data_Set[[#This Row],[Coefficient CO2 Segment 1]]*Data_Set[[#This Row],[Poids OT (T)]]*Data_Set[[#This Row],[Distance (KM)]]</f>
        <v>1.6213058099999997</v>
      </c>
      <c r="AB1405" s="30">
        <f>Data_Set[[#This Row],[Repartition Segment 2]]*Data_Set[[#This Row],[Coefficient CO2 Segment 2]]*Data_Set[[#This Row],[Poids OT (T)]]*Data_Set[[#This Row],[Distance (KM)]]</f>
        <v>0</v>
      </c>
      <c r="AC1405" s="30">
        <f>Data_Set[[#This Row],[Bilan CO2 Segment 1 (Kg CO2)]]+Data_Set[[#This Row],[Bilan CO2 Segment 2 (Kg CO2)]]</f>
        <v>1.6213058099999997</v>
      </c>
      <c r="AD1405" s="1"/>
    </row>
    <row r="1406" spans="1:30" ht="12.5" x14ac:dyDescent="0.25">
      <c r="A1406" s="7">
        <v>20210600050</v>
      </c>
      <c r="B1406" s="18">
        <v>44349</v>
      </c>
      <c r="C1406" s="18" t="str">
        <f>TEXT(B1406, "mmmm")</f>
        <v>juin</v>
      </c>
      <c r="D1406" s="18" t="str">
        <f>TEXT(B1406,"aaaa")</f>
        <v>2021</v>
      </c>
      <c r="E1406" s="7">
        <v>1371122</v>
      </c>
      <c r="F1406" s="17">
        <v>300</v>
      </c>
      <c r="G1406" s="23">
        <f>Data_Set[[#This Row],[Poids OT (kg)]]/1000</f>
        <v>0.3</v>
      </c>
      <c r="H1406" s="6" t="s">
        <v>3</v>
      </c>
      <c r="I1406" s="7">
        <v>80</v>
      </c>
      <c r="J1406" s="6">
        <v>91100</v>
      </c>
      <c r="K1406" s="6" t="s">
        <v>22</v>
      </c>
      <c r="L1406" s="6">
        <v>95310</v>
      </c>
      <c r="M1406" s="6" t="s">
        <v>92</v>
      </c>
      <c r="N1406" s="7">
        <v>71.605000000000004</v>
      </c>
      <c r="O1406" s="6" t="s">
        <v>145</v>
      </c>
      <c r="P1406" s="6" t="s">
        <v>146</v>
      </c>
      <c r="Q1406" s="11">
        <v>1690891543678</v>
      </c>
      <c r="R1406" s="12">
        <v>154098765</v>
      </c>
      <c r="S1406" s="6" t="str">
        <f>LEFT(Q1406,1)</f>
        <v>1</v>
      </c>
      <c r="T1406" s="6" t="str">
        <f>IF(S1406="1","Homme",IF(S1406="0","Inconnu","Femme"))</f>
        <v>Homme</v>
      </c>
      <c r="U1406" s="6" t="str">
        <f>"19"&amp;MID(Q1406, SEARCH("", Q1406) + 1,2)</f>
        <v>1969</v>
      </c>
      <c r="V1406" s="6" t="str">
        <f>FLOOR(U1406,5) &amp; "-" &amp; FLOOR(U1406,5) + 5</f>
        <v>1965-1970</v>
      </c>
      <c r="W1406" s="24">
        <f>IFERROR(VLOOKUP(Data_Set[[#This Row],[Type Transport]],'[1]Taux émission CO2e'!$A$5:$B$16,2,0),0)</f>
        <v>1</v>
      </c>
      <c r="X1406" s="28">
        <f>IFERROR(VLOOKUP(Data_Set[[#This Row],[Type Transport]],'[1]Taux émission CO2e'!$A$5:$D$16,4,0),0)</f>
        <v>0.24099999999999999</v>
      </c>
      <c r="Y1406" s="24">
        <f>IFERROR(VLOOKUP(Data_Set[[#This Row],[Type Transport]],'[1]Taux émission CO2e'!$A$20:$B$31,2,0),0)</f>
        <v>0</v>
      </c>
      <c r="Z1406" s="6">
        <f>IFERROR(VLOOKUP(Data_Set[[#This Row],[Type Transport]],'[1]Taux émission CO2e'!$A$20:$D$31,4,0),0)</f>
        <v>0</v>
      </c>
      <c r="AA1406" s="30">
        <f>Data_Set[[#This Row],[Repartition Segment 1]]*Data_Set[[#This Row],[Coefficient CO2 Segment 1]]*Data_Set[[#This Row],[Poids OT (T)]]*Data_Set[[#This Row],[Distance (KM)]]</f>
        <v>5.1770414999999996</v>
      </c>
      <c r="AB1406" s="30">
        <f>Data_Set[[#This Row],[Repartition Segment 2]]*Data_Set[[#This Row],[Coefficient CO2 Segment 2]]*Data_Set[[#This Row],[Poids OT (T)]]*Data_Set[[#This Row],[Distance (KM)]]</f>
        <v>0</v>
      </c>
      <c r="AC1406" s="30">
        <f>Data_Set[[#This Row],[Bilan CO2 Segment 1 (Kg CO2)]]+Data_Set[[#This Row],[Bilan CO2 Segment 2 (Kg CO2)]]</f>
        <v>5.1770414999999996</v>
      </c>
      <c r="AD1406" s="1"/>
    </row>
    <row r="1407" spans="1:30" ht="12.5" x14ac:dyDescent="0.25">
      <c r="A1407" s="7">
        <v>20210700031</v>
      </c>
      <c r="B1407" s="18">
        <v>44389</v>
      </c>
      <c r="C1407" s="18" t="str">
        <f>TEXT(B1407, "mmmm")</f>
        <v>juillet</v>
      </c>
      <c r="D1407" s="18" t="str">
        <f>TEXT(B1407,"aaaa")</f>
        <v>2021</v>
      </c>
      <c r="E1407" s="7">
        <v>1386246</v>
      </c>
      <c r="F1407" s="17">
        <v>80</v>
      </c>
      <c r="G1407" s="23">
        <f>Data_Set[[#This Row],[Poids OT (kg)]]/1000</f>
        <v>0.08</v>
      </c>
      <c r="H1407" s="6" t="s">
        <v>3</v>
      </c>
      <c r="I1407" s="7">
        <v>80</v>
      </c>
      <c r="J1407" s="6">
        <v>91100</v>
      </c>
      <c r="K1407" s="6" t="s">
        <v>22</v>
      </c>
      <c r="L1407" s="6">
        <v>93410</v>
      </c>
      <c r="M1407" s="6" t="s">
        <v>101</v>
      </c>
      <c r="N1407" s="7">
        <v>61.704999999999998</v>
      </c>
      <c r="O1407" s="6" t="s">
        <v>145</v>
      </c>
      <c r="P1407" s="6" t="s">
        <v>146</v>
      </c>
      <c r="Q1407" s="11">
        <v>1690891543678</v>
      </c>
      <c r="R1407" s="12">
        <v>154098765</v>
      </c>
      <c r="S1407" s="6" t="str">
        <f>LEFT(Q1407,1)</f>
        <v>1</v>
      </c>
      <c r="T1407" s="6" t="str">
        <f>IF(S1407="1","Homme",IF(S1407="0","Inconnu","Femme"))</f>
        <v>Homme</v>
      </c>
      <c r="U1407" s="6" t="str">
        <f>"19"&amp;MID(Q1407, SEARCH("", Q1407) + 1,2)</f>
        <v>1969</v>
      </c>
      <c r="V1407" s="6" t="str">
        <f>FLOOR(U1407,5) &amp; "-" &amp; FLOOR(U1407,5) + 5</f>
        <v>1965-1970</v>
      </c>
      <c r="W1407" s="24">
        <f>IFERROR(VLOOKUP(Data_Set[[#This Row],[Type Transport]],'[1]Taux émission CO2e'!$A$5:$B$16,2,0),0)</f>
        <v>1</v>
      </c>
      <c r="X1407" s="28">
        <f>IFERROR(VLOOKUP(Data_Set[[#This Row],[Type Transport]],'[1]Taux émission CO2e'!$A$5:$D$16,4,0),0)</f>
        <v>0.24099999999999999</v>
      </c>
      <c r="Y1407" s="24">
        <f>IFERROR(VLOOKUP(Data_Set[[#This Row],[Type Transport]],'[1]Taux émission CO2e'!$A$20:$B$31,2,0),0)</f>
        <v>0</v>
      </c>
      <c r="Z1407" s="6">
        <f>IFERROR(VLOOKUP(Data_Set[[#This Row],[Type Transport]],'[1]Taux émission CO2e'!$A$20:$D$31,4,0),0)</f>
        <v>0</v>
      </c>
      <c r="AA1407" s="30">
        <f>Data_Set[[#This Row],[Repartition Segment 1]]*Data_Set[[#This Row],[Coefficient CO2 Segment 1]]*Data_Set[[#This Row],[Poids OT (T)]]*Data_Set[[#This Row],[Distance (KM)]]</f>
        <v>1.1896723999999999</v>
      </c>
      <c r="AB1407" s="30">
        <f>Data_Set[[#This Row],[Repartition Segment 2]]*Data_Set[[#This Row],[Coefficient CO2 Segment 2]]*Data_Set[[#This Row],[Poids OT (T)]]*Data_Set[[#This Row],[Distance (KM)]]</f>
        <v>0</v>
      </c>
      <c r="AC1407" s="30">
        <f>Data_Set[[#This Row],[Bilan CO2 Segment 1 (Kg CO2)]]+Data_Set[[#This Row],[Bilan CO2 Segment 2 (Kg CO2)]]</f>
        <v>1.1896723999999999</v>
      </c>
      <c r="AD1407" s="1"/>
    </row>
    <row r="1408" spans="1:30" ht="12.5" x14ac:dyDescent="0.25">
      <c r="A1408" s="7">
        <v>20210200044</v>
      </c>
      <c r="B1408" s="18">
        <v>44249</v>
      </c>
      <c r="C1408" s="18" t="str">
        <f>TEXT(B1408, "mmmm")</f>
        <v>février</v>
      </c>
      <c r="D1408" s="18" t="str">
        <f>TEXT(B1408,"aaaa")</f>
        <v>2021</v>
      </c>
      <c r="E1408" s="7">
        <v>1326972</v>
      </c>
      <c r="F1408" s="17">
        <v>1000</v>
      </c>
      <c r="G1408" s="23">
        <f>Data_Set[[#This Row],[Poids OT (kg)]]/1000</f>
        <v>1</v>
      </c>
      <c r="H1408" s="6" t="s">
        <v>7</v>
      </c>
      <c r="I1408" s="7">
        <v>123</v>
      </c>
      <c r="J1408" s="6">
        <v>91090</v>
      </c>
      <c r="K1408" s="6" t="s">
        <v>29</v>
      </c>
      <c r="L1408" s="6">
        <v>92230</v>
      </c>
      <c r="M1408" s="6" t="s">
        <v>83</v>
      </c>
      <c r="N1408" s="7">
        <v>58.527999999999999</v>
      </c>
      <c r="O1408" s="6" t="s">
        <v>160</v>
      </c>
      <c r="P1408" s="6" t="s">
        <v>161</v>
      </c>
      <c r="Q1408" s="11">
        <v>1690791654789</v>
      </c>
      <c r="R1408" s="12">
        <v>106040923</v>
      </c>
      <c r="S1408" s="6" t="str">
        <f>LEFT(Q1408,1)</f>
        <v>1</v>
      </c>
      <c r="T1408" s="6" t="str">
        <f>IF(S1408="1","Homme",IF(S1408="0","Inconnu","Femme"))</f>
        <v>Homme</v>
      </c>
      <c r="U1408" s="6" t="str">
        <f>"19"&amp;MID(Q1408, SEARCH("", Q1408) + 1,2)</f>
        <v>1969</v>
      </c>
      <c r="V1408" s="6" t="str">
        <f>FLOOR(U1408,5) &amp; "-" &amp; FLOOR(U1408,5) + 5</f>
        <v>1965-1970</v>
      </c>
      <c r="W1408" s="24">
        <f>IFERROR(VLOOKUP(Data_Set[[#This Row],[Type Transport]],'[1]Taux émission CO2e'!$A$5:$B$16,2,0),0)</f>
        <v>1</v>
      </c>
      <c r="X1408" s="28">
        <f>IFERROR(VLOOKUP(Data_Set[[#This Row],[Type Transport]],'[1]Taux émission CO2e'!$A$5:$D$16,4,0),0)</f>
        <v>1.1599999999999999</v>
      </c>
      <c r="Y1408" s="24">
        <f>IFERROR(VLOOKUP(Data_Set[[#This Row],[Type Transport]],'[1]Taux émission CO2e'!$A$20:$B$31,2,0),0)</f>
        <v>0</v>
      </c>
      <c r="Z1408" s="6">
        <f>IFERROR(VLOOKUP(Data_Set[[#This Row],[Type Transport]],'[1]Taux émission CO2e'!$A$20:$D$31,4,0),0)</f>
        <v>0</v>
      </c>
      <c r="AA1408" s="30">
        <f>Data_Set[[#This Row],[Repartition Segment 1]]*Data_Set[[#This Row],[Coefficient CO2 Segment 1]]*Data_Set[[#This Row],[Poids OT (T)]]*Data_Set[[#This Row],[Distance (KM)]]</f>
        <v>67.892479999999992</v>
      </c>
      <c r="AB1408" s="30">
        <f>Data_Set[[#This Row],[Repartition Segment 2]]*Data_Set[[#This Row],[Coefficient CO2 Segment 2]]*Data_Set[[#This Row],[Poids OT (T)]]*Data_Set[[#This Row],[Distance (KM)]]</f>
        <v>0</v>
      </c>
      <c r="AC1408" s="30">
        <f>Data_Set[[#This Row],[Bilan CO2 Segment 1 (Kg CO2)]]+Data_Set[[#This Row],[Bilan CO2 Segment 2 (Kg CO2)]]</f>
        <v>67.892479999999992</v>
      </c>
      <c r="AD1408" s="1"/>
    </row>
    <row r="1409" spans="1:30" ht="12.5" x14ac:dyDescent="0.25">
      <c r="A1409" s="7">
        <v>20220600077</v>
      </c>
      <c r="B1409" s="18">
        <v>44727</v>
      </c>
      <c r="C1409" s="18" t="str">
        <f>TEXT(B1409, "mmmm")</f>
        <v>juin</v>
      </c>
      <c r="D1409" s="18" t="str">
        <f>TEXT(B1409,"aaaa")</f>
        <v>2022</v>
      </c>
      <c r="E1409" s="7">
        <v>1518075</v>
      </c>
      <c r="F1409" s="17">
        <v>150</v>
      </c>
      <c r="G1409" s="23">
        <f>Data_Set[[#This Row],[Poids OT (kg)]]/1000</f>
        <v>0.15</v>
      </c>
      <c r="H1409" s="6" t="s">
        <v>0</v>
      </c>
      <c r="I1409" s="7">
        <v>80</v>
      </c>
      <c r="J1409" s="6">
        <v>93380</v>
      </c>
      <c r="K1409" s="6" t="s">
        <v>60</v>
      </c>
      <c r="L1409" s="6">
        <v>91100</v>
      </c>
      <c r="M1409" s="6" t="s">
        <v>22</v>
      </c>
      <c r="N1409" s="7">
        <v>55.667000000000002</v>
      </c>
      <c r="O1409" s="6" t="s">
        <v>224</v>
      </c>
      <c r="P1409" s="6" t="s">
        <v>225</v>
      </c>
      <c r="Q1409" s="11">
        <v>1761293324567</v>
      </c>
      <c r="R1409" s="12">
        <v>809679865</v>
      </c>
      <c r="S1409" s="6" t="str">
        <f>LEFT(Q1409,1)</f>
        <v>1</v>
      </c>
      <c r="T1409" s="6" t="str">
        <f>IF(S1409="1","Homme",IF(S1409="0","Inconnu","Femme"))</f>
        <v>Homme</v>
      </c>
      <c r="U1409" s="6" t="str">
        <f>"19"&amp;MID(Q1409, SEARCH("", Q1409) + 1,2)</f>
        <v>1976</v>
      </c>
      <c r="V1409" s="6" t="str">
        <f>FLOOR(U1409,5) &amp; "-" &amp; FLOOR(U1409,5) + 5</f>
        <v>1975-1980</v>
      </c>
      <c r="W1409" s="24">
        <f>IFERROR(VLOOKUP(Data_Set[[#This Row],[Type Transport]],'[1]Taux émission CO2e'!$A$5:$B$16,2,0),0)</f>
        <v>0.3</v>
      </c>
      <c r="X1409" s="28">
        <f>IFERROR(VLOOKUP(Data_Set[[#This Row],[Type Transport]],'[1]Taux émission CO2e'!$A$5:$D$16,4,0),0)</f>
        <v>0.16</v>
      </c>
      <c r="Y1409" s="24">
        <f>IFERROR(VLOOKUP(Data_Set[[#This Row],[Type Transport]],'[1]Taux émission CO2e'!$A$20:$B$31,2,0),0)</f>
        <v>0.7</v>
      </c>
      <c r="Z1409" s="6">
        <f>IFERROR(VLOOKUP(Data_Set[[#This Row],[Type Transport]],'[1]Taux émission CO2e'!$A$20:$D$31,4,0),0)</f>
        <v>6.7400000000000002E-2</v>
      </c>
      <c r="AA1409" s="30">
        <f>Data_Set[[#This Row],[Repartition Segment 1]]*Data_Set[[#This Row],[Coefficient CO2 Segment 1]]*Data_Set[[#This Row],[Poids OT (T)]]*Data_Set[[#This Row],[Distance (KM)]]</f>
        <v>0.4008024</v>
      </c>
      <c r="AB1409" s="30">
        <f>Data_Set[[#This Row],[Repartition Segment 2]]*Data_Set[[#This Row],[Coefficient CO2 Segment 2]]*Data_Set[[#This Row],[Poids OT (T)]]*Data_Set[[#This Row],[Distance (KM)]]</f>
        <v>0.393955359</v>
      </c>
      <c r="AC1409" s="30">
        <f>Data_Set[[#This Row],[Bilan CO2 Segment 1 (Kg CO2)]]+Data_Set[[#This Row],[Bilan CO2 Segment 2 (Kg CO2)]]</f>
        <v>0.79475775900000001</v>
      </c>
      <c r="AD1409" s="1"/>
    </row>
    <row r="1410" spans="1:30" ht="12.5" x14ac:dyDescent="0.25">
      <c r="A1410" s="7">
        <v>20220600077</v>
      </c>
      <c r="B1410" s="18">
        <v>44736</v>
      </c>
      <c r="C1410" s="18" t="str">
        <f>TEXT(B1410, "mmmm")</f>
        <v>juin</v>
      </c>
      <c r="D1410" s="18" t="str">
        <f>TEXT(B1410,"aaaa")</f>
        <v>2022</v>
      </c>
      <c r="E1410" s="7">
        <v>1523817</v>
      </c>
      <c r="F1410" s="17">
        <v>150</v>
      </c>
      <c r="G1410" s="23">
        <f>Data_Set[[#This Row],[Poids OT (kg)]]/1000</f>
        <v>0.15</v>
      </c>
      <c r="H1410" s="6" t="s">
        <v>0</v>
      </c>
      <c r="I1410" s="7">
        <v>80</v>
      </c>
      <c r="J1410" s="6">
        <v>93380</v>
      </c>
      <c r="K1410" s="6" t="s">
        <v>60</v>
      </c>
      <c r="L1410" s="6">
        <v>91100</v>
      </c>
      <c r="M1410" s="6" t="s">
        <v>22</v>
      </c>
      <c r="N1410" s="7">
        <v>55.667000000000002</v>
      </c>
      <c r="O1410" s="6" t="s">
        <v>224</v>
      </c>
      <c r="P1410" s="6" t="s">
        <v>225</v>
      </c>
      <c r="Q1410" s="11">
        <v>1761293324567</v>
      </c>
      <c r="R1410" s="12">
        <v>809679865</v>
      </c>
      <c r="S1410" s="6" t="str">
        <f>LEFT(Q1410,1)</f>
        <v>1</v>
      </c>
      <c r="T1410" s="6" t="str">
        <f>IF(S1410="1","Homme",IF(S1410="0","Inconnu","Femme"))</f>
        <v>Homme</v>
      </c>
      <c r="U1410" s="6" t="str">
        <f>"19"&amp;MID(Q1410, SEARCH("", Q1410) + 1,2)</f>
        <v>1976</v>
      </c>
      <c r="V1410" s="6" t="str">
        <f>FLOOR(U1410,5) &amp; "-" &amp; FLOOR(U1410,5) + 5</f>
        <v>1975-1980</v>
      </c>
      <c r="W1410" s="24">
        <f>IFERROR(VLOOKUP(Data_Set[[#This Row],[Type Transport]],'[1]Taux émission CO2e'!$A$5:$B$16,2,0),0)</f>
        <v>0.3</v>
      </c>
      <c r="X1410" s="28">
        <f>IFERROR(VLOOKUP(Data_Set[[#This Row],[Type Transport]],'[1]Taux émission CO2e'!$A$5:$D$16,4,0),0)</f>
        <v>0.16</v>
      </c>
      <c r="Y1410" s="24">
        <f>IFERROR(VLOOKUP(Data_Set[[#This Row],[Type Transport]],'[1]Taux émission CO2e'!$A$20:$B$31,2,0),0)</f>
        <v>0.7</v>
      </c>
      <c r="Z1410" s="6">
        <f>IFERROR(VLOOKUP(Data_Set[[#This Row],[Type Transport]],'[1]Taux émission CO2e'!$A$20:$D$31,4,0),0)</f>
        <v>6.7400000000000002E-2</v>
      </c>
      <c r="AA1410" s="30">
        <f>Data_Set[[#This Row],[Repartition Segment 1]]*Data_Set[[#This Row],[Coefficient CO2 Segment 1]]*Data_Set[[#This Row],[Poids OT (T)]]*Data_Set[[#This Row],[Distance (KM)]]</f>
        <v>0.4008024</v>
      </c>
      <c r="AB1410" s="30">
        <f>Data_Set[[#This Row],[Repartition Segment 2]]*Data_Set[[#This Row],[Coefficient CO2 Segment 2]]*Data_Set[[#This Row],[Poids OT (T)]]*Data_Set[[#This Row],[Distance (KM)]]</f>
        <v>0.393955359</v>
      </c>
      <c r="AC1410" s="30">
        <f>Data_Set[[#This Row],[Bilan CO2 Segment 1 (Kg CO2)]]+Data_Set[[#This Row],[Bilan CO2 Segment 2 (Kg CO2)]]</f>
        <v>0.79475775900000001</v>
      </c>
      <c r="AD1410" s="1"/>
    </row>
    <row r="1411" spans="1:30" ht="12.5" x14ac:dyDescent="0.25">
      <c r="A1411" s="7">
        <v>20220800118</v>
      </c>
      <c r="B1411" s="18">
        <v>44791</v>
      </c>
      <c r="C1411" s="18" t="str">
        <f>TEXT(B1411, "mmmm")</f>
        <v>août</v>
      </c>
      <c r="D1411" s="18" t="str">
        <f>TEXT(B1411,"aaaa")</f>
        <v>2022</v>
      </c>
      <c r="E1411" s="7">
        <v>1543022</v>
      </c>
      <c r="F1411" s="17">
        <v>150</v>
      </c>
      <c r="G1411" s="23">
        <f>Data_Set[[#This Row],[Poids OT (kg)]]/1000</f>
        <v>0.15</v>
      </c>
      <c r="H1411" s="6" t="s">
        <v>0</v>
      </c>
      <c r="I1411" s="7">
        <v>80</v>
      </c>
      <c r="J1411" s="6">
        <v>93380</v>
      </c>
      <c r="K1411" s="6" t="s">
        <v>60</v>
      </c>
      <c r="L1411" s="6">
        <v>91100</v>
      </c>
      <c r="M1411" s="6" t="s">
        <v>22</v>
      </c>
      <c r="N1411" s="7">
        <v>55.667000000000002</v>
      </c>
      <c r="O1411" s="6" t="s">
        <v>224</v>
      </c>
      <c r="P1411" s="6" t="s">
        <v>225</v>
      </c>
      <c r="Q1411" s="11">
        <v>1761293324567</v>
      </c>
      <c r="R1411" s="12">
        <v>809679865</v>
      </c>
      <c r="S1411" s="6" t="str">
        <f>LEFT(Q1411,1)</f>
        <v>1</v>
      </c>
      <c r="T1411" s="6" t="str">
        <f>IF(S1411="1","Homme",IF(S1411="0","Inconnu","Femme"))</f>
        <v>Homme</v>
      </c>
      <c r="U1411" s="6" t="str">
        <f>"19"&amp;MID(Q1411, SEARCH("", Q1411) + 1,2)</f>
        <v>1976</v>
      </c>
      <c r="V1411" s="6" t="str">
        <f>FLOOR(U1411,5) &amp; "-" &amp; FLOOR(U1411,5) + 5</f>
        <v>1975-1980</v>
      </c>
      <c r="W1411" s="24">
        <f>IFERROR(VLOOKUP(Data_Set[[#This Row],[Type Transport]],'[1]Taux émission CO2e'!$A$5:$B$16,2,0),0)</f>
        <v>0.3</v>
      </c>
      <c r="X1411" s="28">
        <f>IFERROR(VLOOKUP(Data_Set[[#This Row],[Type Transport]],'[1]Taux émission CO2e'!$A$5:$D$16,4,0),0)</f>
        <v>0.16</v>
      </c>
      <c r="Y1411" s="24">
        <f>IFERROR(VLOOKUP(Data_Set[[#This Row],[Type Transport]],'[1]Taux émission CO2e'!$A$20:$B$31,2,0),0)</f>
        <v>0.7</v>
      </c>
      <c r="Z1411" s="6">
        <f>IFERROR(VLOOKUP(Data_Set[[#This Row],[Type Transport]],'[1]Taux émission CO2e'!$A$20:$D$31,4,0),0)</f>
        <v>6.7400000000000002E-2</v>
      </c>
      <c r="AA1411" s="30">
        <f>Data_Set[[#This Row],[Repartition Segment 1]]*Data_Set[[#This Row],[Coefficient CO2 Segment 1]]*Data_Set[[#This Row],[Poids OT (T)]]*Data_Set[[#This Row],[Distance (KM)]]</f>
        <v>0.4008024</v>
      </c>
      <c r="AB1411" s="30">
        <f>Data_Set[[#This Row],[Repartition Segment 2]]*Data_Set[[#This Row],[Coefficient CO2 Segment 2]]*Data_Set[[#This Row],[Poids OT (T)]]*Data_Set[[#This Row],[Distance (KM)]]</f>
        <v>0.393955359</v>
      </c>
      <c r="AC1411" s="30">
        <f>Data_Set[[#This Row],[Bilan CO2 Segment 1 (Kg CO2)]]+Data_Set[[#This Row],[Bilan CO2 Segment 2 (Kg CO2)]]</f>
        <v>0.79475775900000001</v>
      </c>
      <c r="AD1411" s="1"/>
    </row>
    <row r="1412" spans="1:30" ht="12.5" x14ac:dyDescent="0.25">
      <c r="A1412" s="7">
        <v>2022090069</v>
      </c>
      <c r="B1412" s="18">
        <v>44818</v>
      </c>
      <c r="C1412" s="18" t="str">
        <f>TEXT(B1412, "mmmm")</f>
        <v>septembre</v>
      </c>
      <c r="D1412" s="18" t="str">
        <f>TEXT(B1412,"aaaa")</f>
        <v>2022</v>
      </c>
      <c r="E1412" s="7">
        <v>1552768</v>
      </c>
      <c r="F1412" s="17">
        <v>90</v>
      </c>
      <c r="G1412" s="23">
        <f>Data_Set[[#This Row],[Poids OT (kg)]]/1000</f>
        <v>0.09</v>
      </c>
      <c r="H1412" s="6" t="s">
        <v>0</v>
      </c>
      <c r="I1412" s="7">
        <v>80</v>
      </c>
      <c r="J1412" s="6">
        <v>93380</v>
      </c>
      <c r="K1412" s="6" t="s">
        <v>60</v>
      </c>
      <c r="L1412" s="6">
        <v>91100</v>
      </c>
      <c r="M1412" s="6" t="s">
        <v>22</v>
      </c>
      <c r="N1412" s="7">
        <v>55.667000000000002</v>
      </c>
      <c r="O1412" s="6" t="s">
        <v>224</v>
      </c>
      <c r="P1412" s="6" t="s">
        <v>225</v>
      </c>
      <c r="Q1412" s="11">
        <v>1761293324567</v>
      </c>
      <c r="R1412" s="12">
        <v>809679865</v>
      </c>
      <c r="S1412" s="6" t="str">
        <f>LEFT(Q1412,1)</f>
        <v>1</v>
      </c>
      <c r="T1412" s="6" t="str">
        <f>IF(S1412="1","Homme",IF(S1412="0","Inconnu","Femme"))</f>
        <v>Homme</v>
      </c>
      <c r="U1412" s="6" t="str">
        <f>"19"&amp;MID(Q1412, SEARCH("", Q1412) + 1,2)</f>
        <v>1976</v>
      </c>
      <c r="V1412" s="6" t="str">
        <f>FLOOR(U1412,5) &amp; "-" &amp; FLOOR(U1412,5) + 5</f>
        <v>1975-1980</v>
      </c>
      <c r="W1412" s="24">
        <f>IFERROR(VLOOKUP(Data_Set[[#This Row],[Type Transport]],'[1]Taux émission CO2e'!$A$5:$B$16,2,0),0)</f>
        <v>0.3</v>
      </c>
      <c r="X1412" s="28">
        <f>IFERROR(VLOOKUP(Data_Set[[#This Row],[Type Transport]],'[1]Taux émission CO2e'!$A$5:$D$16,4,0),0)</f>
        <v>0.16</v>
      </c>
      <c r="Y1412" s="24">
        <f>IFERROR(VLOOKUP(Data_Set[[#This Row],[Type Transport]],'[1]Taux émission CO2e'!$A$20:$B$31,2,0),0)</f>
        <v>0.7</v>
      </c>
      <c r="Z1412" s="6">
        <f>IFERROR(VLOOKUP(Data_Set[[#This Row],[Type Transport]],'[1]Taux émission CO2e'!$A$20:$D$31,4,0),0)</f>
        <v>6.7400000000000002E-2</v>
      </c>
      <c r="AA1412" s="30">
        <f>Data_Set[[#This Row],[Repartition Segment 1]]*Data_Set[[#This Row],[Coefficient CO2 Segment 1]]*Data_Set[[#This Row],[Poids OT (T)]]*Data_Set[[#This Row],[Distance (KM)]]</f>
        <v>0.24048144000000002</v>
      </c>
      <c r="AB1412" s="30">
        <f>Data_Set[[#This Row],[Repartition Segment 2]]*Data_Set[[#This Row],[Coefficient CO2 Segment 2]]*Data_Set[[#This Row],[Poids OT (T)]]*Data_Set[[#This Row],[Distance (KM)]]</f>
        <v>0.23637321539999998</v>
      </c>
      <c r="AC1412" s="30">
        <f>Data_Set[[#This Row],[Bilan CO2 Segment 1 (Kg CO2)]]+Data_Set[[#This Row],[Bilan CO2 Segment 2 (Kg CO2)]]</f>
        <v>0.47685465539999999</v>
      </c>
      <c r="AD1412" s="1"/>
    </row>
    <row r="1413" spans="1:30" ht="12.5" x14ac:dyDescent="0.25">
      <c r="A1413" s="7">
        <v>20220400055</v>
      </c>
      <c r="B1413" s="18">
        <v>44679</v>
      </c>
      <c r="C1413" s="18" t="str">
        <f>TEXT(B1413, "mmmm")</f>
        <v>avril</v>
      </c>
      <c r="D1413" s="18" t="str">
        <f>TEXT(B1413,"aaaa")</f>
        <v>2022</v>
      </c>
      <c r="E1413" s="7">
        <v>1499136</v>
      </c>
      <c r="F1413" s="17">
        <v>104</v>
      </c>
      <c r="G1413" s="23">
        <f>Data_Set[[#This Row],[Poids OT (kg)]]/1000</f>
        <v>0.104</v>
      </c>
      <c r="H1413" s="6" t="s">
        <v>0</v>
      </c>
      <c r="I1413" s="7">
        <v>80</v>
      </c>
      <c r="J1413" s="6">
        <v>91100</v>
      </c>
      <c r="K1413" s="6" t="s">
        <v>22</v>
      </c>
      <c r="L1413" s="6">
        <v>93380</v>
      </c>
      <c r="M1413" s="6" t="s">
        <v>127</v>
      </c>
      <c r="N1413" s="7">
        <v>55.384</v>
      </c>
      <c r="O1413" s="6" t="s">
        <v>145</v>
      </c>
      <c r="P1413" s="6" t="s">
        <v>146</v>
      </c>
      <c r="Q1413" s="11">
        <v>1690891543678</v>
      </c>
      <c r="R1413" s="12">
        <v>154098765</v>
      </c>
      <c r="S1413" s="6" t="str">
        <f>LEFT(Q1413,1)</f>
        <v>1</v>
      </c>
      <c r="T1413" s="6" t="str">
        <f>IF(S1413="1","Homme",IF(S1413="0","Inconnu","Femme"))</f>
        <v>Homme</v>
      </c>
      <c r="U1413" s="6" t="str">
        <f>"19"&amp;MID(Q1413, SEARCH("", Q1413) + 1,2)</f>
        <v>1969</v>
      </c>
      <c r="V1413" s="6" t="str">
        <f>FLOOR(U1413,5) &amp; "-" &amp; FLOOR(U1413,5) + 5</f>
        <v>1965-1970</v>
      </c>
      <c r="W1413" s="24">
        <f>IFERROR(VLOOKUP(Data_Set[[#This Row],[Type Transport]],'[1]Taux émission CO2e'!$A$5:$B$16,2,0),0)</f>
        <v>0.3</v>
      </c>
      <c r="X1413" s="28">
        <f>IFERROR(VLOOKUP(Data_Set[[#This Row],[Type Transport]],'[1]Taux émission CO2e'!$A$5:$D$16,4,0),0)</f>
        <v>0.16</v>
      </c>
      <c r="Y1413" s="24">
        <f>IFERROR(VLOOKUP(Data_Set[[#This Row],[Type Transport]],'[1]Taux émission CO2e'!$A$20:$B$31,2,0),0)</f>
        <v>0.7</v>
      </c>
      <c r="Z1413" s="6">
        <f>IFERROR(VLOOKUP(Data_Set[[#This Row],[Type Transport]],'[1]Taux émission CO2e'!$A$20:$D$31,4,0),0)</f>
        <v>6.7400000000000002E-2</v>
      </c>
      <c r="AA1413" s="30">
        <f>Data_Set[[#This Row],[Repartition Segment 1]]*Data_Set[[#This Row],[Coefficient CO2 Segment 1]]*Data_Set[[#This Row],[Poids OT (T)]]*Data_Set[[#This Row],[Distance (KM)]]</f>
        <v>0.27647692800000001</v>
      </c>
      <c r="AB1413" s="30">
        <f>Data_Set[[#This Row],[Repartition Segment 2]]*Data_Set[[#This Row],[Coefficient CO2 Segment 2]]*Data_Set[[#This Row],[Poids OT (T)]]*Data_Set[[#This Row],[Distance (KM)]]</f>
        <v>0.27175378047999998</v>
      </c>
      <c r="AC1413" s="30">
        <f>Data_Set[[#This Row],[Bilan CO2 Segment 1 (Kg CO2)]]+Data_Set[[#This Row],[Bilan CO2 Segment 2 (Kg CO2)]]</f>
        <v>0.54823070848</v>
      </c>
      <c r="AD1413" s="1"/>
    </row>
    <row r="1414" spans="1:30" ht="12.5" x14ac:dyDescent="0.25">
      <c r="A1414" s="7">
        <v>2022050075</v>
      </c>
      <c r="B1414" s="18">
        <v>44700</v>
      </c>
      <c r="C1414" s="18" t="str">
        <f>TEXT(B1414, "mmmm")</f>
        <v>mai</v>
      </c>
      <c r="D1414" s="18" t="str">
        <f>TEXT(B1414,"aaaa")</f>
        <v>2022</v>
      </c>
      <c r="E1414" s="7">
        <v>1507960</v>
      </c>
      <c r="F1414" s="17">
        <v>104</v>
      </c>
      <c r="G1414" s="23">
        <f>Data_Set[[#This Row],[Poids OT (kg)]]/1000</f>
        <v>0.104</v>
      </c>
      <c r="H1414" s="6" t="s">
        <v>0</v>
      </c>
      <c r="I1414" s="7">
        <v>80</v>
      </c>
      <c r="J1414" s="6">
        <v>91100</v>
      </c>
      <c r="K1414" s="6" t="s">
        <v>22</v>
      </c>
      <c r="L1414" s="6">
        <v>93380</v>
      </c>
      <c r="M1414" s="6" t="s">
        <v>127</v>
      </c>
      <c r="N1414" s="7">
        <v>55.384</v>
      </c>
      <c r="O1414" s="6" t="s">
        <v>145</v>
      </c>
      <c r="P1414" s="6" t="s">
        <v>146</v>
      </c>
      <c r="Q1414" s="11">
        <v>1690891543678</v>
      </c>
      <c r="R1414" s="12">
        <v>154098765</v>
      </c>
      <c r="S1414" s="6" t="str">
        <f>LEFT(Q1414,1)</f>
        <v>1</v>
      </c>
      <c r="T1414" s="6" t="str">
        <f>IF(S1414="1","Homme",IF(S1414="0","Inconnu","Femme"))</f>
        <v>Homme</v>
      </c>
      <c r="U1414" s="6" t="str">
        <f>"19"&amp;MID(Q1414, SEARCH("", Q1414) + 1,2)</f>
        <v>1969</v>
      </c>
      <c r="V1414" s="6" t="str">
        <f>FLOOR(U1414,5) &amp; "-" &amp; FLOOR(U1414,5) + 5</f>
        <v>1965-1970</v>
      </c>
      <c r="W1414" s="24">
        <f>IFERROR(VLOOKUP(Data_Set[[#This Row],[Type Transport]],'[1]Taux émission CO2e'!$A$5:$B$16,2,0),0)</f>
        <v>0.3</v>
      </c>
      <c r="X1414" s="28">
        <f>IFERROR(VLOOKUP(Data_Set[[#This Row],[Type Transport]],'[1]Taux émission CO2e'!$A$5:$D$16,4,0),0)</f>
        <v>0.16</v>
      </c>
      <c r="Y1414" s="24">
        <f>IFERROR(VLOOKUP(Data_Set[[#This Row],[Type Transport]],'[1]Taux émission CO2e'!$A$20:$B$31,2,0),0)</f>
        <v>0.7</v>
      </c>
      <c r="Z1414" s="6">
        <f>IFERROR(VLOOKUP(Data_Set[[#This Row],[Type Transport]],'[1]Taux émission CO2e'!$A$20:$D$31,4,0),0)</f>
        <v>6.7400000000000002E-2</v>
      </c>
      <c r="AA1414" s="30">
        <f>Data_Set[[#This Row],[Repartition Segment 1]]*Data_Set[[#This Row],[Coefficient CO2 Segment 1]]*Data_Set[[#This Row],[Poids OT (T)]]*Data_Set[[#This Row],[Distance (KM)]]</f>
        <v>0.27647692800000001</v>
      </c>
      <c r="AB1414" s="30">
        <f>Data_Set[[#This Row],[Repartition Segment 2]]*Data_Set[[#This Row],[Coefficient CO2 Segment 2]]*Data_Set[[#This Row],[Poids OT (T)]]*Data_Set[[#This Row],[Distance (KM)]]</f>
        <v>0.27175378047999998</v>
      </c>
      <c r="AC1414" s="30">
        <f>Data_Set[[#This Row],[Bilan CO2 Segment 1 (Kg CO2)]]+Data_Set[[#This Row],[Bilan CO2 Segment 2 (Kg CO2)]]</f>
        <v>0.54823070848</v>
      </c>
      <c r="AD1414" s="1"/>
    </row>
    <row r="1415" spans="1:30" ht="12.5" x14ac:dyDescent="0.25">
      <c r="A1415" s="7">
        <v>20220900129</v>
      </c>
      <c r="B1415" s="18">
        <v>44834</v>
      </c>
      <c r="C1415" s="18" t="str">
        <f>TEXT(B1415, "mmmm")</f>
        <v>septembre</v>
      </c>
      <c r="D1415" s="18" t="str">
        <f>TEXT(B1415,"aaaa")</f>
        <v>2022</v>
      </c>
      <c r="E1415" s="7">
        <v>1561183</v>
      </c>
      <c r="F1415" s="17">
        <v>90</v>
      </c>
      <c r="G1415" s="23">
        <f>Data_Set[[#This Row],[Poids OT (kg)]]/1000</f>
        <v>0.09</v>
      </c>
      <c r="H1415" s="6" t="s">
        <v>0</v>
      </c>
      <c r="I1415" s="7">
        <v>80</v>
      </c>
      <c r="J1415" s="6">
        <v>91100</v>
      </c>
      <c r="K1415" s="6" t="s">
        <v>22</v>
      </c>
      <c r="L1415" s="6">
        <v>93380</v>
      </c>
      <c r="M1415" s="6" t="s">
        <v>127</v>
      </c>
      <c r="N1415" s="7">
        <v>55.384</v>
      </c>
      <c r="O1415" s="6" t="s">
        <v>145</v>
      </c>
      <c r="P1415" s="6" t="s">
        <v>146</v>
      </c>
      <c r="Q1415" s="11">
        <v>1690891543678</v>
      </c>
      <c r="R1415" s="12">
        <v>154098765</v>
      </c>
      <c r="S1415" s="6" t="str">
        <f>LEFT(Q1415,1)</f>
        <v>1</v>
      </c>
      <c r="T1415" s="6" t="str">
        <f>IF(S1415="1","Homme",IF(S1415="0","Inconnu","Femme"))</f>
        <v>Homme</v>
      </c>
      <c r="U1415" s="6" t="str">
        <f>"19"&amp;MID(Q1415, SEARCH("", Q1415) + 1,2)</f>
        <v>1969</v>
      </c>
      <c r="V1415" s="6" t="str">
        <f>FLOOR(U1415,5) &amp; "-" &amp; FLOOR(U1415,5) + 5</f>
        <v>1965-1970</v>
      </c>
      <c r="W1415" s="24">
        <f>IFERROR(VLOOKUP(Data_Set[[#This Row],[Type Transport]],'[1]Taux émission CO2e'!$A$5:$B$16,2,0),0)</f>
        <v>0.3</v>
      </c>
      <c r="X1415" s="28">
        <f>IFERROR(VLOOKUP(Data_Set[[#This Row],[Type Transport]],'[1]Taux émission CO2e'!$A$5:$D$16,4,0),0)</f>
        <v>0.16</v>
      </c>
      <c r="Y1415" s="24">
        <f>IFERROR(VLOOKUP(Data_Set[[#This Row],[Type Transport]],'[1]Taux émission CO2e'!$A$20:$B$31,2,0),0)</f>
        <v>0.7</v>
      </c>
      <c r="Z1415" s="6">
        <f>IFERROR(VLOOKUP(Data_Set[[#This Row],[Type Transport]],'[1]Taux émission CO2e'!$A$20:$D$31,4,0),0)</f>
        <v>6.7400000000000002E-2</v>
      </c>
      <c r="AA1415" s="30">
        <f>Data_Set[[#This Row],[Repartition Segment 1]]*Data_Set[[#This Row],[Coefficient CO2 Segment 1]]*Data_Set[[#This Row],[Poids OT (T)]]*Data_Set[[#This Row],[Distance (KM)]]</f>
        <v>0.23925888000000001</v>
      </c>
      <c r="AB1415" s="30">
        <f>Data_Set[[#This Row],[Repartition Segment 2]]*Data_Set[[#This Row],[Coefficient CO2 Segment 2]]*Data_Set[[#This Row],[Poids OT (T)]]*Data_Set[[#This Row],[Distance (KM)]]</f>
        <v>0.23517154079999997</v>
      </c>
      <c r="AC1415" s="30">
        <f>Data_Set[[#This Row],[Bilan CO2 Segment 1 (Kg CO2)]]+Data_Set[[#This Row],[Bilan CO2 Segment 2 (Kg CO2)]]</f>
        <v>0.47443042079999997</v>
      </c>
      <c r="AD1415" s="1"/>
    </row>
    <row r="1416" spans="1:30" ht="12.5" x14ac:dyDescent="0.25">
      <c r="A1416" s="7">
        <v>20210100041</v>
      </c>
      <c r="B1416" s="18">
        <v>44203</v>
      </c>
      <c r="C1416" s="18" t="str">
        <f>TEXT(B1416, "mmmm")</f>
        <v>janvier</v>
      </c>
      <c r="D1416" s="18" t="str">
        <f>TEXT(B1416,"aaaa")</f>
        <v>2021</v>
      </c>
      <c r="E1416" s="7">
        <v>1309627</v>
      </c>
      <c r="F1416" s="17">
        <v>500</v>
      </c>
      <c r="G1416" s="23">
        <f>Data_Set[[#This Row],[Poids OT (kg)]]/1000</f>
        <v>0.5</v>
      </c>
      <c r="H1416" s="6" t="s">
        <v>2</v>
      </c>
      <c r="I1416" s="7">
        <v>152</v>
      </c>
      <c r="J1416" s="6">
        <v>93120</v>
      </c>
      <c r="K1416" s="6" t="s">
        <v>21</v>
      </c>
      <c r="L1416" s="6">
        <v>91100</v>
      </c>
      <c r="M1416" s="6" t="s">
        <v>22</v>
      </c>
      <c r="N1416" s="7">
        <v>54.761000000000003</v>
      </c>
      <c r="O1416" s="6" t="s">
        <v>143</v>
      </c>
      <c r="P1416" s="6" t="s">
        <v>144</v>
      </c>
      <c r="Q1416" s="11">
        <v>1721093543456</v>
      </c>
      <c r="R1416" s="12">
        <v>276783489</v>
      </c>
      <c r="S1416" s="6" t="str">
        <f>LEFT(Q1416,1)</f>
        <v>1</v>
      </c>
      <c r="T1416" s="6" t="str">
        <f>IF(S1416="1","Homme",IF(S1416="0","Inconnu","Femme"))</f>
        <v>Homme</v>
      </c>
      <c r="U1416" s="6" t="str">
        <f>"19"&amp;MID(Q1416, SEARCH("", Q1416) + 1,2)</f>
        <v>1972</v>
      </c>
      <c r="V1416" s="6" t="str">
        <f>FLOOR(U1416,5) &amp; "-" &amp; FLOOR(U1416,5) + 5</f>
        <v>1970-1975</v>
      </c>
      <c r="W1416" s="24">
        <f>IFERROR(VLOOKUP(Data_Set[[#This Row],[Type Transport]],'[1]Taux émission CO2e'!$A$5:$B$16,2,0),0)</f>
        <v>1</v>
      </c>
      <c r="X1416" s="28">
        <f>IFERROR(VLOOKUP(Data_Set[[#This Row],[Type Transport]],'[1]Taux émission CO2e'!$A$5:$D$16,4,0),0)</f>
        <v>6.7400000000000002E-2</v>
      </c>
      <c r="Y1416" s="24">
        <f>IFERROR(VLOOKUP(Data_Set[[#This Row],[Type Transport]],'[1]Taux émission CO2e'!$A$20:$B$31,2,0),0)</f>
        <v>0</v>
      </c>
      <c r="Z1416" s="6">
        <f>IFERROR(VLOOKUP(Data_Set[[#This Row],[Type Transport]],'[1]Taux émission CO2e'!$A$20:$D$31,4,0),0)</f>
        <v>0</v>
      </c>
      <c r="AA1416" s="30">
        <f>Data_Set[[#This Row],[Repartition Segment 1]]*Data_Set[[#This Row],[Coefficient CO2 Segment 1]]*Data_Set[[#This Row],[Poids OT (T)]]*Data_Set[[#This Row],[Distance (KM)]]</f>
        <v>1.8454457000000002</v>
      </c>
      <c r="AB1416" s="30">
        <f>Data_Set[[#This Row],[Repartition Segment 2]]*Data_Set[[#This Row],[Coefficient CO2 Segment 2]]*Data_Set[[#This Row],[Poids OT (T)]]*Data_Set[[#This Row],[Distance (KM)]]</f>
        <v>0</v>
      </c>
      <c r="AC1416" s="30">
        <f>Data_Set[[#This Row],[Bilan CO2 Segment 1 (Kg CO2)]]+Data_Set[[#This Row],[Bilan CO2 Segment 2 (Kg CO2)]]</f>
        <v>1.8454457000000002</v>
      </c>
      <c r="AD1416" s="1"/>
    </row>
    <row r="1417" spans="1:30" ht="12.5" x14ac:dyDescent="0.25">
      <c r="A1417" s="7">
        <v>20210100041</v>
      </c>
      <c r="B1417" s="18">
        <v>44222</v>
      </c>
      <c r="C1417" s="18" t="str">
        <f>TEXT(B1417, "mmmm")</f>
        <v>janvier</v>
      </c>
      <c r="D1417" s="18" t="str">
        <f>TEXT(B1417,"aaaa")</f>
        <v>2021</v>
      </c>
      <c r="E1417" s="7">
        <v>1315693</v>
      </c>
      <c r="F1417" s="17">
        <v>500</v>
      </c>
      <c r="G1417" s="23">
        <f>Data_Set[[#This Row],[Poids OT (kg)]]/1000</f>
        <v>0.5</v>
      </c>
      <c r="H1417" s="6" t="s">
        <v>3</v>
      </c>
      <c r="I1417" s="7">
        <v>123</v>
      </c>
      <c r="J1417" s="6">
        <v>93120</v>
      </c>
      <c r="K1417" s="6" t="s">
        <v>21</v>
      </c>
      <c r="L1417" s="6">
        <v>91100</v>
      </c>
      <c r="M1417" s="6" t="s">
        <v>22</v>
      </c>
      <c r="N1417" s="7">
        <v>54.761000000000003</v>
      </c>
      <c r="O1417" s="6" t="s">
        <v>143</v>
      </c>
      <c r="P1417" s="6" t="s">
        <v>144</v>
      </c>
      <c r="Q1417" s="11">
        <v>1721093543456</v>
      </c>
      <c r="R1417" s="12">
        <v>276783489</v>
      </c>
      <c r="S1417" s="6" t="str">
        <f>LEFT(Q1417,1)</f>
        <v>1</v>
      </c>
      <c r="T1417" s="6" t="str">
        <f>IF(S1417="1","Homme",IF(S1417="0","Inconnu","Femme"))</f>
        <v>Homme</v>
      </c>
      <c r="U1417" s="6" t="str">
        <f>"19"&amp;MID(Q1417, SEARCH("", Q1417) + 1,2)</f>
        <v>1972</v>
      </c>
      <c r="V1417" s="6" t="str">
        <f>FLOOR(U1417,5) &amp; "-" &amp; FLOOR(U1417,5) + 5</f>
        <v>1970-1975</v>
      </c>
      <c r="W1417" s="24">
        <f>IFERROR(VLOOKUP(Data_Set[[#This Row],[Type Transport]],'[1]Taux émission CO2e'!$A$5:$B$16,2,0),0)</f>
        <v>1</v>
      </c>
      <c r="X1417" s="28">
        <f>IFERROR(VLOOKUP(Data_Set[[#This Row],[Type Transport]],'[1]Taux émission CO2e'!$A$5:$D$16,4,0),0)</f>
        <v>0.24099999999999999</v>
      </c>
      <c r="Y1417" s="24">
        <f>IFERROR(VLOOKUP(Data_Set[[#This Row],[Type Transport]],'[1]Taux émission CO2e'!$A$20:$B$31,2,0),0)</f>
        <v>0</v>
      </c>
      <c r="Z1417" s="6">
        <f>IFERROR(VLOOKUP(Data_Set[[#This Row],[Type Transport]],'[1]Taux émission CO2e'!$A$20:$D$31,4,0),0)</f>
        <v>0</v>
      </c>
      <c r="AA1417" s="30">
        <f>Data_Set[[#This Row],[Repartition Segment 1]]*Data_Set[[#This Row],[Coefficient CO2 Segment 1]]*Data_Set[[#This Row],[Poids OT (T)]]*Data_Set[[#This Row],[Distance (KM)]]</f>
        <v>6.5987005000000005</v>
      </c>
      <c r="AB1417" s="30">
        <f>Data_Set[[#This Row],[Repartition Segment 2]]*Data_Set[[#This Row],[Coefficient CO2 Segment 2]]*Data_Set[[#This Row],[Poids OT (T)]]*Data_Set[[#This Row],[Distance (KM)]]</f>
        <v>0</v>
      </c>
      <c r="AC1417" s="30">
        <f>Data_Set[[#This Row],[Bilan CO2 Segment 1 (Kg CO2)]]+Data_Set[[#This Row],[Bilan CO2 Segment 2 (Kg CO2)]]</f>
        <v>6.5987005000000005</v>
      </c>
      <c r="AD1417" s="1"/>
    </row>
    <row r="1418" spans="1:30" ht="12.5" x14ac:dyDescent="0.25">
      <c r="A1418" s="7">
        <v>20210200044</v>
      </c>
      <c r="B1418" s="18">
        <v>44244</v>
      </c>
      <c r="C1418" s="18" t="str">
        <f>TEXT(B1418, "mmmm")</f>
        <v>février</v>
      </c>
      <c r="D1418" s="18" t="str">
        <f>TEXT(B1418,"aaaa")</f>
        <v>2021</v>
      </c>
      <c r="E1418" s="7">
        <v>1325060</v>
      </c>
      <c r="F1418" s="17">
        <v>500</v>
      </c>
      <c r="G1418" s="23">
        <f>Data_Set[[#This Row],[Poids OT (kg)]]/1000</f>
        <v>0.5</v>
      </c>
      <c r="H1418" s="6" t="s">
        <v>3</v>
      </c>
      <c r="I1418" s="7">
        <v>123</v>
      </c>
      <c r="J1418" s="6">
        <v>93120</v>
      </c>
      <c r="K1418" s="6" t="s">
        <v>21</v>
      </c>
      <c r="L1418" s="6">
        <v>91100</v>
      </c>
      <c r="M1418" s="6" t="s">
        <v>22</v>
      </c>
      <c r="N1418" s="7">
        <v>54.761000000000003</v>
      </c>
      <c r="O1418" s="6" t="s">
        <v>143</v>
      </c>
      <c r="P1418" s="6" t="s">
        <v>144</v>
      </c>
      <c r="Q1418" s="11">
        <v>1721093543456</v>
      </c>
      <c r="R1418" s="12">
        <v>276783489</v>
      </c>
      <c r="S1418" s="6" t="str">
        <f>LEFT(Q1418,1)</f>
        <v>1</v>
      </c>
      <c r="T1418" s="6" t="str">
        <f>IF(S1418="1","Homme",IF(S1418="0","Inconnu","Femme"))</f>
        <v>Homme</v>
      </c>
      <c r="U1418" s="6" t="str">
        <f>"19"&amp;MID(Q1418, SEARCH("", Q1418) + 1,2)</f>
        <v>1972</v>
      </c>
      <c r="V1418" s="6" t="str">
        <f>FLOOR(U1418,5) &amp; "-" &amp; FLOOR(U1418,5) + 5</f>
        <v>1970-1975</v>
      </c>
      <c r="W1418" s="24">
        <f>IFERROR(VLOOKUP(Data_Set[[#This Row],[Type Transport]],'[1]Taux émission CO2e'!$A$5:$B$16,2,0),0)</f>
        <v>1</v>
      </c>
      <c r="X1418" s="28">
        <f>IFERROR(VLOOKUP(Data_Set[[#This Row],[Type Transport]],'[1]Taux émission CO2e'!$A$5:$D$16,4,0),0)</f>
        <v>0.24099999999999999</v>
      </c>
      <c r="Y1418" s="24">
        <f>IFERROR(VLOOKUP(Data_Set[[#This Row],[Type Transport]],'[1]Taux émission CO2e'!$A$20:$B$31,2,0),0)</f>
        <v>0</v>
      </c>
      <c r="Z1418" s="6">
        <f>IFERROR(VLOOKUP(Data_Set[[#This Row],[Type Transport]],'[1]Taux émission CO2e'!$A$20:$D$31,4,0),0)</f>
        <v>0</v>
      </c>
      <c r="AA1418" s="30">
        <f>Data_Set[[#This Row],[Repartition Segment 1]]*Data_Set[[#This Row],[Coefficient CO2 Segment 1]]*Data_Set[[#This Row],[Poids OT (T)]]*Data_Set[[#This Row],[Distance (KM)]]</f>
        <v>6.5987005000000005</v>
      </c>
      <c r="AB1418" s="30">
        <f>Data_Set[[#This Row],[Repartition Segment 2]]*Data_Set[[#This Row],[Coefficient CO2 Segment 2]]*Data_Set[[#This Row],[Poids OT (T)]]*Data_Set[[#This Row],[Distance (KM)]]</f>
        <v>0</v>
      </c>
      <c r="AC1418" s="30">
        <f>Data_Set[[#This Row],[Bilan CO2 Segment 1 (Kg CO2)]]+Data_Set[[#This Row],[Bilan CO2 Segment 2 (Kg CO2)]]</f>
        <v>6.5987005000000005</v>
      </c>
      <c r="AD1418" s="1"/>
    </row>
    <row r="1419" spans="1:30" ht="12.5" x14ac:dyDescent="0.25">
      <c r="A1419" s="7">
        <v>20210300043</v>
      </c>
      <c r="B1419" s="18">
        <v>44264</v>
      </c>
      <c r="C1419" s="18" t="str">
        <f>TEXT(B1419, "mmmm")</f>
        <v>mars</v>
      </c>
      <c r="D1419" s="18" t="str">
        <f>TEXT(B1419,"aaaa")</f>
        <v>2021</v>
      </c>
      <c r="E1419" s="7">
        <v>1334956</v>
      </c>
      <c r="F1419" s="17">
        <v>500</v>
      </c>
      <c r="G1419" s="23">
        <f>Data_Set[[#This Row],[Poids OT (kg)]]/1000</f>
        <v>0.5</v>
      </c>
      <c r="H1419" s="6" t="s">
        <v>3</v>
      </c>
      <c r="I1419" s="7">
        <v>123</v>
      </c>
      <c r="J1419" s="6">
        <v>93120</v>
      </c>
      <c r="K1419" s="6" t="s">
        <v>21</v>
      </c>
      <c r="L1419" s="6">
        <v>91100</v>
      </c>
      <c r="M1419" s="6" t="s">
        <v>22</v>
      </c>
      <c r="N1419" s="7">
        <v>54.761000000000003</v>
      </c>
      <c r="O1419" s="6" t="s">
        <v>143</v>
      </c>
      <c r="P1419" s="6" t="s">
        <v>144</v>
      </c>
      <c r="Q1419" s="11">
        <v>1721093543456</v>
      </c>
      <c r="R1419" s="12">
        <v>276783489</v>
      </c>
      <c r="S1419" s="6" t="str">
        <f>LEFT(Q1419,1)</f>
        <v>1</v>
      </c>
      <c r="T1419" s="6" t="str">
        <f>IF(S1419="1","Homme",IF(S1419="0","Inconnu","Femme"))</f>
        <v>Homme</v>
      </c>
      <c r="U1419" s="6" t="str">
        <f>"19"&amp;MID(Q1419, SEARCH("", Q1419) + 1,2)</f>
        <v>1972</v>
      </c>
      <c r="V1419" s="6" t="str">
        <f>FLOOR(U1419,5) &amp; "-" &amp; FLOOR(U1419,5) + 5</f>
        <v>1970-1975</v>
      </c>
      <c r="W1419" s="24">
        <f>IFERROR(VLOOKUP(Data_Set[[#This Row],[Type Transport]],'[1]Taux émission CO2e'!$A$5:$B$16,2,0),0)</f>
        <v>1</v>
      </c>
      <c r="X1419" s="28">
        <f>IFERROR(VLOOKUP(Data_Set[[#This Row],[Type Transport]],'[1]Taux émission CO2e'!$A$5:$D$16,4,0),0)</f>
        <v>0.24099999999999999</v>
      </c>
      <c r="Y1419" s="24">
        <f>IFERROR(VLOOKUP(Data_Set[[#This Row],[Type Transport]],'[1]Taux émission CO2e'!$A$20:$B$31,2,0),0)</f>
        <v>0</v>
      </c>
      <c r="Z1419" s="6">
        <f>IFERROR(VLOOKUP(Data_Set[[#This Row],[Type Transport]],'[1]Taux émission CO2e'!$A$20:$D$31,4,0),0)</f>
        <v>0</v>
      </c>
      <c r="AA1419" s="30">
        <f>Data_Set[[#This Row],[Repartition Segment 1]]*Data_Set[[#This Row],[Coefficient CO2 Segment 1]]*Data_Set[[#This Row],[Poids OT (T)]]*Data_Set[[#This Row],[Distance (KM)]]</f>
        <v>6.5987005000000005</v>
      </c>
      <c r="AB1419" s="30">
        <f>Data_Set[[#This Row],[Repartition Segment 2]]*Data_Set[[#This Row],[Coefficient CO2 Segment 2]]*Data_Set[[#This Row],[Poids OT (T)]]*Data_Set[[#This Row],[Distance (KM)]]</f>
        <v>0</v>
      </c>
      <c r="AC1419" s="30">
        <f>Data_Set[[#This Row],[Bilan CO2 Segment 1 (Kg CO2)]]+Data_Set[[#This Row],[Bilan CO2 Segment 2 (Kg CO2)]]</f>
        <v>6.5987005000000005</v>
      </c>
      <c r="AD1419" s="1"/>
    </row>
    <row r="1420" spans="1:30" ht="12.5" x14ac:dyDescent="0.25">
      <c r="A1420" s="7">
        <v>20210300043</v>
      </c>
      <c r="B1420" s="18">
        <v>44274</v>
      </c>
      <c r="C1420" s="18" t="str">
        <f>TEXT(B1420, "mmmm")</f>
        <v>mars</v>
      </c>
      <c r="D1420" s="18" t="str">
        <f>TEXT(B1420,"aaaa")</f>
        <v>2021</v>
      </c>
      <c r="E1420" s="7">
        <v>1339235</v>
      </c>
      <c r="F1420" s="17">
        <v>500</v>
      </c>
      <c r="G1420" s="23">
        <f>Data_Set[[#This Row],[Poids OT (kg)]]/1000</f>
        <v>0.5</v>
      </c>
      <c r="H1420" s="6" t="s">
        <v>3</v>
      </c>
      <c r="I1420" s="7">
        <v>123</v>
      </c>
      <c r="J1420" s="6">
        <v>93120</v>
      </c>
      <c r="K1420" s="6" t="s">
        <v>21</v>
      </c>
      <c r="L1420" s="6">
        <v>91100</v>
      </c>
      <c r="M1420" s="6" t="s">
        <v>22</v>
      </c>
      <c r="N1420" s="7">
        <v>54.761000000000003</v>
      </c>
      <c r="O1420" s="6" t="s">
        <v>143</v>
      </c>
      <c r="P1420" s="6" t="s">
        <v>144</v>
      </c>
      <c r="Q1420" s="11">
        <v>1721093543456</v>
      </c>
      <c r="R1420" s="12">
        <v>276783489</v>
      </c>
      <c r="S1420" s="6" t="str">
        <f>LEFT(Q1420,1)</f>
        <v>1</v>
      </c>
      <c r="T1420" s="6" t="str">
        <f>IF(S1420="1","Homme",IF(S1420="0","Inconnu","Femme"))</f>
        <v>Homme</v>
      </c>
      <c r="U1420" s="6" t="str">
        <f>"19"&amp;MID(Q1420, SEARCH("", Q1420) + 1,2)</f>
        <v>1972</v>
      </c>
      <c r="V1420" s="6" t="str">
        <f>FLOOR(U1420,5) &amp; "-" &amp; FLOOR(U1420,5) + 5</f>
        <v>1970-1975</v>
      </c>
      <c r="W1420" s="24">
        <f>IFERROR(VLOOKUP(Data_Set[[#This Row],[Type Transport]],'[1]Taux émission CO2e'!$A$5:$B$16,2,0),0)</f>
        <v>1</v>
      </c>
      <c r="X1420" s="28">
        <f>IFERROR(VLOOKUP(Data_Set[[#This Row],[Type Transport]],'[1]Taux émission CO2e'!$A$5:$D$16,4,0),0)</f>
        <v>0.24099999999999999</v>
      </c>
      <c r="Y1420" s="24">
        <f>IFERROR(VLOOKUP(Data_Set[[#This Row],[Type Transport]],'[1]Taux émission CO2e'!$A$20:$B$31,2,0),0)</f>
        <v>0</v>
      </c>
      <c r="Z1420" s="6">
        <f>IFERROR(VLOOKUP(Data_Set[[#This Row],[Type Transport]],'[1]Taux émission CO2e'!$A$20:$D$31,4,0),0)</f>
        <v>0</v>
      </c>
      <c r="AA1420" s="30">
        <f>Data_Set[[#This Row],[Repartition Segment 1]]*Data_Set[[#This Row],[Coefficient CO2 Segment 1]]*Data_Set[[#This Row],[Poids OT (T)]]*Data_Set[[#This Row],[Distance (KM)]]</f>
        <v>6.5987005000000005</v>
      </c>
      <c r="AB1420" s="30">
        <f>Data_Set[[#This Row],[Repartition Segment 2]]*Data_Set[[#This Row],[Coefficient CO2 Segment 2]]*Data_Set[[#This Row],[Poids OT (T)]]*Data_Set[[#This Row],[Distance (KM)]]</f>
        <v>0</v>
      </c>
      <c r="AC1420" s="30">
        <f>Data_Set[[#This Row],[Bilan CO2 Segment 1 (Kg CO2)]]+Data_Set[[#This Row],[Bilan CO2 Segment 2 (Kg CO2)]]</f>
        <v>6.5987005000000005</v>
      </c>
      <c r="AD1420" s="1"/>
    </row>
    <row r="1421" spans="1:30" ht="12.5" x14ac:dyDescent="0.25">
      <c r="A1421" s="7">
        <v>20210400025</v>
      </c>
      <c r="B1421" s="18">
        <v>44295</v>
      </c>
      <c r="C1421" s="18" t="str">
        <f>TEXT(B1421, "mmmm")</f>
        <v>avril</v>
      </c>
      <c r="D1421" s="18" t="str">
        <f>TEXT(B1421,"aaaa")</f>
        <v>2021</v>
      </c>
      <c r="E1421" s="7">
        <v>1346206</v>
      </c>
      <c r="F1421" s="17">
        <v>1000</v>
      </c>
      <c r="G1421" s="23">
        <f>Data_Set[[#This Row],[Poids OT (kg)]]/1000</f>
        <v>1</v>
      </c>
      <c r="H1421" s="6" t="s">
        <v>5</v>
      </c>
      <c r="I1421" s="7">
        <v>266</v>
      </c>
      <c r="J1421" s="6">
        <v>93120</v>
      </c>
      <c r="K1421" s="6" t="s">
        <v>21</v>
      </c>
      <c r="L1421" s="6">
        <v>91100</v>
      </c>
      <c r="M1421" s="6" t="s">
        <v>22</v>
      </c>
      <c r="N1421" s="7">
        <v>54.761000000000003</v>
      </c>
      <c r="O1421" s="6" t="s">
        <v>143</v>
      </c>
      <c r="P1421" s="6" t="s">
        <v>144</v>
      </c>
      <c r="Q1421" s="11">
        <v>1721093543456</v>
      </c>
      <c r="R1421" s="12">
        <v>276783489</v>
      </c>
      <c r="S1421" s="6" t="str">
        <f>LEFT(Q1421,1)</f>
        <v>1</v>
      </c>
      <c r="T1421" s="6" t="str">
        <f>IF(S1421="1","Homme",IF(S1421="0","Inconnu","Femme"))</f>
        <v>Homme</v>
      </c>
      <c r="U1421" s="6" t="str">
        <f>"19"&amp;MID(Q1421, SEARCH("", Q1421) + 1,2)</f>
        <v>1972</v>
      </c>
      <c r="V1421" s="6" t="str">
        <f>FLOOR(U1421,5) &amp; "-" &amp; FLOOR(U1421,5) + 5</f>
        <v>1970-1975</v>
      </c>
      <c r="W1421" s="24">
        <f>IFERROR(VLOOKUP(Data_Set[[#This Row],[Type Transport]],'[1]Taux émission CO2e'!$A$5:$B$16,2,0),0)</f>
        <v>1</v>
      </c>
      <c r="X1421" s="28">
        <f>IFERROR(VLOOKUP(Data_Set[[#This Row],[Type Transport]],'[1]Taux émission CO2e'!$A$5:$D$16,4,0),0)</f>
        <v>0.16</v>
      </c>
      <c r="Y1421" s="24">
        <f>IFERROR(VLOOKUP(Data_Set[[#This Row],[Type Transport]],'[1]Taux émission CO2e'!$A$20:$B$31,2,0),0)</f>
        <v>0</v>
      </c>
      <c r="Z1421" s="6">
        <f>IFERROR(VLOOKUP(Data_Set[[#This Row],[Type Transport]],'[1]Taux émission CO2e'!$A$20:$D$31,4,0),0)</f>
        <v>0</v>
      </c>
      <c r="AA1421" s="30">
        <f>Data_Set[[#This Row],[Repartition Segment 1]]*Data_Set[[#This Row],[Coefficient CO2 Segment 1]]*Data_Set[[#This Row],[Poids OT (T)]]*Data_Set[[#This Row],[Distance (KM)]]</f>
        <v>8.7617600000000007</v>
      </c>
      <c r="AB1421" s="30">
        <f>Data_Set[[#This Row],[Repartition Segment 2]]*Data_Set[[#This Row],[Coefficient CO2 Segment 2]]*Data_Set[[#This Row],[Poids OT (T)]]*Data_Set[[#This Row],[Distance (KM)]]</f>
        <v>0</v>
      </c>
      <c r="AC1421" s="30">
        <f>Data_Set[[#This Row],[Bilan CO2 Segment 1 (Kg CO2)]]+Data_Set[[#This Row],[Bilan CO2 Segment 2 (Kg CO2)]]</f>
        <v>8.7617600000000007</v>
      </c>
      <c r="AD1421" s="1"/>
    </row>
    <row r="1422" spans="1:30" ht="12.5" x14ac:dyDescent="0.25">
      <c r="A1422" s="7">
        <v>20210500029</v>
      </c>
      <c r="B1422" s="18">
        <v>44328</v>
      </c>
      <c r="C1422" s="18" t="str">
        <f>TEXT(B1422, "mmmm")</f>
        <v>mai</v>
      </c>
      <c r="D1422" s="18" t="str">
        <f>TEXT(B1422,"aaaa")</f>
        <v>2021</v>
      </c>
      <c r="E1422" s="7">
        <v>1363684</v>
      </c>
      <c r="F1422" s="17">
        <v>1250</v>
      </c>
      <c r="G1422" s="23">
        <f>Data_Set[[#This Row],[Poids OT (kg)]]/1000</f>
        <v>1.25</v>
      </c>
      <c r="H1422" s="6" t="s">
        <v>3</v>
      </c>
      <c r="I1422" s="7">
        <v>144</v>
      </c>
      <c r="J1422" s="6">
        <v>93120</v>
      </c>
      <c r="K1422" s="6" t="s">
        <v>21</v>
      </c>
      <c r="L1422" s="6">
        <v>91100</v>
      </c>
      <c r="M1422" s="6" t="s">
        <v>22</v>
      </c>
      <c r="N1422" s="7">
        <v>54.761000000000003</v>
      </c>
      <c r="O1422" s="6" t="s">
        <v>143</v>
      </c>
      <c r="P1422" s="6" t="s">
        <v>144</v>
      </c>
      <c r="Q1422" s="11">
        <v>1721093543456</v>
      </c>
      <c r="R1422" s="12">
        <v>276783489</v>
      </c>
      <c r="S1422" s="6" t="str">
        <f>LEFT(Q1422,1)</f>
        <v>1</v>
      </c>
      <c r="T1422" s="6" t="str">
        <f>IF(S1422="1","Homme",IF(S1422="0","Inconnu","Femme"))</f>
        <v>Homme</v>
      </c>
      <c r="U1422" s="6" t="str">
        <f>"19"&amp;MID(Q1422, SEARCH("", Q1422) + 1,2)</f>
        <v>1972</v>
      </c>
      <c r="V1422" s="6" t="str">
        <f>FLOOR(U1422,5) &amp; "-" &amp; FLOOR(U1422,5) + 5</f>
        <v>1970-1975</v>
      </c>
      <c r="W1422" s="24">
        <f>IFERROR(VLOOKUP(Data_Set[[#This Row],[Type Transport]],'[1]Taux émission CO2e'!$A$5:$B$16,2,0),0)</f>
        <v>1</v>
      </c>
      <c r="X1422" s="28">
        <f>IFERROR(VLOOKUP(Data_Set[[#This Row],[Type Transport]],'[1]Taux émission CO2e'!$A$5:$D$16,4,0),0)</f>
        <v>0.24099999999999999</v>
      </c>
      <c r="Y1422" s="24">
        <f>IFERROR(VLOOKUP(Data_Set[[#This Row],[Type Transport]],'[1]Taux émission CO2e'!$A$20:$B$31,2,0),0)</f>
        <v>0</v>
      </c>
      <c r="Z1422" s="6">
        <f>IFERROR(VLOOKUP(Data_Set[[#This Row],[Type Transport]],'[1]Taux émission CO2e'!$A$20:$D$31,4,0),0)</f>
        <v>0</v>
      </c>
      <c r="AA1422" s="30">
        <f>Data_Set[[#This Row],[Repartition Segment 1]]*Data_Set[[#This Row],[Coefficient CO2 Segment 1]]*Data_Set[[#This Row],[Poids OT (T)]]*Data_Set[[#This Row],[Distance (KM)]]</f>
        <v>16.496751250000003</v>
      </c>
      <c r="AB1422" s="30">
        <f>Data_Set[[#This Row],[Repartition Segment 2]]*Data_Set[[#This Row],[Coefficient CO2 Segment 2]]*Data_Set[[#This Row],[Poids OT (T)]]*Data_Set[[#This Row],[Distance (KM)]]</f>
        <v>0</v>
      </c>
      <c r="AC1422" s="30">
        <f>Data_Set[[#This Row],[Bilan CO2 Segment 1 (Kg CO2)]]+Data_Set[[#This Row],[Bilan CO2 Segment 2 (Kg CO2)]]</f>
        <v>16.496751250000003</v>
      </c>
      <c r="AD1422" s="1"/>
    </row>
    <row r="1423" spans="1:30" ht="12.5" x14ac:dyDescent="0.25">
      <c r="A1423" s="7">
        <v>20220100037</v>
      </c>
      <c r="B1423" s="18">
        <v>44572</v>
      </c>
      <c r="C1423" s="18" t="str">
        <f>TEXT(B1423, "mmmm")</f>
        <v>janvier</v>
      </c>
      <c r="D1423" s="18" t="str">
        <f>TEXT(B1423,"aaaa")</f>
        <v>2022</v>
      </c>
      <c r="E1423" s="7">
        <v>1452726</v>
      </c>
      <c r="F1423" s="17">
        <v>450</v>
      </c>
      <c r="G1423" s="23">
        <f>Data_Set[[#This Row],[Poids OT (kg)]]/1000</f>
        <v>0.45</v>
      </c>
      <c r="H1423" s="6" t="s">
        <v>8</v>
      </c>
      <c r="I1423" s="7">
        <v>123</v>
      </c>
      <c r="J1423" s="6">
        <v>93120</v>
      </c>
      <c r="K1423" s="6" t="s">
        <v>21</v>
      </c>
      <c r="L1423" s="6">
        <v>91100</v>
      </c>
      <c r="M1423" s="6" t="s">
        <v>22</v>
      </c>
      <c r="N1423" s="7">
        <v>54.761000000000003</v>
      </c>
      <c r="O1423" s="6" t="s">
        <v>143</v>
      </c>
      <c r="P1423" s="6" t="s">
        <v>144</v>
      </c>
      <c r="Q1423" s="11">
        <v>1721093543456</v>
      </c>
      <c r="R1423" s="12">
        <v>276783489</v>
      </c>
      <c r="S1423" s="6" t="str">
        <f>LEFT(Q1423,1)</f>
        <v>1</v>
      </c>
      <c r="T1423" s="6" t="str">
        <f>IF(S1423="1","Homme",IF(S1423="0","Inconnu","Femme"))</f>
        <v>Homme</v>
      </c>
      <c r="U1423" s="6" t="str">
        <f>"19"&amp;MID(Q1423, SEARCH("", Q1423) + 1,2)</f>
        <v>1972</v>
      </c>
      <c r="V1423" s="6" t="str">
        <f>FLOOR(U1423,5) &amp; "-" &amp; FLOOR(U1423,5) + 5</f>
        <v>1970-1975</v>
      </c>
      <c r="W1423" s="24">
        <f>IFERROR(VLOOKUP(Data_Set[[#This Row],[Type Transport]],'[1]Taux émission CO2e'!$A$5:$B$16,2,0),0)</f>
        <v>1</v>
      </c>
      <c r="X1423" s="28">
        <f>IFERROR(VLOOKUP(Data_Set[[#This Row],[Type Transport]],'[1]Taux émission CO2e'!$A$5:$D$16,4,0),0)</f>
        <v>0.16</v>
      </c>
      <c r="Y1423" s="24">
        <f>IFERROR(VLOOKUP(Data_Set[[#This Row],[Type Transport]],'[1]Taux émission CO2e'!$A$20:$B$31,2,0),0)</f>
        <v>0</v>
      </c>
      <c r="Z1423" s="6">
        <f>IFERROR(VLOOKUP(Data_Set[[#This Row],[Type Transport]],'[1]Taux émission CO2e'!$A$20:$D$31,4,0),0)</f>
        <v>0</v>
      </c>
      <c r="AA1423" s="30">
        <f>Data_Set[[#This Row],[Repartition Segment 1]]*Data_Set[[#This Row],[Coefficient CO2 Segment 1]]*Data_Set[[#This Row],[Poids OT (T)]]*Data_Set[[#This Row],[Distance (KM)]]</f>
        <v>3.9427920000000007</v>
      </c>
      <c r="AB1423" s="30">
        <f>Data_Set[[#This Row],[Repartition Segment 2]]*Data_Set[[#This Row],[Coefficient CO2 Segment 2]]*Data_Set[[#This Row],[Poids OT (T)]]*Data_Set[[#This Row],[Distance (KM)]]</f>
        <v>0</v>
      </c>
      <c r="AC1423" s="30">
        <f>Data_Set[[#This Row],[Bilan CO2 Segment 1 (Kg CO2)]]+Data_Set[[#This Row],[Bilan CO2 Segment 2 (Kg CO2)]]</f>
        <v>3.9427920000000007</v>
      </c>
      <c r="AD1423" s="1"/>
    </row>
    <row r="1424" spans="1:30" ht="12.5" x14ac:dyDescent="0.25">
      <c r="A1424" s="7">
        <v>20220100037</v>
      </c>
      <c r="B1424" s="18">
        <v>44585</v>
      </c>
      <c r="C1424" s="18" t="str">
        <f>TEXT(B1424, "mmmm")</f>
        <v>janvier</v>
      </c>
      <c r="D1424" s="18" t="str">
        <f>TEXT(B1424,"aaaa")</f>
        <v>2022</v>
      </c>
      <c r="E1424" s="7">
        <v>1458359</v>
      </c>
      <c r="F1424" s="17">
        <v>900</v>
      </c>
      <c r="G1424" s="23">
        <f>Data_Set[[#This Row],[Poids OT (kg)]]/1000</f>
        <v>0.9</v>
      </c>
      <c r="H1424" s="6" t="s">
        <v>8</v>
      </c>
      <c r="I1424" s="7">
        <v>160</v>
      </c>
      <c r="J1424" s="6">
        <v>93120</v>
      </c>
      <c r="K1424" s="6" t="s">
        <v>21</v>
      </c>
      <c r="L1424" s="6">
        <v>91100</v>
      </c>
      <c r="M1424" s="6" t="s">
        <v>22</v>
      </c>
      <c r="N1424" s="7">
        <v>54.761000000000003</v>
      </c>
      <c r="O1424" s="6" t="s">
        <v>143</v>
      </c>
      <c r="P1424" s="6" t="s">
        <v>144</v>
      </c>
      <c r="Q1424" s="11">
        <v>1721093543456</v>
      </c>
      <c r="R1424" s="12">
        <v>276783489</v>
      </c>
      <c r="S1424" s="6" t="str">
        <f>LEFT(Q1424,1)</f>
        <v>1</v>
      </c>
      <c r="T1424" s="6" t="str">
        <f>IF(S1424="1","Homme",IF(S1424="0","Inconnu","Femme"))</f>
        <v>Homme</v>
      </c>
      <c r="U1424" s="6" t="str">
        <f>"19"&amp;MID(Q1424, SEARCH("", Q1424) + 1,2)</f>
        <v>1972</v>
      </c>
      <c r="V1424" s="6" t="str">
        <f>FLOOR(U1424,5) &amp; "-" &amp; FLOOR(U1424,5) + 5</f>
        <v>1970-1975</v>
      </c>
      <c r="W1424" s="24">
        <f>IFERROR(VLOOKUP(Data_Set[[#This Row],[Type Transport]],'[1]Taux émission CO2e'!$A$5:$B$16,2,0),0)</f>
        <v>1</v>
      </c>
      <c r="X1424" s="28">
        <f>IFERROR(VLOOKUP(Data_Set[[#This Row],[Type Transport]],'[1]Taux émission CO2e'!$A$5:$D$16,4,0),0)</f>
        <v>0.16</v>
      </c>
      <c r="Y1424" s="24">
        <f>IFERROR(VLOOKUP(Data_Set[[#This Row],[Type Transport]],'[1]Taux émission CO2e'!$A$20:$B$31,2,0),0)</f>
        <v>0</v>
      </c>
      <c r="Z1424" s="6">
        <f>IFERROR(VLOOKUP(Data_Set[[#This Row],[Type Transport]],'[1]Taux émission CO2e'!$A$20:$D$31,4,0),0)</f>
        <v>0</v>
      </c>
      <c r="AA1424" s="30">
        <f>Data_Set[[#This Row],[Repartition Segment 1]]*Data_Set[[#This Row],[Coefficient CO2 Segment 1]]*Data_Set[[#This Row],[Poids OT (T)]]*Data_Set[[#This Row],[Distance (KM)]]</f>
        <v>7.8855840000000015</v>
      </c>
      <c r="AB1424" s="30">
        <f>Data_Set[[#This Row],[Repartition Segment 2]]*Data_Set[[#This Row],[Coefficient CO2 Segment 2]]*Data_Set[[#This Row],[Poids OT (T)]]*Data_Set[[#This Row],[Distance (KM)]]</f>
        <v>0</v>
      </c>
      <c r="AC1424" s="30">
        <f>Data_Set[[#This Row],[Bilan CO2 Segment 1 (Kg CO2)]]+Data_Set[[#This Row],[Bilan CO2 Segment 2 (Kg CO2)]]</f>
        <v>7.8855840000000015</v>
      </c>
      <c r="AD1424" s="1"/>
    </row>
    <row r="1425" spans="1:30" ht="12.5" x14ac:dyDescent="0.25">
      <c r="A1425" s="7">
        <v>20220100037</v>
      </c>
      <c r="B1425" s="18">
        <v>44586</v>
      </c>
      <c r="C1425" s="18" t="str">
        <f>TEXT(B1425, "mmmm")</f>
        <v>janvier</v>
      </c>
      <c r="D1425" s="18" t="str">
        <f>TEXT(B1425,"aaaa")</f>
        <v>2022</v>
      </c>
      <c r="E1425" s="7">
        <v>1458865</v>
      </c>
      <c r="F1425" s="17">
        <v>600</v>
      </c>
      <c r="G1425" s="23">
        <f>Data_Set[[#This Row],[Poids OT (kg)]]/1000</f>
        <v>0.6</v>
      </c>
      <c r="H1425" s="6" t="s">
        <v>8</v>
      </c>
      <c r="I1425" s="7">
        <v>100</v>
      </c>
      <c r="J1425" s="6">
        <v>93120</v>
      </c>
      <c r="K1425" s="6" t="s">
        <v>21</v>
      </c>
      <c r="L1425" s="6">
        <v>91100</v>
      </c>
      <c r="M1425" s="6" t="s">
        <v>22</v>
      </c>
      <c r="N1425" s="7">
        <v>54.761000000000003</v>
      </c>
      <c r="O1425" s="6" t="s">
        <v>143</v>
      </c>
      <c r="P1425" s="6" t="s">
        <v>144</v>
      </c>
      <c r="Q1425" s="11">
        <v>1721093543456</v>
      </c>
      <c r="R1425" s="12">
        <v>276783489</v>
      </c>
      <c r="S1425" s="6" t="str">
        <f>LEFT(Q1425,1)</f>
        <v>1</v>
      </c>
      <c r="T1425" s="6" t="str">
        <f>IF(S1425="1","Homme",IF(S1425="0","Inconnu","Femme"))</f>
        <v>Homme</v>
      </c>
      <c r="U1425" s="6" t="str">
        <f>"19"&amp;MID(Q1425, SEARCH("", Q1425) + 1,2)</f>
        <v>1972</v>
      </c>
      <c r="V1425" s="6" t="str">
        <f>FLOOR(U1425,5) &amp; "-" &amp; FLOOR(U1425,5) + 5</f>
        <v>1970-1975</v>
      </c>
      <c r="W1425" s="24">
        <f>IFERROR(VLOOKUP(Data_Set[[#This Row],[Type Transport]],'[1]Taux émission CO2e'!$A$5:$B$16,2,0),0)</f>
        <v>1</v>
      </c>
      <c r="X1425" s="28">
        <f>IFERROR(VLOOKUP(Data_Set[[#This Row],[Type Transport]],'[1]Taux émission CO2e'!$A$5:$D$16,4,0),0)</f>
        <v>0.16</v>
      </c>
      <c r="Y1425" s="24">
        <f>IFERROR(VLOOKUP(Data_Set[[#This Row],[Type Transport]],'[1]Taux émission CO2e'!$A$20:$B$31,2,0),0)</f>
        <v>0</v>
      </c>
      <c r="Z1425" s="6">
        <f>IFERROR(VLOOKUP(Data_Set[[#This Row],[Type Transport]],'[1]Taux émission CO2e'!$A$20:$D$31,4,0),0)</f>
        <v>0</v>
      </c>
      <c r="AA1425" s="30">
        <f>Data_Set[[#This Row],[Repartition Segment 1]]*Data_Set[[#This Row],[Coefficient CO2 Segment 1]]*Data_Set[[#This Row],[Poids OT (T)]]*Data_Set[[#This Row],[Distance (KM)]]</f>
        <v>5.2570560000000004</v>
      </c>
      <c r="AB1425" s="30">
        <f>Data_Set[[#This Row],[Repartition Segment 2]]*Data_Set[[#This Row],[Coefficient CO2 Segment 2]]*Data_Set[[#This Row],[Poids OT (T)]]*Data_Set[[#This Row],[Distance (KM)]]</f>
        <v>0</v>
      </c>
      <c r="AC1425" s="30">
        <f>Data_Set[[#This Row],[Bilan CO2 Segment 1 (Kg CO2)]]+Data_Set[[#This Row],[Bilan CO2 Segment 2 (Kg CO2)]]</f>
        <v>5.2570560000000004</v>
      </c>
      <c r="AD1425" s="1"/>
    </row>
    <row r="1426" spans="1:30" ht="12.5" x14ac:dyDescent="0.25">
      <c r="A1426" s="7">
        <v>20220300036</v>
      </c>
      <c r="B1426" s="18">
        <v>44620</v>
      </c>
      <c r="C1426" s="18" t="str">
        <f>TEXT(B1426, "mmmm")</f>
        <v>février</v>
      </c>
      <c r="D1426" s="18" t="str">
        <f>TEXT(B1426,"aaaa")</f>
        <v>2022</v>
      </c>
      <c r="E1426" s="7">
        <v>1472547</v>
      </c>
      <c r="F1426" s="17">
        <v>1050</v>
      </c>
      <c r="G1426" s="23">
        <f>Data_Set[[#This Row],[Poids OT (kg)]]/1000</f>
        <v>1.05</v>
      </c>
      <c r="H1426" s="6" t="s">
        <v>8</v>
      </c>
      <c r="I1426" s="7">
        <v>260</v>
      </c>
      <c r="J1426" s="6">
        <v>93120</v>
      </c>
      <c r="K1426" s="6" t="s">
        <v>21</v>
      </c>
      <c r="L1426" s="6">
        <v>91100</v>
      </c>
      <c r="M1426" s="6" t="s">
        <v>22</v>
      </c>
      <c r="N1426" s="7">
        <v>54.761000000000003</v>
      </c>
      <c r="O1426" s="6" t="s">
        <v>143</v>
      </c>
      <c r="P1426" s="6" t="s">
        <v>144</v>
      </c>
      <c r="Q1426" s="11">
        <v>1721093543456</v>
      </c>
      <c r="R1426" s="12">
        <v>276783489</v>
      </c>
      <c r="S1426" s="6" t="str">
        <f>LEFT(Q1426,1)</f>
        <v>1</v>
      </c>
      <c r="T1426" s="6" t="str">
        <f>IF(S1426="1","Homme",IF(S1426="0","Inconnu","Femme"))</f>
        <v>Homme</v>
      </c>
      <c r="U1426" s="6" t="str">
        <f>"19"&amp;MID(Q1426, SEARCH("", Q1426) + 1,2)</f>
        <v>1972</v>
      </c>
      <c r="V1426" s="6" t="str">
        <f>FLOOR(U1426,5) &amp; "-" &amp; FLOOR(U1426,5) + 5</f>
        <v>1970-1975</v>
      </c>
      <c r="W1426" s="24">
        <f>IFERROR(VLOOKUP(Data_Set[[#This Row],[Type Transport]],'[1]Taux émission CO2e'!$A$5:$B$16,2,0),0)</f>
        <v>1</v>
      </c>
      <c r="X1426" s="28">
        <f>IFERROR(VLOOKUP(Data_Set[[#This Row],[Type Transport]],'[1]Taux émission CO2e'!$A$5:$D$16,4,0),0)</f>
        <v>0.16</v>
      </c>
      <c r="Y1426" s="24">
        <f>IFERROR(VLOOKUP(Data_Set[[#This Row],[Type Transport]],'[1]Taux émission CO2e'!$A$20:$B$31,2,0),0)</f>
        <v>0</v>
      </c>
      <c r="Z1426" s="6">
        <f>IFERROR(VLOOKUP(Data_Set[[#This Row],[Type Transport]],'[1]Taux émission CO2e'!$A$20:$D$31,4,0),0)</f>
        <v>0</v>
      </c>
      <c r="AA1426" s="30">
        <f>Data_Set[[#This Row],[Repartition Segment 1]]*Data_Set[[#This Row],[Coefficient CO2 Segment 1]]*Data_Set[[#This Row],[Poids OT (T)]]*Data_Set[[#This Row],[Distance (KM)]]</f>
        <v>9.1998480000000011</v>
      </c>
      <c r="AB1426" s="30">
        <f>Data_Set[[#This Row],[Repartition Segment 2]]*Data_Set[[#This Row],[Coefficient CO2 Segment 2]]*Data_Set[[#This Row],[Poids OT (T)]]*Data_Set[[#This Row],[Distance (KM)]]</f>
        <v>0</v>
      </c>
      <c r="AC1426" s="30">
        <f>Data_Set[[#This Row],[Bilan CO2 Segment 1 (Kg CO2)]]+Data_Set[[#This Row],[Bilan CO2 Segment 2 (Kg CO2)]]</f>
        <v>9.1998480000000011</v>
      </c>
      <c r="AD1426" s="1"/>
    </row>
    <row r="1427" spans="1:30" ht="12.5" x14ac:dyDescent="0.25">
      <c r="A1427" s="7">
        <v>202203000165</v>
      </c>
      <c r="B1427" s="18">
        <v>44631</v>
      </c>
      <c r="C1427" s="18" t="str">
        <f>TEXT(B1427, "mmmm")</f>
        <v>mars</v>
      </c>
      <c r="D1427" s="18" t="str">
        <f>TEXT(B1427,"aaaa")</f>
        <v>2022</v>
      </c>
      <c r="E1427" s="7">
        <v>1477758</v>
      </c>
      <c r="F1427" s="17">
        <v>1800</v>
      </c>
      <c r="G1427" s="23">
        <f>Data_Set[[#This Row],[Poids OT (kg)]]/1000</f>
        <v>1.8</v>
      </c>
      <c r="H1427" s="6" t="s">
        <v>8</v>
      </c>
      <c r="I1427" s="7">
        <v>235</v>
      </c>
      <c r="J1427" s="6">
        <v>93120</v>
      </c>
      <c r="K1427" s="6" t="s">
        <v>21</v>
      </c>
      <c r="L1427" s="6">
        <v>91100</v>
      </c>
      <c r="M1427" s="6" t="s">
        <v>22</v>
      </c>
      <c r="N1427" s="7">
        <v>54.761000000000003</v>
      </c>
      <c r="O1427" s="6" t="s">
        <v>143</v>
      </c>
      <c r="P1427" s="6" t="s">
        <v>144</v>
      </c>
      <c r="Q1427" s="11">
        <v>1721093543456</v>
      </c>
      <c r="R1427" s="12">
        <v>276783489</v>
      </c>
      <c r="S1427" s="6" t="str">
        <f>LEFT(Q1427,1)</f>
        <v>1</v>
      </c>
      <c r="T1427" s="6" t="str">
        <f>IF(S1427="1","Homme",IF(S1427="0","Inconnu","Femme"))</f>
        <v>Homme</v>
      </c>
      <c r="U1427" s="6" t="str">
        <f>"19"&amp;MID(Q1427, SEARCH("", Q1427) + 1,2)</f>
        <v>1972</v>
      </c>
      <c r="V1427" s="6" t="str">
        <f>FLOOR(U1427,5) &amp; "-" &amp; FLOOR(U1427,5) + 5</f>
        <v>1970-1975</v>
      </c>
      <c r="W1427" s="24">
        <f>IFERROR(VLOOKUP(Data_Set[[#This Row],[Type Transport]],'[1]Taux émission CO2e'!$A$5:$B$16,2,0),0)</f>
        <v>1</v>
      </c>
      <c r="X1427" s="28">
        <f>IFERROR(VLOOKUP(Data_Set[[#This Row],[Type Transport]],'[1]Taux émission CO2e'!$A$5:$D$16,4,0),0)</f>
        <v>0.16</v>
      </c>
      <c r="Y1427" s="24">
        <f>IFERROR(VLOOKUP(Data_Set[[#This Row],[Type Transport]],'[1]Taux émission CO2e'!$A$20:$B$31,2,0),0)</f>
        <v>0</v>
      </c>
      <c r="Z1427" s="6">
        <f>IFERROR(VLOOKUP(Data_Set[[#This Row],[Type Transport]],'[1]Taux émission CO2e'!$A$20:$D$31,4,0),0)</f>
        <v>0</v>
      </c>
      <c r="AA1427" s="30">
        <f>Data_Set[[#This Row],[Repartition Segment 1]]*Data_Set[[#This Row],[Coefficient CO2 Segment 1]]*Data_Set[[#This Row],[Poids OT (T)]]*Data_Set[[#This Row],[Distance (KM)]]</f>
        <v>15.771168000000003</v>
      </c>
      <c r="AB1427" s="30">
        <f>Data_Set[[#This Row],[Repartition Segment 2]]*Data_Set[[#This Row],[Coefficient CO2 Segment 2]]*Data_Set[[#This Row],[Poids OT (T)]]*Data_Set[[#This Row],[Distance (KM)]]</f>
        <v>0</v>
      </c>
      <c r="AC1427" s="30">
        <f>Data_Set[[#This Row],[Bilan CO2 Segment 1 (Kg CO2)]]+Data_Set[[#This Row],[Bilan CO2 Segment 2 (Kg CO2)]]</f>
        <v>15.771168000000003</v>
      </c>
      <c r="AD1427" s="1"/>
    </row>
    <row r="1428" spans="1:30" ht="12.5" x14ac:dyDescent="0.25">
      <c r="A1428" s="7">
        <v>202203000165</v>
      </c>
      <c r="B1428" s="18">
        <v>44636</v>
      </c>
      <c r="C1428" s="18" t="str">
        <f>TEXT(B1428, "mmmm")</f>
        <v>mars</v>
      </c>
      <c r="D1428" s="18" t="str">
        <f>TEXT(B1428,"aaaa")</f>
        <v>2022</v>
      </c>
      <c r="E1428" s="7">
        <v>1479288</v>
      </c>
      <c r="F1428" s="17">
        <v>2000</v>
      </c>
      <c r="G1428" s="23">
        <f>Data_Set[[#This Row],[Poids OT (kg)]]/1000</f>
        <v>2</v>
      </c>
      <c r="H1428" s="6" t="s">
        <v>8</v>
      </c>
      <c r="I1428" s="7">
        <v>250</v>
      </c>
      <c r="J1428" s="6">
        <v>93120</v>
      </c>
      <c r="K1428" s="6" t="s">
        <v>21</v>
      </c>
      <c r="L1428" s="6">
        <v>91100</v>
      </c>
      <c r="M1428" s="6" t="s">
        <v>22</v>
      </c>
      <c r="N1428" s="7">
        <v>54.761000000000003</v>
      </c>
      <c r="O1428" s="6" t="s">
        <v>143</v>
      </c>
      <c r="P1428" s="6" t="s">
        <v>144</v>
      </c>
      <c r="Q1428" s="11">
        <v>1721093543456</v>
      </c>
      <c r="R1428" s="12">
        <v>276783489</v>
      </c>
      <c r="S1428" s="6" t="str">
        <f>LEFT(Q1428,1)</f>
        <v>1</v>
      </c>
      <c r="T1428" s="6" t="str">
        <f>IF(S1428="1","Homme",IF(S1428="0","Inconnu","Femme"))</f>
        <v>Homme</v>
      </c>
      <c r="U1428" s="6" t="str">
        <f>"19"&amp;MID(Q1428, SEARCH("", Q1428) + 1,2)</f>
        <v>1972</v>
      </c>
      <c r="V1428" s="6" t="str">
        <f>FLOOR(U1428,5) &amp; "-" &amp; FLOOR(U1428,5) + 5</f>
        <v>1970-1975</v>
      </c>
      <c r="W1428" s="24">
        <f>IFERROR(VLOOKUP(Data_Set[[#This Row],[Type Transport]],'[1]Taux émission CO2e'!$A$5:$B$16,2,0),0)</f>
        <v>1</v>
      </c>
      <c r="X1428" s="28">
        <f>IFERROR(VLOOKUP(Data_Set[[#This Row],[Type Transport]],'[1]Taux émission CO2e'!$A$5:$D$16,4,0),0)</f>
        <v>0.16</v>
      </c>
      <c r="Y1428" s="24">
        <f>IFERROR(VLOOKUP(Data_Set[[#This Row],[Type Transport]],'[1]Taux émission CO2e'!$A$20:$B$31,2,0),0)</f>
        <v>0</v>
      </c>
      <c r="Z1428" s="6">
        <f>IFERROR(VLOOKUP(Data_Set[[#This Row],[Type Transport]],'[1]Taux émission CO2e'!$A$20:$D$31,4,0),0)</f>
        <v>0</v>
      </c>
      <c r="AA1428" s="30">
        <f>Data_Set[[#This Row],[Repartition Segment 1]]*Data_Set[[#This Row],[Coefficient CO2 Segment 1]]*Data_Set[[#This Row],[Poids OT (T)]]*Data_Set[[#This Row],[Distance (KM)]]</f>
        <v>17.523520000000001</v>
      </c>
      <c r="AB1428" s="30">
        <f>Data_Set[[#This Row],[Repartition Segment 2]]*Data_Set[[#This Row],[Coefficient CO2 Segment 2]]*Data_Set[[#This Row],[Poids OT (T)]]*Data_Set[[#This Row],[Distance (KM)]]</f>
        <v>0</v>
      </c>
      <c r="AC1428" s="30">
        <f>Data_Set[[#This Row],[Bilan CO2 Segment 1 (Kg CO2)]]+Data_Set[[#This Row],[Bilan CO2 Segment 2 (Kg CO2)]]</f>
        <v>17.523520000000001</v>
      </c>
      <c r="AD1428" s="1"/>
    </row>
    <row r="1429" spans="1:30" ht="12.5" x14ac:dyDescent="0.25">
      <c r="A1429" s="7">
        <v>202203000165</v>
      </c>
      <c r="B1429" s="18">
        <v>44641</v>
      </c>
      <c r="C1429" s="18" t="str">
        <f>TEXT(B1429, "mmmm")</f>
        <v>mars</v>
      </c>
      <c r="D1429" s="18" t="str">
        <f>TEXT(B1429,"aaaa")</f>
        <v>2022</v>
      </c>
      <c r="E1429" s="7">
        <v>1479290</v>
      </c>
      <c r="F1429" s="17">
        <v>2000</v>
      </c>
      <c r="G1429" s="23">
        <f>Data_Set[[#This Row],[Poids OT (kg)]]/1000</f>
        <v>2</v>
      </c>
      <c r="H1429" s="6" t="s">
        <v>8</v>
      </c>
      <c r="I1429" s="7">
        <v>250</v>
      </c>
      <c r="J1429" s="6">
        <v>93120</v>
      </c>
      <c r="K1429" s="6" t="s">
        <v>21</v>
      </c>
      <c r="L1429" s="6">
        <v>91100</v>
      </c>
      <c r="M1429" s="6" t="s">
        <v>22</v>
      </c>
      <c r="N1429" s="7">
        <v>54.761000000000003</v>
      </c>
      <c r="O1429" s="6" t="s">
        <v>143</v>
      </c>
      <c r="P1429" s="6" t="s">
        <v>144</v>
      </c>
      <c r="Q1429" s="11">
        <v>1721093543456</v>
      </c>
      <c r="R1429" s="12">
        <v>276783489</v>
      </c>
      <c r="S1429" s="6" t="str">
        <f>LEFT(Q1429,1)</f>
        <v>1</v>
      </c>
      <c r="T1429" s="6" t="str">
        <f>IF(S1429="1","Homme",IF(S1429="0","Inconnu","Femme"))</f>
        <v>Homme</v>
      </c>
      <c r="U1429" s="6" t="str">
        <f>"19"&amp;MID(Q1429, SEARCH("", Q1429) + 1,2)</f>
        <v>1972</v>
      </c>
      <c r="V1429" s="6" t="str">
        <f>FLOOR(U1429,5) &amp; "-" &amp; FLOOR(U1429,5) + 5</f>
        <v>1970-1975</v>
      </c>
      <c r="W1429" s="24">
        <f>IFERROR(VLOOKUP(Data_Set[[#This Row],[Type Transport]],'[1]Taux émission CO2e'!$A$5:$B$16,2,0),0)</f>
        <v>1</v>
      </c>
      <c r="X1429" s="28">
        <f>IFERROR(VLOOKUP(Data_Set[[#This Row],[Type Transport]],'[1]Taux émission CO2e'!$A$5:$D$16,4,0),0)</f>
        <v>0.16</v>
      </c>
      <c r="Y1429" s="24">
        <f>IFERROR(VLOOKUP(Data_Set[[#This Row],[Type Transport]],'[1]Taux émission CO2e'!$A$20:$B$31,2,0),0)</f>
        <v>0</v>
      </c>
      <c r="Z1429" s="6">
        <f>IFERROR(VLOOKUP(Data_Set[[#This Row],[Type Transport]],'[1]Taux émission CO2e'!$A$20:$D$31,4,0),0)</f>
        <v>0</v>
      </c>
      <c r="AA1429" s="30">
        <f>Data_Set[[#This Row],[Repartition Segment 1]]*Data_Set[[#This Row],[Coefficient CO2 Segment 1]]*Data_Set[[#This Row],[Poids OT (T)]]*Data_Set[[#This Row],[Distance (KM)]]</f>
        <v>17.523520000000001</v>
      </c>
      <c r="AB1429" s="30">
        <f>Data_Set[[#This Row],[Repartition Segment 2]]*Data_Set[[#This Row],[Coefficient CO2 Segment 2]]*Data_Set[[#This Row],[Poids OT (T)]]*Data_Set[[#This Row],[Distance (KM)]]</f>
        <v>0</v>
      </c>
      <c r="AC1429" s="30">
        <f>Data_Set[[#This Row],[Bilan CO2 Segment 1 (Kg CO2)]]+Data_Set[[#This Row],[Bilan CO2 Segment 2 (Kg CO2)]]</f>
        <v>17.523520000000001</v>
      </c>
      <c r="AD1429" s="1"/>
    </row>
    <row r="1430" spans="1:30" ht="12.5" x14ac:dyDescent="0.25">
      <c r="A1430" s="7">
        <v>202203000165</v>
      </c>
      <c r="B1430" s="18">
        <v>44650</v>
      </c>
      <c r="C1430" s="18" t="str">
        <f>TEXT(B1430, "mmmm")</f>
        <v>mars</v>
      </c>
      <c r="D1430" s="18" t="str">
        <f>TEXT(B1430,"aaaa")</f>
        <v>2022</v>
      </c>
      <c r="E1430" s="7">
        <v>1485213</v>
      </c>
      <c r="F1430" s="17">
        <v>2000</v>
      </c>
      <c r="G1430" s="23">
        <f>Data_Set[[#This Row],[Poids OT (kg)]]/1000</f>
        <v>2</v>
      </c>
      <c r="H1430" s="6" t="s">
        <v>8</v>
      </c>
      <c r="I1430" s="7">
        <v>280</v>
      </c>
      <c r="J1430" s="6">
        <v>93120</v>
      </c>
      <c r="K1430" s="6" t="s">
        <v>21</v>
      </c>
      <c r="L1430" s="6">
        <v>91100</v>
      </c>
      <c r="M1430" s="6" t="s">
        <v>22</v>
      </c>
      <c r="N1430" s="7">
        <v>54.761000000000003</v>
      </c>
      <c r="O1430" s="6" t="s">
        <v>143</v>
      </c>
      <c r="P1430" s="6" t="s">
        <v>144</v>
      </c>
      <c r="Q1430" s="11">
        <v>1721093543456</v>
      </c>
      <c r="R1430" s="12">
        <v>276783489</v>
      </c>
      <c r="S1430" s="6" t="str">
        <f>LEFT(Q1430,1)</f>
        <v>1</v>
      </c>
      <c r="T1430" s="6" t="str">
        <f>IF(S1430="1","Homme",IF(S1430="0","Inconnu","Femme"))</f>
        <v>Homme</v>
      </c>
      <c r="U1430" s="6" t="str">
        <f>"19"&amp;MID(Q1430, SEARCH("", Q1430) + 1,2)</f>
        <v>1972</v>
      </c>
      <c r="V1430" s="6" t="str">
        <f>FLOOR(U1430,5) &amp; "-" &amp; FLOOR(U1430,5) + 5</f>
        <v>1970-1975</v>
      </c>
      <c r="W1430" s="24">
        <f>IFERROR(VLOOKUP(Data_Set[[#This Row],[Type Transport]],'[1]Taux émission CO2e'!$A$5:$B$16,2,0),0)</f>
        <v>1</v>
      </c>
      <c r="X1430" s="28">
        <f>IFERROR(VLOOKUP(Data_Set[[#This Row],[Type Transport]],'[1]Taux émission CO2e'!$A$5:$D$16,4,0),0)</f>
        <v>0.16</v>
      </c>
      <c r="Y1430" s="24">
        <f>IFERROR(VLOOKUP(Data_Set[[#This Row],[Type Transport]],'[1]Taux émission CO2e'!$A$20:$B$31,2,0),0)</f>
        <v>0</v>
      </c>
      <c r="Z1430" s="6">
        <f>IFERROR(VLOOKUP(Data_Set[[#This Row],[Type Transport]],'[1]Taux émission CO2e'!$A$20:$D$31,4,0),0)</f>
        <v>0</v>
      </c>
      <c r="AA1430" s="30">
        <f>Data_Set[[#This Row],[Repartition Segment 1]]*Data_Set[[#This Row],[Coefficient CO2 Segment 1]]*Data_Set[[#This Row],[Poids OT (T)]]*Data_Set[[#This Row],[Distance (KM)]]</f>
        <v>17.523520000000001</v>
      </c>
      <c r="AB1430" s="30">
        <f>Data_Set[[#This Row],[Repartition Segment 2]]*Data_Set[[#This Row],[Coefficient CO2 Segment 2]]*Data_Set[[#This Row],[Poids OT (T)]]*Data_Set[[#This Row],[Distance (KM)]]</f>
        <v>0</v>
      </c>
      <c r="AC1430" s="30">
        <f>Data_Set[[#This Row],[Bilan CO2 Segment 1 (Kg CO2)]]+Data_Set[[#This Row],[Bilan CO2 Segment 2 (Kg CO2)]]</f>
        <v>17.523520000000001</v>
      </c>
      <c r="AD1430" s="1"/>
    </row>
    <row r="1431" spans="1:30" ht="12.5" x14ac:dyDescent="0.25">
      <c r="A1431" s="7">
        <v>20220400055</v>
      </c>
      <c r="B1431" s="18">
        <v>44664</v>
      </c>
      <c r="C1431" s="18" t="str">
        <f>TEXT(B1431, "mmmm")</f>
        <v>avril</v>
      </c>
      <c r="D1431" s="18" t="str">
        <f>TEXT(B1431,"aaaa")</f>
        <v>2022</v>
      </c>
      <c r="E1431" s="7">
        <v>1492310</v>
      </c>
      <c r="F1431" s="17">
        <v>1000</v>
      </c>
      <c r="G1431" s="23">
        <f>Data_Set[[#This Row],[Poids OT (kg)]]/1000</f>
        <v>1</v>
      </c>
      <c r="H1431" s="6" t="s">
        <v>2</v>
      </c>
      <c r="I1431" s="7">
        <v>250</v>
      </c>
      <c r="J1431" s="6">
        <v>93120</v>
      </c>
      <c r="K1431" s="6" t="s">
        <v>21</v>
      </c>
      <c r="L1431" s="6">
        <v>91100</v>
      </c>
      <c r="M1431" s="6" t="s">
        <v>22</v>
      </c>
      <c r="N1431" s="7">
        <v>54.761000000000003</v>
      </c>
      <c r="O1431" s="6" t="s">
        <v>143</v>
      </c>
      <c r="P1431" s="6" t="s">
        <v>144</v>
      </c>
      <c r="Q1431" s="11">
        <v>1721093543456</v>
      </c>
      <c r="R1431" s="12">
        <v>276783489</v>
      </c>
      <c r="S1431" s="6" t="str">
        <f>LEFT(Q1431,1)</f>
        <v>1</v>
      </c>
      <c r="T1431" s="6" t="str">
        <f>IF(S1431="1","Homme",IF(S1431="0","Inconnu","Femme"))</f>
        <v>Homme</v>
      </c>
      <c r="U1431" s="6" t="str">
        <f>"19"&amp;MID(Q1431, SEARCH("", Q1431) + 1,2)</f>
        <v>1972</v>
      </c>
      <c r="V1431" s="6" t="str">
        <f>FLOOR(U1431,5) &amp; "-" &amp; FLOOR(U1431,5) + 5</f>
        <v>1970-1975</v>
      </c>
      <c r="W1431" s="24">
        <f>IFERROR(VLOOKUP(Data_Set[[#This Row],[Type Transport]],'[1]Taux émission CO2e'!$A$5:$B$16,2,0),0)</f>
        <v>1</v>
      </c>
      <c r="X1431" s="28">
        <f>IFERROR(VLOOKUP(Data_Set[[#This Row],[Type Transport]],'[1]Taux émission CO2e'!$A$5:$D$16,4,0),0)</f>
        <v>6.7400000000000002E-2</v>
      </c>
      <c r="Y1431" s="24">
        <f>IFERROR(VLOOKUP(Data_Set[[#This Row],[Type Transport]],'[1]Taux émission CO2e'!$A$20:$B$31,2,0),0)</f>
        <v>0</v>
      </c>
      <c r="Z1431" s="6">
        <f>IFERROR(VLOOKUP(Data_Set[[#This Row],[Type Transport]],'[1]Taux émission CO2e'!$A$20:$D$31,4,0),0)</f>
        <v>0</v>
      </c>
      <c r="AA1431" s="30">
        <f>Data_Set[[#This Row],[Repartition Segment 1]]*Data_Set[[#This Row],[Coefficient CO2 Segment 1]]*Data_Set[[#This Row],[Poids OT (T)]]*Data_Set[[#This Row],[Distance (KM)]]</f>
        <v>3.6908914000000004</v>
      </c>
      <c r="AB1431" s="30">
        <f>Data_Set[[#This Row],[Repartition Segment 2]]*Data_Set[[#This Row],[Coefficient CO2 Segment 2]]*Data_Set[[#This Row],[Poids OT (T)]]*Data_Set[[#This Row],[Distance (KM)]]</f>
        <v>0</v>
      </c>
      <c r="AC1431" s="30">
        <f>Data_Set[[#This Row],[Bilan CO2 Segment 1 (Kg CO2)]]+Data_Set[[#This Row],[Bilan CO2 Segment 2 (Kg CO2)]]</f>
        <v>3.6908914000000004</v>
      </c>
      <c r="AD1431" s="1"/>
    </row>
    <row r="1432" spans="1:30" ht="12.5" x14ac:dyDescent="0.25">
      <c r="A1432" s="7">
        <v>20220400055</v>
      </c>
      <c r="B1432" s="18">
        <v>44671</v>
      </c>
      <c r="C1432" s="18" t="str">
        <f>TEXT(B1432, "mmmm")</f>
        <v>avril</v>
      </c>
      <c r="D1432" s="18" t="str">
        <f>TEXT(B1432,"aaaa")</f>
        <v>2022</v>
      </c>
      <c r="E1432" s="7">
        <v>1494761</v>
      </c>
      <c r="F1432" s="17">
        <v>2000</v>
      </c>
      <c r="G1432" s="23">
        <f>Data_Set[[#This Row],[Poids OT (kg)]]/1000</f>
        <v>2</v>
      </c>
      <c r="H1432" s="6" t="s">
        <v>2</v>
      </c>
      <c r="I1432" s="7">
        <v>280</v>
      </c>
      <c r="J1432" s="6">
        <v>93120</v>
      </c>
      <c r="K1432" s="6" t="s">
        <v>21</v>
      </c>
      <c r="L1432" s="6">
        <v>91100</v>
      </c>
      <c r="M1432" s="6" t="s">
        <v>22</v>
      </c>
      <c r="N1432" s="7">
        <v>54.761000000000003</v>
      </c>
      <c r="O1432" s="6" t="s">
        <v>143</v>
      </c>
      <c r="P1432" s="6" t="s">
        <v>144</v>
      </c>
      <c r="Q1432" s="11">
        <v>1721093543456</v>
      </c>
      <c r="R1432" s="12">
        <v>276783489</v>
      </c>
      <c r="S1432" s="6" t="str">
        <f>LEFT(Q1432,1)</f>
        <v>1</v>
      </c>
      <c r="T1432" s="6" t="str">
        <f>IF(S1432="1","Homme",IF(S1432="0","Inconnu","Femme"))</f>
        <v>Homme</v>
      </c>
      <c r="U1432" s="6" t="str">
        <f>"19"&amp;MID(Q1432, SEARCH("", Q1432) + 1,2)</f>
        <v>1972</v>
      </c>
      <c r="V1432" s="6" t="str">
        <f>FLOOR(U1432,5) &amp; "-" &amp; FLOOR(U1432,5) + 5</f>
        <v>1970-1975</v>
      </c>
      <c r="W1432" s="24">
        <f>IFERROR(VLOOKUP(Data_Set[[#This Row],[Type Transport]],'[1]Taux émission CO2e'!$A$5:$B$16,2,0),0)</f>
        <v>1</v>
      </c>
      <c r="X1432" s="28">
        <f>IFERROR(VLOOKUP(Data_Set[[#This Row],[Type Transport]],'[1]Taux émission CO2e'!$A$5:$D$16,4,0),0)</f>
        <v>6.7400000000000002E-2</v>
      </c>
      <c r="Y1432" s="24">
        <f>IFERROR(VLOOKUP(Data_Set[[#This Row],[Type Transport]],'[1]Taux émission CO2e'!$A$20:$B$31,2,0),0)</f>
        <v>0</v>
      </c>
      <c r="Z1432" s="6">
        <f>IFERROR(VLOOKUP(Data_Set[[#This Row],[Type Transport]],'[1]Taux émission CO2e'!$A$20:$D$31,4,0),0)</f>
        <v>0</v>
      </c>
      <c r="AA1432" s="30">
        <f>Data_Set[[#This Row],[Repartition Segment 1]]*Data_Set[[#This Row],[Coefficient CO2 Segment 1]]*Data_Set[[#This Row],[Poids OT (T)]]*Data_Set[[#This Row],[Distance (KM)]]</f>
        <v>7.3817828000000008</v>
      </c>
      <c r="AB1432" s="30">
        <f>Data_Set[[#This Row],[Repartition Segment 2]]*Data_Set[[#This Row],[Coefficient CO2 Segment 2]]*Data_Set[[#This Row],[Poids OT (T)]]*Data_Set[[#This Row],[Distance (KM)]]</f>
        <v>0</v>
      </c>
      <c r="AC1432" s="30">
        <f>Data_Set[[#This Row],[Bilan CO2 Segment 1 (Kg CO2)]]+Data_Set[[#This Row],[Bilan CO2 Segment 2 (Kg CO2)]]</f>
        <v>7.3817828000000008</v>
      </c>
      <c r="AD1432" s="1"/>
    </row>
    <row r="1433" spans="1:30" ht="12.5" x14ac:dyDescent="0.25">
      <c r="A1433" s="7">
        <v>20220400055</v>
      </c>
      <c r="B1433" s="18">
        <v>44679</v>
      </c>
      <c r="C1433" s="18" t="str">
        <f>TEXT(B1433, "mmmm")</f>
        <v>avril</v>
      </c>
      <c r="D1433" s="18" t="str">
        <f>TEXT(B1433,"aaaa")</f>
        <v>2022</v>
      </c>
      <c r="E1433" s="7">
        <v>1497612</v>
      </c>
      <c r="F1433" s="17">
        <v>1000</v>
      </c>
      <c r="G1433" s="23">
        <f>Data_Set[[#This Row],[Poids OT (kg)]]/1000</f>
        <v>1</v>
      </c>
      <c r="H1433" s="6" t="s">
        <v>2</v>
      </c>
      <c r="I1433" s="7">
        <v>220</v>
      </c>
      <c r="J1433" s="6">
        <v>93120</v>
      </c>
      <c r="K1433" s="6" t="s">
        <v>21</v>
      </c>
      <c r="L1433" s="6">
        <v>91100</v>
      </c>
      <c r="M1433" s="6" t="s">
        <v>22</v>
      </c>
      <c r="N1433" s="7">
        <v>54.761000000000003</v>
      </c>
      <c r="O1433" s="6" t="s">
        <v>143</v>
      </c>
      <c r="P1433" s="6" t="s">
        <v>144</v>
      </c>
      <c r="Q1433" s="11">
        <v>1721093543456</v>
      </c>
      <c r="R1433" s="12">
        <v>276783489</v>
      </c>
      <c r="S1433" s="6" t="str">
        <f>LEFT(Q1433,1)</f>
        <v>1</v>
      </c>
      <c r="T1433" s="6" t="str">
        <f>IF(S1433="1","Homme",IF(S1433="0","Inconnu","Femme"))</f>
        <v>Homme</v>
      </c>
      <c r="U1433" s="6" t="str">
        <f>"19"&amp;MID(Q1433, SEARCH("", Q1433) + 1,2)</f>
        <v>1972</v>
      </c>
      <c r="V1433" s="6" t="str">
        <f>FLOOR(U1433,5) &amp; "-" &amp; FLOOR(U1433,5) + 5</f>
        <v>1970-1975</v>
      </c>
      <c r="W1433" s="24">
        <f>IFERROR(VLOOKUP(Data_Set[[#This Row],[Type Transport]],'[1]Taux émission CO2e'!$A$5:$B$16,2,0),0)</f>
        <v>1</v>
      </c>
      <c r="X1433" s="28">
        <f>IFERROR(VLOOKUP(Data_Set[[#This Row],[Type Transport]],'[1]Taux émission CO2e'!$A$5:$D$16,4,0),0)</f>
        <v>6.7400000000000002E-2</v>
      </c>
      <c r="Y1433" s="24">
        <f>IFERROR(VLOOKUP(Data_Set[[#This Row],[Type Transport]],'[1]Taux émission CO2e'!$A$20:$B$31,2,0),0)</f>
        <v>0</v>
      </c>
      <c r="Z1433" s="6">
        <f>IFERROR(VLOOKUP(Data_Set[[#This Row],[Type Transport]],'[1]Taux émission CO2e'!$A$20:$D$31,4,0),0)</f>
        <v>0</v>
      </c>
      <c r="AA1433" s="30">
        <f>Data_Set[[#This Row],[Repartition Segment 1]]*Data_Set[[#This Row],[Coefficient CO2 Segment 1]]*Data_Set[[#This Row],[Poids OT (T)]]*Data_Set[[#This Row],[Distance (KM)]]</f>
        <v>3.6908914000000004</v>
      </c>
      <c r="AB1433" s="30">
        <f>Data_Set[[#This Row],[Repartition Segment 2]]*Data_Set[[#This Row],[Coefficient CO2 Segment 2]]*Data_Set[[#This Row],[Poids OT (T)]]*Data_Set[[#This Row],[Distance (KM)]]</f>
        <v>0</v>
      </c>
      <c r="AC1433" s="30">
        <f>Data_Set[[#This Row],[Bilan CO2 Segment 1 (Kg CO2)]]+Data_Set[[#This Row],[Bilan CO2 Segment 2 (Kg CO2)]]</f>
        <v>3.6908914000000004</v>
      </c>
      <c r="AD1433" s="1"/>
    </row>
    <row r="1434" spans="1:30" ht="12.5" x14ac:dyDescent="0.25">
      <c r="A1434" s="7">
        <v>2022050075</v>
      </c>
      <c r="B1434" s="18">
        <v>44686</v>
      </c>
      <c r="C1434" s="18" t="str">
        <f>TEXT(B1434, "mmmm")</f>
        <v>mai</v>
      </c>
      <c r="D1434" s="18" t="str">
        <f>TEXT(B1434,"aaaa")</f>
        <v>2022</v>
      </c>
      <c r="E1434" s="7">
        <v>1500499</v>
      </c>
      <c r="F1434" s="17">
        <v>1000</v>
      </c>
      <c r="G1434" s="23">
        <f>Data_Set[[#This Row],[Poids OT (kg)]]/1000</f>
        <v>1</v>
      </c>
      <c r="H1434" s="6" t="s">
        <v>3</v>
      </c>
      <c r="I1434" s="7">
        <v>170</v>
      </c>
      <c r="J1434" s="6">
        <v>93120</v>
      </c>
      <c r="K1434" s="6" t="s">
        <v>21</v>
      </c>
      <c r="L1434" s="6">
        <v>91100</v>
      </c>
      <c r="M1434" s="6" t="s">
        <v>22</v>
      </c>
      <c r="N1434" s="7">
        <v>54.761000000000003</v>
      </c>
      <c r="O1434" s="6" t="s">
        <v>143</v>
      </c>
      <c r="P1434" s="6" t="s">
        <v>144</v>
      </c>
      <c r="Q1434" s="11">
        <v>1721093543456</v>
      </c>
      <c r="R1434" s="12">
        <v>276783489</v>
      </c>
      <c r="S1434" s="6" t="str">
        <f>LEFT(Q1434,1)</f>
        <v>1</v>
      </c>
      <c r="T1434" s="6" t="str">
        <f>IF(S1434="1","Homme",IF(S1434="0","Inconnu","Femme"))</f>
        <v>Homme</v>
      </c>
      <c r="U1434" s="6" t="str">
        <f>"19"&amp;MID(Q1434, SEARCH("", Q1434) + 1,2)</f>
        <v>1972</v>
      </c>
      <c r="V1434" s="6" t="str">
        <f>FLOOR(U1434,5) &amp; "-" &amp; FLOOR(U1434,5) + 5</f>
        <v>1970-1975</v>
      </c>
      <c r="W1434" s="24">
        <f>IFERROR(VLOOKUP(Data_Set[[#This Row],[Type Transport]],'[1]Taux émission CO2e'!$A$5:$B$16,2,0),0)</f>
        <v>1</v>
      </c>
      <c r="X1434" s="28">
        <f>IFERROR(VLOOKUP(Data_Set[[#This Row],[Type Transport]],'[1]Taux émission CO2e'!$A$5:$D$16,4,0),0)</f>
        <v>0.24099999999999999</v>
      </c>
      <c r="Y1434" s="24">
        <f>IFERROR(VLOOKUP(Data_Set[[#This Row],[Type Transport]],'[1]Taux émission CO2e'!$A$20:$B$31,2,0),0)</f>
        <v>0</v>
      </c>
      <c r="Z1434" s="6">
        <f>IFERROR(VLOOKUP(Data_Set[[#This Row],[Type Transport]],'[1]Taux émission CO2e'!$A$20:$D$31,4,0),0)</f>
        <v>0</v>
      </c>
      <c r="AA1434" s="30">
        <f>Data_Set[[#This Row],[Repartition Segment 1]]*Data_Set[[#This Row],[Coefficient CO2 Segment 1]]*Data_Set[[#This Row],[Poids OT (T)]]*Data_Set[[#This Row],[Distance (KM)]]</f>
        <v>13.197401000000001</v>
      </c>
      <c r="AB1434" s="30">
        <f>Data_Set[[#This Row],[Repartition Segment 2]]*Data_Set[[#This Row],[Coefficient CO2 Segment 2]]*Data_Set[[#This Row],[Poids OT (T)]]*Data_Set[[#This Row],[Distance (KM)]]</f>
        <v>0</v>
      </c>
      <c r="AC1434" s="30">
        <f>Data_Set[[#This Row],[Bilan CO2 Segment 1 (Kg CO2)]]+Data_Set[[#This Row],[Bilan CO2 Segment 2 (Kg CO2)]]</f>
        <v>13.197401000000001</v>
      </c>
      <c r="AD1434" s="1"/>
    </row>
    <row r="1435" spans="1:30" ht="12.5" x14ac:dyDescent="0.25">
      <c r="A1435" s="7">
        <v>2022050075</v>
      </c>
      <c r="B1435" s="18">
        <v>44692</v>
      </c>
      <c r="C1435" s="18" t="str">
        <f>TEXT(B1435, "mmmm")</f>
        <v>mai</v>
      </c>
      <c r="D1435" s="18" t="str">
        <f>TEXT(B1435,"aaaa")</f>
        <v>2022</v>
      </c>
      <c r="E1435" s="7">
        <v>1503430</v>
      </c>
      <c r="F1435" s="17">
        <v>1000</v>
      </c>
      <c r="G1435" s="23">
        <f>Data_Set[[#This Row],[Poids OT (kg)]]/1000</f>
        <v>1</v>
      </c>
      <c r="H1435" s="6" t="s">
        <v>2</v>
      </c>
      <c r="I1435" s="7">
        <v>250</v>
      </c>
      <c r="J1435" s="6">
        <v>93120</v>
      </c>
      <c r="K1435" s="6" t="s">
        <v>21</v>
      </c>
      <c r="L1435" s="6">
        <v>91100</v>
      </c>
      <c r="M1435" s="6" t="s">
        <v>22</v>
      </c>
      <c r="N1435" s="7">
        <v>54.761000000000003</v>
      </c>
      <c r="O1435" s="6" t="s">
        <v>143</v>
      </c>
      <c r="P1435" s="6" t="s">
        <v>144</v>
      </c>
      <c r="Q1435" s="11">
        <v>1721093543456</v>
      </c>
      <c r="R1435" s="12">
        <v>276783489</v>
      </c>
      <c r="S1435" s="6" t="str">
        <f>LEFT(Q1435,1)</f>
        <v>1</v>
      </c>
      <c r="T1435" s="6" t="str">
        <f>IF(S1435="1","Homme",IF(S1435="0","Inconnu","Femme"))</f>
        <v>Homme</v>
      </c>
      <c r="U1435" s="6" t="str">
        <f>"19"&amp;MID(Q1435, SEARCH("", Q1435) + 1,2)</f>
        <v>1972</v>
      </c>
      <c r="V1435" s="6" t="str">
        <f>FLOOR(U1435,5) &amp; "-" &amp; FLOOR(U1435,5) + 5</f>
        <v>1970-1975</v>
      </c>
      <c r="W1435" s="24">
        <f>IFERROR(VLOOKUP(Data_Set[[#This Row],[Type Transport]],'[1]Taux émission CO2e'!$A$5:$B$16,2,0),0)</f>
        <v>1</v>
      </c>
      <c r="X1435" s="28">
        <f>IFERROR(VLOOKUP(Data_Set[[#This Row],[Type Transport]],'[1]Taux émission CO2e'!$A$5:$D$16,4,0),0)</f>
        <v>6.7400000000000002E-2</v>
      </c>
      <c r="Y1435" s="24">
        <f>IFERROR(VLOOKUP(Data_Set[[#This Row],[Type Transport]],'[1]Taux émission CO2e'!$A$20:$B$31,2,0),0)</f>
        <v>0</v>
      </c>
      <c r="Z1435" s="6">
        <f>IFERROR(VLOOKUP(Data_Set[[#This Row],[Type Transport]],'[1]Taux émission CO2e'!$A$20:$D$31,4,0),0)</f>
        <v>0</v>
      </c>
      <c r="AA1435" s="30">
        <f>Data_Set[[#This Row],[Repartition Segment 1]]*Data_Set[[#This Row],[Coefficient CO2 Segment 1]]*Data_Set[[#This Row],[Poids OT (T)]]*Data_Set[[#This Row],[Distance (KM)]]</f>
        <v>3.6908914000000004</v>
      </c>
      <c r="AB1435" s="30">
        <f>Data_Set[[#This Row],[Repartition Segment 2]]*Data_Set[[#This Row],[Coefficient CO2 Segment 2]]*Data_Set[[#This Row],[Poids OT (T)]]*Data_Set[[#This Row],[Distance (KM)]]</f>
        <v>0</v>
      </c>
      <c r="AC1435" s="30">
        <f>Data_Set[[#This Row],[Bilan CO2 Segment 1 (Kg CO2)]]+Data_Set[[#This Row],[Bilan CO2 Segment 2 (Kg CO2)]]</f>
        <v>3.6908914000000004</v>
      </c>
      <c r="AD1435" s="1"/>
    </row>
    <row r="1436" spans="1:30" ht="12.5" x14ac:dyDescent="0.25">
      <c r="A1436" s="7">
        <v>20210600050</v>
      </c>
      <c r="B1436" s="18">
        <v>44368</v>
      </c>
      <c r="C1436" s="18" t="str">
        <f>TEXT(B1436, "mmmm")</f>
        <v>juin</v>
      </c>
      <c r="D1436" s="18" t="str">
        <f>TEXT(B1436,"aaaa")</f>
        <v>2021</v>
      </c>
      <c r="E1436" s="7">
        <v>1377988</v>
      </c>
      <c r="F1436" s="17">
        <v>90</v>
      </c>
      <c r="G1436" s="23">
        <f>Data_Set[[#This Row],[Poids OT (kg)]]/1000</f>
        <v>0.09</v>
      </c>
      <c r="H1436" s="6" t="s">
        <v>3</v>
      </c>
      <c r="I1436" s="7">
        <v>80</v>
      </c>
      <c r="J1436" s="6">
        <v>91100</v>
      </c>
      <c r="K1436" s="6" t="s">
        <v>22</v>
      </c>
      <c r="L1436" s="6">
        <v>92700</v>
      </c>
      <c r="M1436" s="6" t="s">
        <v>98</v>
      </c>
      <c r="N1436" s="7">
        <v>54.753999999999998</v>
      </c>
      <c r="O1436" s="6" t="s">
        <v>145</v>
      </c>
      <c r="P1436" s="6" t="s">
        <v>146</v>
      </c>
      <c r="Q1436" s="11">
        <v>1690891543678</v>
      </c>
      <c r="R1436" s="12">
        <v>154098765</v>
      </c>
      <c r="S1436" s="6" t="str">
        <f>LEFT(Q1436,1)</f>
        <v>1</v>
      </c>
      <c r="T1436" s="6" t="str">
        <f>IF(S1436="1","Homme",IF(S1436="0","Inconnu","Femme"))</f>
        <v>Homme</v>
      </c>
      <c r="U1436" s="6" t="str">
        <f>"19"&amp;MID(Q1436, SEARCH("", Q1436) + 1,2)</f>
        <v>1969</v>
      </c>
      <c r="V1436" s="6" t="str">
        <f>FLOOR(U1436,5) &amp; "-" &amp; FLOOR(U1436,5) + 5</f>
        <v>1965-1970</v>
      </c>
      <c r="W1436" s="24">
        <f>IFERROR(VLOOKUP(Data_Set[[#This Row],[Type Transport]],'[1]Taux émission CO2e'!$A$5:$B$16,2,0),0)</f>
        <v>1</v>
      </c>
      <c r="X1436" s="28">
        <f>IFERROR(VLOOKUP(Data_Set[[#This Row],[Type Transport]],'[1]Taux émission CO2e'!$A$5:$D$16,4,0),0)</f>
        <v>0.24099999999999999</v>
      </c>
      <c r="Y1436" s="24">
        <f>IFERROR(VLOOKUP(Data_Set[[#This Row],[Type Transport]],'[1]Taux émission CO2e'!$A$20:$B$31,2,0),0)</f>
        <v>0</v>
      </c>
      <c r="Z1436" s="6">
        <f>IFERROR(VLOOKUP(Data_Set[[#This Row],[Type Transport]],'[1]Taux émission CO2e'!$A$20:$D$31,4,0),0)</f>
        <v>0</v>
      </c>
      <c r="AA1436" s="30">
        <f>Data_Set[[#This Row],[Repartition Segment 1]]*Data_Set[[#This Row],[Coefficient CO2 Segment 1]]*Data_Set[[#This Row],[Poids OT (T)]]*Data_Set[[#This Row],[Distance (KM)]]</f>
        <v>1.1876142599999999</v>
      </c>
      <c r="AB1436" s="30">
        <f>Data_Set[[#This Row],[Repartition Segment 2]]*Data_Set[[#This Row],[Coefficient CO2 Segment 2]]*Data_Set[[#This Row],[Poids OT (T)]]*Data_Set[[#This Row],[Distance (KM)]]</f>
        <v>0</v>
      </c>
      <c r="AC1436" s="30">
        <f>Data_Set[[#This Row],[Bilan CO2 Segment 1 (Kg CO2)]]+Data_Set[[#This Row],[Bilan CO2 Segment 2 (Kg CO2)]]</f>
        <v>1.1876142599999999</v>
      </c>
      <c r="AD1436" s="1"/>
    </row>
    <row r="1437" spans="1:30" ht="12.5" x14ac:dyDescent="0.25">
      <c r="A1437" s="7">
        <v>20210100041</v>
      </c>
      <c r="B1437" s="18">
        <v>44209</v>
      </c>
      <c r="C1437" s="18" t="str">
        <f>TEXT(B1437, "mmmm")</f>
        <v>janvier</v>
      </c>
      <c r="D1437" s="18" t="str">
        <f>TEXT(B1437,"aaaa")</f>
        <v>2021</v>
      </c>
      <c r="E1437" s="7">
        <v>1311894</v>
      </c>
      <c r="F1437" s="17">
        <v>250</v>
      </c>
      <c r="G1437" s="23">
        <f>Data_Set[[#This Row],[Poids OT (kg)]]/1000</f>
        <v>0.25</v>
      </c>
      <c r="H1437" s="6" t="s">
        <v>3</v>
      </c>
      <c r="I1437" s="7">
        <v>98</v>
      </c>
      <c r="J1437" s="6">
        <v>91100</v>
      </c>
      <c r="K1437" s="6" t="s">
        <v>22</v>
      </c>
      <c r="L1437" s="6">
        <v>93120</v>
      </c>
      <c r="M1437" s="6" t="s">
        <v>21</v>
      </c>
      <c r="N1437" s="7">
        <v>53.975999999999999</v>
      </c>
      <c r="O1437" s="6" t="s">
        <v>145</v>
      </c>
      <c r="P1437" s="6" t="s">
        <v>146</v>
      </c>
      <c r="Q1437" s="11">
        <v>1690891543678</v>
      </c>
      <c r="R1437" s="12">
        <v>154098765</v>
      </c>
      <c r="S1437" s="6" t="str">
        <f>LEFT(Q1437,1)</f>
        <v>1</v>
      </c>
      <c r="T1437" s="6" t="str">
        <f>IF(S1437="1","Homme",IF(S1437="0","Inconnu","Femme"))</f>
        <v>Homme</v>
      </c>
      <c r="U1437" s="6" t="str">
        <f>"19"&amp;MID(Q1437, SEARCH("", Q1437) + 1,2)</f>
        <v>1969</v>
      </c>
      <c r="V1437" s="6" t="str">
        <f>FLOOR(U1437,5) &amp; "-" &amp; FLOOR(U1437,5) + 5</f>
        <v>1965-1970</v>
      </c>
      <c r="W1437" s="24">
        <f>IFERROR(VLOOKUP(Data_Set[[#This Row],[Type Transport]],'[1]Taux émission CO2e'!$A$5:$B$16,2,0),0)</f>
        <v>1</v>
      </c>
      <c r="X1437" s="28">
        <f>IFERROR(VLOOKUP(Data_Set[[#This Row],[Type Transport]],'[1]Taux émission CO2e'!$A$5:$D$16,4,0),0)</f>
        <v>0.24099999999999999</v>
      </c>
      <c r="Y1437" s="24">
        <f>IFERROR(VLOOKUP(Data_Set[[#This Row],[Type Transport]],'[1]Taux émission CO2e'!$A$20:$B$31,2,0),0)</f>
        <v>0</v>
      </c>
      <c r="Z1437" s="6">
        <f>IFERROR(VLOOKUP(Data_Set[[#This Row],[Type Transport]],'[1]Taux émission CO2e'!$A$20:$D$31,4,0),0)</f>
        <v>0</v>
      </c>
      <c r="AA1437" s="30">
        <f>Data_Set[[#This Row],[Repartition Segment 1]]*Data_Set[[#This Row],[Coefficient CO2 Segment 1]]*Data_Set[[#This Row],[Poids OT (T)]]*Data_Set[[#This Row],[Distance (KM)]]</f>
        <v>3.2520539999999998</v>
      </c>
      <c r="AB1437" s="30">
        <f>Data_Set[[#This Row],[Repartition Segment 2]]*Data_Set[[#This Row],[Coefficient CO2 Segment 2]]*Data_Set[[#This Row],[Poids OT (T)]]*Data_Set[[#This Row],[Distance (KM)]]</f>
        <v>0</v>
      </c>
      <c r="AC1437" s="30">
        <f>Data_Set[[#This Row],[Bilan CO2 Segment 1 (Kg CO2)]]+Data_Set[[#This Row],[Bilan CO2 Segment 2 (Kg CO2)]]</f>
        <v>3.2520539999999998</v>
      </c>
      <c r="AD1437" s="1"/>
    </row>
    <row r="1438" spans="1:30" ht="12.5" x14ac:dyDescent="0.25">
      <c r="A1438" s="7">
        <v>20210100041</v>
      </c>
      <c r="B1438" s="18">
        <v>44224</v>
      </c>
      <c r="C1438" s="18" t="str">
        <f>TEXT(B1438, "mmmm")</f>
        <v>janvier</v>
      </c>
      <c r="D1438" s="18" t="str">
        <f>TEXT(B1438,"aaaa")</f>
        <v>2021</v>
      </c>
      <c r="E1438" s="7">
        <v>1317054</v>
      </c>
      <c r="F1438" s="17">
        <v>250</v>
      </c>
      <c r="G1438" s="23">
        <f>Data_Set[[#This Row],[Poids OT (kg)]]/1000</f>
        <v>0.25</v>
      </c>
      <c r="H1438" s="6" t="s">
        <v>3</v>
      </c>
      <c r="I1438" s="7">
        <v>98</v>
      </c>
      <c r="J1438" s="6">
        <v>91100</v>
      </c>
      <c r="K1438" s="6" t="s">
        <v>22</v>
      </c>
      <c r="L1438" s="6">
        <v>93120</v>
      </c>
      <c r="M1438" s="6" t="s">
        <v>21</v>
      </c>
      <c r="N1438" s="7">
        <v>53.975999999999999</v>
      </c>
      <c r="O1438" s="6" t="s">
        <v>145</v>
      </c>
      <c r="P1438" s="6" t="s">
        <v>146</v>
      </c>
      <c r="Q1438" s="11">
        <v>1690891543678</v>
      </c>
      <c r="R1438" s="12">
        <v>154098765</v>
      </c>
      <c r="S1438" s="6" t="str">
        <f>LEFT(Q1438,1)</f>
        <v>1</v>
      </c>
      <c r="T1438" s="6" t="str">
        <f>IF(S1438="1","Homme",IF(S1438="0","Inconnu","Femme"))</f>
        <v>Homme</v>
      </c>
      <c r="U1438" s="6" t="str">
        <f>"19"&amp;MID(Q1438, SEARCH("", Q1438) + 1,2)</f>
        <v>1969</v>
      </c>
      <c r="V1438" s="6" t="str">
        <f>FLOOR(U1438,5) &amp; "-" &amp; FLOOR(U1438,5) + 5</f>
        <v>1965-1970</v>
      </c>
      <c r="W1438" s="24">
        <f>IFERROR(VLOOKUP(Data_Set[[#This Row],[Type Transport]],'[1]Taux émission CO2e'!$A$5:$B$16,2,0),0)</f>
        <v>1</v>
      </c>
      <c r="X1438" s="28">
        <f>IFERROR(VLOOKUP(Data_Set[[#This Row],[Type Transport]],'[1]Taux émission CO2e'!$A$5:$D$16,4,0),0)</f>
        <v>0.24099999999999999</v>
      </c>
      <c r="Y1438" s="24">
        <f>IFERROR(VLOOKUP(Data_Set[[#This Row],[Type Transport]],'[1]Taux émission CO2e'!$A$20:$B$31,2,0),0)</f>
        <v>0</v>
      </c>
      <c r="Z1438" s="6">
        <f>IFERROR(VLOOKUP(Data_Set[[#This Row],[Type Transport]],'[1]Taux émission CO2e'!$A$20:$D$31,4,0),0)</f>
        <v>0</v>
      </c>
      <c r="AA1438" s="30">
        <f>Data_Set[[#This Row],[Repartition Segment 1]]*Data_Set[[#This Row],[Coefficient CO2 Segment 1]]*Data_Set[[#This Row],[Poids OT (T)]]*Data_Set[[#This Row],[Distance (KM)]]</f>
        <v>3.2520539999999998</v>
      </c>
      <c r="AB1438" s="30">
        <f>Data_Set[[#This Row],[Repartition Segment 2]]*Data_Set[[#This Row],[Coefficient CO2 Segment 2]]*Data_Set[[#This Row],[Poids OT (T)]]*Data_Set[[#This Row],[Distance (KM)]]</f>
        <v>0</v>
      </c>
      <c r="AC1438" s="30">
        <f>Data_Set[[#This Row],[Bilan CO2 Segment 1 (Kg CO2)]]+Data_Set[[#This Row],[Bilan CO2 Segment 2 (Kg CO2)]]</f>
        <v>3.2520539999999998</v>
      </c>
      <c r="AD1438" s="1"/>
    </row>
    <row r="1439" spans="1:30" ht="12.5" x14ac:dyDescent="0.25">
      <c r="A1439" s="7">
        <v>20210200044</v>
      </c>
      <c r="B1439" s="18">
        <v>44244</v>
      </c>
      <c r="C1439" s="18" t="str">
        <f>TEXT(B1439, "mmmm")</f>
        <v>février</v>
      </c>
      <c r="D1439" s="18" t="str">
        <f>TEXT(B1439,"aaaa")</f>
        <v>2021</v>
      </c>
      <c r="E1439" s="7">
        <v>1325259</v>
      </c>
      <c r="F1439" s="17">
        <v>250</v>
      </c>
      <c r="G1439" s="23">
        <f>Data_Set[[#This Row],[Poids OT (kg)]]/1000</f>
        <v>0.25</v>
      </c>
      <c r="H1439" s="6" t="s">
        <v>3</v>
      </c>
      <c r="I1439" s="7">
        <v>98</v>
      </c>
      <c r="J1439" s="6">
        <v>91100</v>
      </c>
      <c r="K1439" s="6" t="s">
        <v>22</v>
      </c>
      <c r="L1439" s="6">
        <v>93120</v>
      </c>
      <c r="M1439" s="6" t="s">
        <v>21</v>
      </c>
      <c r="N1439" s="7">
        <v>53.975999999999999</v>
      </c>
      <c r="O1439" s="6" t="s">
        <v>145</v>
      </c>
      <c r="P1439" s="6" t="s">
        <v>146</v>
      </c>
      <c r="Q1439" s="11">
        <v>1690891543678</v>
      </c>
      <c r="R1439" s="12">
        <v>154098765</v>
      </c>
      <c r="S1439" s="6" t="str">
        <f>LEFT(Q1439,1)</f>
        <v>1</v>
      </c>
      <c r="T1439" s="6" t="str">
        <f>IF(S1439="1","Homme",IF(S1439="0","Inconnu","Femme"))</f>
        <v>Homme</v>
      </c>
      <c r="U1439" s="6" t="str">
        <f>"19"&amp;MID(Q1439, SEARCH("", Q1439) + 1,2)</f>
        <v>1969</v>
      </c>
      <c r="V1439" s="6" t="str">
        <f>FLOOR(U1439,5) &amp; "-" &amp; FLOOR(U1439,5) + 5</f>
        <v>1965-1970</v>
      </c>
      <c r="W1439" s="24">
        <f>IFERROR(VLOOKUP(Data_Set[[#This Row],[Type Transport]],'[1]Taux émission CO2e'!$A$5:$B$16,2,0),0)</f>
        <v>1</v>
      </c>
      <c r="X1439" s="28">
        <f>IFERROR(VLOOKUP(Data_Set[[#This Row],[Type Transport]],'[1]Taux émission CO2e'!$A$5:$D$16,4,0),0)</f>
        <v>0.24099999999999999</v>
      </c>
      <c r="Y1439" s="24">
        <f>IFERROR(VLOOKUP(Data_Set[[#This Row],[Type Transport]],'[1]Taux émission CO2e'!$A$20:$B$31,2,0),0)</f>
        <v>0</v>
      </c>
      <c r="Z1439" s="6">
        <f>IFERROR(VLOOKUP(Data_Set[[#This Row],[Type Transport]],'[1]Taux émission CO2e'!$A$20:$D$31,4,0),0)</f>
        <v>0</v>
      </c>
      <c r="AA1439" s="30">
        <f>Data_Set[[#This Row],[Repartition Segment 1]]*Data_Set[[#This Row],[Coefficient CO2 Segment 1]]*Data_Set[[#This Row],[Poids OT (T)]]*Data_Set[[#This Row],[Distance (KM)]]</f>
        <v>3.2520539999999998</v>
      </c>
      <c r="AB1439" s="30">
        <f>Data_Set[[#This Row],[Repartition Segment 2]]*Data_Set[[#This Row],[Coefficient CO2 Segment 2]]*Data_Set[[#This Row],[Poids OT (T)]]*Data_Set[[#This Row],[Distance (KM)]]</f>
        <v>0</v>
      </c>
      <c r="AC1439" s="30">
        <f>Data_Set[[#This Row],[Bilan CO2 Segment 1 (Kg CO2)]]+Data_Set[[#This Row],[Bilan CO2 Segment 2 (Kg CO2)]]</f>
        <v>3.2520539999999998</v>
      </c>
      <c r="AD1439" s="1"/>
    </row>
    <row r="1440" spans="1:30" ht="12.5" x14ac:dyDescent="0.25">
      <c r="A1440" s="7">
        <v>20210300043</v>
      </c>
      <c r="B1440" s="18">
        <v>44260</v>
      </c>
      <c r="C1440" s="18" t="str">
        <f>TEXT(B1440, "mmmm")</f>
        <v>mars</v>
      </c>
      <c r="D1440" s="18" t="str">
        <f>TEXT(B1440,"aaaa")</f>
        <v>2021</v>
      </c>
      <c r="E1440" s="7">
        <v>1334249</v>
      </c>
      <c r="F1440" s="17">
        <v>250</v>
      </c>
      <c r="G1440" s="23">
        <f>Data_Set[[#This Row],[Poids OT (kg)]]/1000</f>
        <v>0.25</v>
      </c>
      <c r="H1440" s="6" t="s">
        <v>3</v>
      </c>
      <c r="I1440" s="7">
        <v>98</v>
      </c>
      <c r="J1440" s="6">
        <v>91100</v>
      </c>
      <c r="K1440" s="6" t="s">
        <v>22</v>
      </c>
      <c r="L1440" s="6">
        <v>93120</v>
      </c>
      <c r="M1440" s="6" t="s">
        <v>21</v>
      </c>
      <c r="N1440" s="7">
        <v>53.975999999999999</v>
      </c>
      <c r="O1440" s="6" t="s">
        <v>145</v>
      </c>
      <c r="P1440" s="6" t="s">
        <v>146</v>
      </c>
      <c r="Q1440" s="11">
        <v>1690891543678</v>
      </c>
      <c r="R1440" s="12">
        <v>154098765</v>
      </c>
      <c r="S1440" s="6" t="str">
        <f>LEFT(Q1440,1)</f>
        <v>1</v>
      </c>
      <c r="T1440" s="6" t="str">
        <f>IF(S1440="1","Homme",IF(S1440="0","Inconnu","Femme"))</f>
        <v>Homme</v>
      </c>
      <c r="U1440" s="6" t="str">
        <f>"19"&amp;MID(Q1440, SEARCH("", Q1440) + 1,2)</f>
        <v>1969</v>
      </c>
      <c r="V1440" s="6" t="str">
        <f>FLOOR(U1440,5) &amp; "-" &amp; FLOOR(U1440,5) + 5</f>
        <v>1965-1970</v>
      </c>
      <c r="W1440" s="24">
        <f>IFERROR(VLOOKUP(Data_Set[[#This Row],[Type Transport]],'[1]Taux émission CO2e'!$A$5:$B$16,2,0),0)</f>
        <v>1</v>
      </c>
      <c r="X1440" s="28">
        <f>IFERROR(VLOOKUP(Data_Set[[#This Row],[Type Transport]],'[1]Taux émission CO2e'!$A$5:$D$16,4,0),0)</f>
        <v>0.24099999999999999</v>
      </c>
      <c r="Y1440" s="24">
        <f>IFERROR(VLOOKUP(Data_Set[[#This Row],[Type Transport]],'[1]Taux émission CO2e'!$A$20:$B$31,2,0),0)</f>
        <v>0</v>
      </c>
      <c r="Z1440" s="6">
        <f>IFERROR(VLOOKUP(Data_Set[[#This Row],[Type Transport]],'[1]Taux émission CO2e'!$A$20:$D$31,4,0),0)</f>
        <v>0</v>
      </c>
      <c r="AA1440" s="30">
        <f>Data_Set[[#This Row],[Repartition Segment 1]]*Data_Set[[#This Row],[Coefficient CO2 Segment 1]]*Data_Set[[#This Row],[Poids OT (T)]]*Data_Set[[#This Row],[Distance (KM)]]</f>
        <v>3.2520539999999998</v>
      </c>
      <c r="AB1440" s="30">
        <f>Data_Set[[#This Row],[Repartition Segment 2]]*Data_Set[[#This Row],[Coefficient CO2 Segment 2]]*Data_Set[[#This Row],[Poids OT (T)]]*Data_Set[[#This Row],[Distance (KM)]]</f>
        <v>0</v>
      </c>
      <c r="AC1440" s="30">
        <f>Data_Set[[#This Row],[Bilan CO2 Segment 1 (Kg CO2)]]+Data_Set[[#This Row],[Bilan CO2 Segment 2 (Kg CO2)]]</f>
        <v>3.2520539999999998</v>
      </c>
      <c r="AD1440" s="1"/>
    </row>
    <row r="1441" spans="1:30" ht="12.5" x14ac:dyDescent="0.25">
      <c r="A1441" s="7">
        <v>20210300043</v>
      </c>
      <c r="B1441" s="18">
        <v>44271</v>
      </c>
      <c r="C1441" s="18" t="str">
        <f>TEXT(B1441, "mmmm")</f>
        <v>mars</v>
      </c>
      <c r="D1441" s="18" t="str">
        <f>TEXT(B1441,"aaaa")</f>
        <v>2021</v>
      </c>
      <c r="E1441" s="7">
        <v>1337958</v>
      </c>
      <c r="F1441" s="17">
        <v>250</v>
      </c>
      <c r="G1441" s="23">
        <f>Data_Set[[#This Row],[Poids OT (kg)]]/1000</f>
        <v>0.25</v>
      </c>
      <c r="H1441" s="6" t="s">
        <v>3</v>
      </c>
      <c r="I1441" s="7">
        <v>98</v>
      </c>
      <c r="J1441" s="6">
        <v>91100</v>
      </c>
      <c r="K1441" s="6" t="s">
        <v>22</v>
      </c>
      <c r="L1441" s="6">
        <v>93120</v>
      </c>
      <c r="M1441" s="6" t="s">
        <v>21</v>
      </c>
      <c r="N1441" s="7">
        <v>53.975999999999999</v>
      </c>
      <c r="O1441" s="6" t="s">
        <v>145</v>
      </c>
      <c r="P1441" s="6" t="s">
        <v>146</v>
      </c>
      <c r="Q1441" s="11">
        <v>1690891543678</v>
      </c>
      <c r="R1441" s="12">
        <v>154098765</v>
      </c>
      <c r="S1441" s="6" t="str">
        <f>LEFT(Q1441,1)</f>
        <v>1</v>
      </c>
      <c r="T1441" s="6" t="str">
        <f>IF(S1441="1","Homme",IF(S1441="0","Inconnu","Femme"))</f>
        <v>Homme</v>
      </c>
      <c r="U1441" s="6" t="str">
        <f>"19"&amp;MID(Q1441, SEARCH("", Q1441) + 1,2)</f>
        <v>1969</v>
      </c>
      <c r="V1441" s="6" t="str">
        <f>FLOOR(U1441,5) &amp; "-" &amp; FLOOR(U1441,5) + 5</f>
        <v>1965-1970</v>
      </c>
      <c r="W1441" s="24">
        <f>IFERROR(VLOOKUP(Data_Set[[#This Row],[Type Transport]],'[1]Taux émission CO2e'!$A$5:$B$16,2,0),0)</f>
        <v>1</v>
      </c>
      <c r="X1441" s="28">
        <f>IFERROR(VLOOKUP(Data_Set[[#This Row],[Type Transport]],'[1]Taux émission CO2e'!$A$5:$D$16,4,0),0)</f>
        <v>0.24099999999999999</v>
      </c>
      <c r="Y1441" s="24">
        <f>IFERROR(VLOOKUP(Data_Set[[#This Row],[Type Transport]],'[1]Taux émission CO2e'!$A$20:$B$31,2,0),0)</f>
        <v>0</v>
      </c>
      <c r="Z1441" s="6">
        <f>IFERROR(VLOOKUP(Data_Set[[#This Row],[Type Transport]],'[1]Taux émission CO2e'!$A$20:$D$31,4,0),0)</f>
        <v>0</v>
      </c>
      <c r="AA1441" s="30">
        <f>Data_Set[[#This Row],[Repartition Segment 1]]*Data_Set[[#This Row],[Coefficient CO2 Segment 1]]*Data_Set[[#This Row],[Poids OT (T)]]*Data_Set[[#This Row],[Distance (KM)]]</f>
        <v>3.2520539999999998</v>
      </c>
      <c r="AB1441" s="30">
        <f>Data_Set[[#This Row],[Repartition Segment 2]]*Data_Set[[#This Row],[Coefficient CO2 Segment 2]]*Data_Set[[#This Row],[Poids OT (T)]]*Data_Set[[#This Row],[Distance (KM)]]</f>
        <v>0</v>
      </c>
      <c r="AC1441" s="30">
        <f>Data_Set[[#This Row],[Bilan CO2 Segment 1 (Kg CO2)]]+Data_Set[[#This Row],[Bilan CO2 Segment 2 (Kg CO2)]]</f>
        <v>3.2520539999999998</v>
      </c>
      <c r="AD1441" s="1"/>
    </row>
    <row r="1442" spans="1:30" ht="12.5" x14ac:dyDescent="0.25">
      <c r="A1442" s="7">
        <v>20220300036</v>
      </c>
      <c r="B1442" s="18">
        <v>44615</v>
      </c>
      <c r="C1442" s="18" t="str">
        <f>TEXT(B1442, "mmmm")</f>
        <v>février</v>
      </c>
      <c r="D1442" s="18" t="str">
        <f>TEXT(B1442,"aaaa")</f>
        <v>2022</v>
      </c>
      <c r="E1442" s="7">
        <v>1471171</v>
      </c>
      <c r="F1442" s="17">
        <v>200</v>
      </c>
      <c r="G1442" s="23">
        <f>Data_Set[[#This Row],[Poids OT (kg)]]/1000</f>
        <v>0.2</v>
      </c>
      <c r="H1442" s="6" t="s">
        <v>8</v>
      </c>
      <c r="I1442" s="7">
        <v>90</v>
      </c>
      <c r="J1442" s="6">
        <v>91100</v>
      </c>
      <c r="K1442" s="6" t="s">
        <v>22</v>
      </c>
      <c r="L1442" s="6">
        <v>93120</v>
      </c>
      <c r="M1442" s="6" t="s">
        <v>21</v>
      </c>
      <c r="N1442" s="7">
        <v>53.975999999999999</v>
      </c>
      <c r="O1442" s="6" t="s">
        <v>145</v>
      </c>
      <c r="P1442" s="6" t="s">
        <v>146</v>
      </c>
      <c r="Q1442" s="11">
        <v>1690891543678</v>
      </c>
      <c r="R1442" s="12">
        <v>154098765</v>
      </c>
      <c r="S1442" s="6" t="str">
        <f>LEFT(Q1442,1)</f>
        <v>1</v>
      </c>
      <c r="T1442" s="6" t="str">
        <f>IF(S1442="1","Homme",IF(S1442="0","Inconnu","Femme"))</f>
        <v>Homme</v>
      </c>
      <c r="U1442" s="6" t="str">
        <f>"19"&amp;MID(Q1442, SEARCH("", Q1442) + 1,2)</f>
        <v>1969</v>
      </c>
      <c r="V1442" s="6" t="str">
        <f>FLOOR(U1442,5) &amp; "-" &amp; FLOOR(U1442,5) + 5</f>
        <v>1965-1970</v>
      </c>
      <c r="W1442" s="24">
        <f>IFERROR(VLOOKUP(Data_Set[[#This Row],[Type Transport]],'[1]Taux émission CO2e'!$A$5:$B$16,2,0),0)</f>
        <v>1</v>
      </c>
      <c r="X1442" s="28">
        <f>IFERROR(VLOOKUP(Data_Set[[#This Row],[Type Transport]],'[1]Taux émission CO2e'!$A$5:$D$16,4,0),0)</f>
        <v>0.16</v>
      </c>
      <c r="Y1442" s="24">
        <f>IFERROR(VLOOKUP(Data_Set[[#This Row],[Type Transport]],'[1]Taux émission CO2e'!$A$20:$B$31,2,0),0)</f>
        <v>0</v>
      </c>
      <c r="Z1442" s="6">
        <f>IFERROR(VLOOKUP(Data_Set[[#This Row],[Type Transport]],'[1]Taux émission CO2e'!$A$20:$D$31,4,0),0)</f>
        <v>0</v>
      </c>
      <c r="AA1442" s="30">
        <f>Data_Set[[#This Row],[Repartition Segment 1]]*Data_Set[[#This Row],[Coefficient CO2 Segment 1]]*Data_Set[[#This Row],[Poids OT (T)]]*Data_Set[[#This Row],[Distance (KM)]]</f>
        <v>1.7272320000000001</v>
      </c>
      <c r="AB1442" s="30">
        <f>Data_Set[[#This Row],[Repartition Segment 2]]*Data_Set[[#This Row],[Coefficient CO2 Segment 2]]*Data_Set[[#This Row],[Poids OT (T)]]*Data_Set[[#This Row],[Distance (KM)]]</f>
        <v>0</v>
      </c>
      <c r="AC1442" s="30">
        <f>Data_Set[[#This Row],[Bilan CO2 Segment 1 (Kg CO2)]]+Data_Set[[#This Row],[Bilan CO2 Segment 2 (Kg CO2)]]</f>
        <v>1.7272320000000001</v>
      </c>
      <c r="AD1442" s="1"/>
    </row>
    <row r="1443" spans="1:30" ht="12.5" x14ac:dyDescent="0.25">
      <c r="A1443" s="7">
        <v>202203000165</v>
      </c>
      <c r="B1443" s="18">
        <v>44642</v>
      </c>
      <c r="C1443" s="18" t="str">
        <f>TEXT(B1443, "mmmm")</f>
        <v>mars</v>
      </c>
      <c r="D1443" s="18" t="str">
        <f>TEXT(B1443,"aaaa")</f>
        <v>2022</v>
      </c>
      <c r="E1443" s="7">
        <v>1482314</v>
      </c>
      <c r="F1443" s="17">
        <v>150</v>
      </c>
      <c r="G1443" s="23">
        <f>Data_Set[[#This Row],[Poids OT (kg)]]/1000</f>
        <v>0.15</v>
      </c>
      <c r="H1443" s="6" t="s">
        <v>0</v>
      </c>
      <c r="I1443" s="7">
        <v>98</v>
      </c>
      <c r="J1443" s="6">
        <v>91100</v>
      </c>
      <c r="K1443" s="6" t="s">
        <v>22</v>
      </c>
      <c r="L1443" s="6">
        <v>93120</v>
      </c>
      <c r="M1443" s="6" t="s">
        <v>21</v>
      </c>
      <c r="N1443" s="7">
        <v>53.975999999999999</v>
      </c>
      <c r="O1443" s="6" t="s">
        <v>145</v>
      </c>
      <c r="P1443" s="6" t="s">
        <v>146</v>
      </c>
      <c r="Q1443" s="11">
        <v>1690891543678</v>
      </c>
      <c r="R1443" s="12">
        <v>154098765</v>
      </c>
      <c r="S1443" s="6" t="str">
        <f>LEFT(Q1443,1)</f>
        <v>1</v>
      </c>
      <c r="T1443" s="6" t="str">
        <f>IF(S1443="1","Homme",IF(S1443="0","Inconnu","Femme"))</f>
        <v>Homme</v>
      </c>
      <c r="U1443" s="6" t="str">
        <f>"19"&amp;MID(Q1443, SEARCH("", Q1443) + 1,2)</f>
        <v>1969</v>
      </c>
      <c r="V1443" s="6" t="str">
        <f>FLOOR(U1443,5) &amp; "-" &amp; FLOOR(U1443,5) + 5</f>
        <v>1965-1970</v>
      </c>
      <c r="W1443" s="24">
        <f>IFERROR(VLOOKUP(Data_Set[[#This Row],[Type Transport]],'[1]Taux émission CO2e'!$A$5:$B$16,2,0),0)</f>
        <v>0.3</v>
      </c>
      <c r="X1443" s="28">
        <f>IFERROR(VLOOKUP(Data_Set[[#This Row],[Type Transport]],'[1]Taux émission CO2e'!$A$5:$D$16,4,0),0)</f>
        <v>0.16</v>
      </c>
      <c r="Y1443" s="24">
        <f>IFERROR(VLOOKUP(Data_Set[[#This Row],[Type Transport]],'[1]Taux émission CO2e'!$A$20:$B$31,2,0),0)</f>
        <v>0.7</v>
      </c>
      <c r="Z1443" s="6">
        <f>IFERROR(VLOOKUP(Data_Set[[#This Row],[Type Transport]],'[1]Taux émission CO2e'!$A$20:$D$31,4,0),0)</f>
        <v>6.7400000000000002E-2</v>
      </c>
      <c r="AA1443" s="30">
        <f>Data_Set[[#This Row],[Repartition Segment 1]]*Data_Set[[#This Row],[Coefficient CO2 Segment 1]]*Data_Set[[#This Row],[Poids OT (T)]]*Data_Set[[#This Row],[Distance (KM)]]</f>
        <v>0.38862720000000001</v>
      </c>
      <c r="AB1443" s="30">
        <f>Data_Set[[#This Row],[Repartition Segment 2]]*Data_Set[[#This Row],[Coefficient CO2 Segment 2]]*Data_Set[[#This Row],[Poids OT (T)]]*Data_Set[[#This Row],[Distance (KM)]]</f>
        <v>0.38198815199999997</v>
      </c>
      <c r="AC1443" s="30">
        <f>Data_Set[[#This Row],[Bilan CO2 Segment 1 (Kg CO2)]]+Data_Set[[#This Row],[Bilan CO2 Segment 2 (Kg CO2)]]</f>
        <v>0.77061535199999998</v>
      </c>
      <c r="AD1443" s="1"/>
    </row>
    <row r="1444" spans="1:30" ht="12.5" x14ac:dyDescent="0.25">
      <c r="A1444" s="7">
        <v>202203000165</v>
      </c>
      <c r="B1444" s="18">
        <v>44650</v>
      </c>
      <c r="C1444" s="18" t="str">
        <f>TEXT(B1444, "mmmm")</f>
        <v>mars</v>
      </c>
      <c r="D1444" s="18" t="str">
        <f>TEXT(B1444,"aaaa")</f>
        <v>2022</v>
      </c>
      <c r="E1444" s="7">
        <v>1486103</v>
      </c>
      <c r="F1444" s="17">
        <v>250</v>
      </c>
      <c r="G1444" s="23">
        <f>Data_Set[[#This Row],[Poids OT (kg)]]/1000</f>
        <v>0.25</v>
      </c>
      <c r="H1444" s="6" t="s">
        <v>0</v>
      </c>
      <c r="I1444" s="7">
        <v>80</v>
      </c>
      <c r="J1444" s="6">
        <v>91100</v>
      </c>
      <c r="K1444" s="6" t="s">
        <v>22</v>
      </c>
      <c r="L1444" s="6">
        <v>93120</v>
      </c>
      <c r="M1444" s="6" t="s">
        <v>21</v>
      </c>
      <c r="N1444" s="7">
        <v>53.975999999999999</v>
      </c>
      <c r="O1444" s="6" t="s">
        <v>145</v>
      </c>
      <c r="P1444" s="6" t="s">
        <v>146</v>
      </c>
      <c r="Q1444" s="11">
        <v>1690891543678</v>
      </c>
      <c r="R1444" s="12">
        <v>154098765</v>
      </c>
      <c r="S1444" s="6" t="str">
        <f>LEFT(Q1444,1)</f>
        <v>1</v>
      </c>
      <c r="T1444" s="6" t="str">
        <f>IF(S1444="1","Homme",IF(S1444="0","Inconnu","Femme"))</f>
        <v>Homme</v>
      </c>
      <c r="U1444" s="6" t="str">
        <f>"19"&amp;MID(Q1444, SEARCH("", Q1444) + 1,2)</f>
        <v>1969</v>
      </c>
      <c r="V1444" s="6" t="str">
        <f>FLOOR(U1444,5) &amp; "-" &amp; FLOOR(U1444,5) + 5</f>
        <v>1965-1970</v>
      </c>
      <c r="W1444" s="24">
        <f>IFERROR(VLOOKUP(Data_Set[[#This Row],[Type Transport]],'[1]Taux émission CO2e'!$A$5:$B$16,2,0),0)</f>
        <v>0.3</v>
      </c>
      <c r="X1444" s="28">
        <f>IFERROR(VLOOKUP(Data_Set[[#This Row],[Type Transport]],'[1]Taux émission CO2e'!$A$5:$D$16,4,0),0)</f>
        <v>0.16</v>
      </c>
      <c r="Y1444" s="24">
        <f>IFERROR(VLOOKUP(Data_Set[[#This Row],[Type Transport]],'[1]Taux émission CO2e'!$A$20:$B$31,2,0),0)</f>
        <v>0.7</v>
      </c>
      <c r="Z1444" s="6">
        <f>IFERROR(VLOOKUP(Data_Set[[#This Row],[Type Transport]],'[1]Taux émission CO2e'!$A$20:$D$31,4,0),0)</f>
        <v>6.7400000000000002E-2</v>
      </c>
      <c r="AA1444" s="30">
        <f>Data_Set[[#This Row],[Repartition Segment 1]]*Data_Set[[#This Row],[Coefficient CO2 Segment 1]]*Data_Set[[#This Row],[Poids OT (T)]]*Data_Set[[#This Row],[Distance (KM)]]</f>
        <v>0.64771199999999995</v>
      </c>
      <c r="AB1444" s="30">
        <f>Data_Set[[#This Row],[Repartition Segment 2]]*Data_Set[[#This Row],[Coefficient CO2 Segment 2]]*Data_Set[[#This Row],[Poids OT (T)]]*Data_Set[[#This Row],[Distance (KM)]]</f>
        <v>0.63664692000000001</v>
      </c>
      <c r="AC1444" s="30">
        <f>Data_Set[[#This Row],[Bilan CO2 Segment 1 (Kg CO2)]]+Data_Set[[#This Row],[Bilan CO2 Segment 2 (Kg CO2)]]</f>
        <v>1.2843589199999998</v>
      </c>
      <c r="AD1444" s="1"/>
    </row>
    <row r="1445" spans="1:30" ht="12.5" x14ac:dyDescent="0.25">
      <c r="A1445" s="7">
        <v>20220400055</v>
      </c>
      <c r="B1445" s="18">
        <v>44663</v>
      </c>
      <c r="C1445" s="18" t="str">
        <f>TEXT(B1445, "mmmm")</f>
        <v>avril</v>
      </c>
      <c r="D1445" s="18" t="str">
        <f>TEXT(B1445,"aaaa")</f>
        <v>2022</v>
      </c>
      <c r="E1445" s="7">
        <v>1492622</v>
      </c>
      <c r="F1445" s="17">
        <v>300</v>
      </c>
      <c r="G1445" s="23">
        <f>Data_Set[[#This Row],[Poids OT (kg)]]/1000</f>
        <v>0.3</v>
      </c>
      <c r="H1445" s="6" t="s">
        <v>0</v>
      </c>
      <c r="I1445" s="7">
        <v>80</v>
      </c>
      <c r="J1445" s="6">
        <v>91100</v>
      </c>
      <c r="K1445" s="6" t="s">
        <v>22</v>
      </c>
      <c r="L1445" s="6">
        <v>93120</v>
      </c>
      <c r="M1445" s="6" t="s">
        <v>21</v>
      </c>
      <c r="N1445" s="7">
        <v>53.975999999999999</v>
      </c>
      <c r="O1445" s="6" t="s">
        <v>145</v>
      </c>
      <c r="P1445" s="6" t="s">
        <v>146</v>
      </c>
      <c r="Q1445" s="11">
        <v>1690891543678</v>
      </c>
      <c r="R1445" s="12">
        <v>154098765</v>
      </c>
      <c r="S1445" s="6" t="str">
        <f>LEFT(Q1445,1)</f>
        <v>1</v>
      </c>
      <c r="T1445" s="6" t="str">
        <f>IF(S1445="1","Homme",IF(S1445="0","Inconnu","Femme"))</f>
        <v>Homme</v>
      </c>
      <c r="U1445" s="6" t="str">
        <f>"19"&amp;MID(Q1445, SEARCH("", Q1445) + 1,2)</f>
        <v>1969</v>
      </c>
      <c r="V1445" s="6" t="str">
        <f>FLOOR(U1445,5) &amp; "-" &amp; FLOOR(U1445,5) + 5</f>
        <v>1965-1970</v>
      </c>
      <c r="W1445" s="24">
        <f>IFERROR(VLOOKUP(Data_Set[[#This Row],[Type Transport]],'[1]Taux émission CO2e'!$A$5:$B$16,2,0),0)</f>
        <v>0.3</v>
      </c>
      <c r="X1445" s="28">
        <f>IFERROR(VLOOKUP(Data_Set[[#This Row],[Type Transport]],'[1]Taux émission CO2e'!$A$5:$D$16,4,0),0)</f>
        <v>0.16</v>
      </c>
      <c r="Y1445" s="24">
        <f>IFERROR(VLOOKUP(Data_Set[[#This Row],[Type Transport]],'[1]Taux émission CO2e'!$A$20:$B$31,2,0),0)</f>
        <v>0.7</v>
      </c>
      <c r="Z1445" s="6">
        <f>IFERROR(VLOOKUP(Data_Set[[#This Row],[Type Transport]],'[1]Taux émission CO2e'!$A$20:$D$31,4,0),0)</f>
        <v>6.7400000000000002E-2</v>
      </c>
      <c r="AA1445" s="30">
        <f>Data_Set[[#This Row],[Repartition Segment 1]]*Data_Set[[#This Row],[Coefficient CO2 Segment 1]]*Data_Set[[#This Row],[Poids OT (T)]]*Data_Set[[#This Row],[Distance (KM)]]</f>
        <v>0.77725440000000001</v>
      </c>
      <c r="AB1445" s="30">
        <f>Data_Set[[#This Row],[Repartition Segment 2]]*Data_Set[[#This Row],[Coefficient CO2 Segment 2]]*Data_Set[[#This Row],[Poids OT (T)]]*Data_Set[[#This Row],[Distance (KM)]]</f>
        <v>0.76397630399999994</v>
      </c>
      <c r="AC1445" s="30">
        <f>Data_Set[[#This Row],[Bilan CO2 Segment 1 (Kg CO2)]]+Data_Set[[#This Row],[Bilan CO2 Segment 2 (Kg CO2)]]</f>
        <v>1.541230704</v>
      </c>
      <c r="AD1445" s="1"/>
    </row>
    <row r="1446" spans="1:30" ht="12.5" x14ac:dyDescent="0.25">
      <c r="A1446" s="7">
        <v>2022050075</v>
      </c>
      <c r="B1446" s="18">
        <v>44687</v>
      </c>
      <c r="C1446" s="18" t="str">
        <f>TEXT(B1446, "mmmm")</f>
        <v>mai</v>
      </c>
      <c r="D1446" s="18" t="str">
        <f>TEXT(B1446,"aaaa")</f>
        <v>2022</v>
      </c>
      <c r="E1446" s="7">
        <v>1502507</v>
      </c>
      <c r="F1446" s="17">
        <v>250</v>
      </c>
      <c r="G1446" s="23">
        <f>Data_Set[[#This Row],[Poids OT (kg)]]/1000</f>
        <v>0.25</v>
      </c>
      <c r="H1446" s="6" t="s">
        <v>0</v>
      </c>
      <c r="I1446" s="7">
        <v>80</v>
      </c>
      <c r="J1446" s="6">
        <v>91100</v>
      </c>
      <c r="K1446" s="6" t="s">
        <v>22</v>
      </c>
      <c r="L1446" s="6">
        <v>93120</v>
      </c>
      <c r="M1446" s="6" t="s">
        <v>21</v>
      </c>
      <c r="N1446" s="7">
        <v>53.975999999999999</v>
      </c>
      <c r="O1446" s="6" t="s">
        <v>145</v>
      </c>
      <c r="P1446" s="6" t="s">
        <v>146</v>
      </c>
      <c r="Q1446" s="11">
        <v>1690891543678</v>
      </c>
      <c r="R1446" s="12">
        <v>154098765</v>
      </c>
      <c r="S1446" s="6" t="str">
        <f>LEFT(Q1446,1)</f>
        <v>1</v>
      </c>
      <c r="T1446" s="6" t="str">
        <f>IF(S1446="1","Homme",IF(S1446="0","Inconnu","Femme"))</f>
        <v>Homme</v>
      </c>
      <c r="U1446" s="6" t="str">
        <f>"19"&amp;MID(Q1446, SEARCH("", Q1446) + 1,2)</f>
        <v>1969</v>
      </c>
      <c r="V1446" s="6" t="str">
        <f>FLOOR(U1446,5) &amp; "-" &amp; FLOOR(U1446,5) + 5</f>
        <v>1965-1970</v>
      </c>
      <c r="W1446" s="24">
        <f>IFERROR(VLOOKUP(Data_Set[[#This Row],[Type Transport]],'[1]Taux émission CO2e'!$A$5:$B$16,2,0),0)</f>
        <v>0.3</v>
      </c>
      <c r="X1446" s="28">
        <f>IFERROR(VLOOKUP(Data_Set[[#This Row],[Type Transport]],'[1]Taux émission CO2e'!$A$5:$D$16,4,0),0)</f>
        <v>0.16</v>
      </c>
      <c r="Y1446" s="24">
        <f>IFERROR(VLOOKUP(Data_Set[[#This Row],[Type Transport]],'[1]Taux émission CO2e'!$A$20:$B$31,2,0),0)</f>
        <v>0.7</v>
      </c>
      <c r="Z1446" s="6">
        <f>IFERROR(VLOOKUP(Data_Set[[#This Row],[Type Transport]],'[1]Taux émission CO2e'!$A$20:$D$31,4,0),0)</f>
        <v>6.7400000000000002E-2</v>
      </c>
      <c r="AA1446" s="30">
        <f>Data_Set[[#This Row],[Repartition Segment 1]]*Data_Set[[#This Row],[Coefficient CO2 Segment 1]]*Data_Set[[#This Row],[Poids OT (T)]]*Data_Set[[#This Row],[Distance (KM)]]</f>
        <v>0.64771199999999995</v>
      </c>
      <c r="AB1446" s="30">
        <f>Data_Set[[#This Row],[Repartition Segment 2]]*Data_Set[[#This Row],[Coefficient CO2 Segment 2]]*Data_Set[[#This Row],[Poids OT (T)]]*Data_Set[[#This Row],[Distance (KM)]]</f>
        <v>0.63664692000000001</v>
      </c>
      <c r="AC1446" s="30">
        <f>Data_Set[[#This Row],[Bilan CO2 Segment 1 (Kg CO2)]]+Data_Set[[#This Row],[Bilan CO2 Segment 2 (Kg CO2)]]</f>
        <v>1.2843589199999998</v>
      </c>
      <c r="AD1446" s="1"/>
    </row>
    <row r="1447" spans="1:30" ht="12.5" x14ac:dyDescent="0.25">
      <c r="A1447" s="7">
        <v>20210500105</v>
      </c>
      <c r="B1447" s="18">
        <v>44349</v>
      </c>
      <c r="C1447" s="18" t="str">
        <f>TEXT(B1447, "mmmm")</f>
        <v>juin</v>
      </c>
      <c r="D1447" s="18" t="str">
        <f>TEXT(B1447,"aaaa")</f>
        <v>2021</v>
      </c>
      <c r="E1447" s="7">
        <v>1370844</v>
      </c>
      <c r="F1447" s="17">
        <v>300</v>
      </c>
      <c r="G1447" s="23">
        <f>Data_Set[[#This Row],[Poids OT (kg)]]/1000</f>
        <v>0.3</v>
      </c>
      <c r="H1447" s="6" t="s">
        <v>3</v>
      </c>
      <c r="I1447" s="7">
        <v>80</v>
      </c>
      <c r="J1447" s="6">
        <v>93000</v>
      </c>
      <c r="K1447" s="6" t="s">
        <v>40</v>
      </c>
      <c r="L1447" s="6">
        <v>91100</v>
      </c>
      <c r="M1447" s="6" t="s">
        <v>22</v>
      </c>
      <c r="N1447" s="7">
        <v>52.249000000000002</v>
      </c>
      <c r="O1447" s="6" t="s">
        <v>182</v>
      </c>
      <c r="P1447" s="6" t="s">
        <v>183</v>
      </c>
      <c r="Q1447" s="11">
        <v>1710993765987</v>
      </c>
      <c r="R1447" s="12">
        <v>145096532</v>
      </c>
      <c r="S1447" s="6" t="str">
        <f>LEFT(Q1447,1)</f>
        <v>1</v>
      </c>
      <c r="T1447" s="6" t="str">
        <f>IF(S1447="1","Homme",IF(S1447="0","Inconnu","Femme"))</f>
        <v>Homme</v>
      </c>
      <c r="U1447" s="6" t="str">
        <f>"19"&amp;MID(Q1447, SEARCH("", Q1447) + 1,2)</f>
        <v>1971</v>
      </c>
      <c r="V1447" s="6" t="str">
        <f>FLOOR(U1447,5) &amp; "-" &amp; FLOOR(U1447,5) + 5</f>
        <v>1970-1975</v>
      </c>
      <c r="W1447" s="24">
        <f>IFERROR(VLOOKUP(Data_Set[[#This Row],[Type Transport]],'[1]Taux émission CO2e'!$A$5:$B$16,2,0),0)</f>
        <v>1</v>
      </c>
      <c r="X1447" s="28">
        <f>IFERROR(VLOOKUP(Data_Set[[#This Row],[Type Transport]],'[1]Taux émission CO2e'!$A$5:$D$16,4,0),0)</f>
        <v>0.24099999999999999</v>
      </c>
      <c r="Y1447" s="24">
        <f>IFERROR(VLOOKUP(Data_Set[[#This Row],[Type Transport]],'[1]Taux émission CO2e'!$A$20:$B$31,2,0),0)</f>
        <v>0</v>
      </c>
      <c r="Z1447" s="6">
        <f>IFERROR(VLOOKUP(Data_Set[[#This Row],[Type Transport]],'[1]Taux émission CO2e'!$A$20:$D$31,4,0),0)</f>
        <v>0</v>
      </c>
      <c r="AA1447" s="30">
        <f>Data_Set[[#This Row],[Repartition Segment 1]]*Data_Set[[#This Row],[Coefficient CO2 Segment 1]]*Data_Set[[#This Row],[Poids OT (T)]]*Data_Set[[#This Row],[Distance (KM)]]</f>
        <v>3.7776026999999996</v>
      </c>
      <c r="AB1447" s="30">
        <f>Data_Set[[#This Row],[Repartition Segment 2]]*Data_Set[[#This Row],[Coefficient CO2 Segment 2]]*Data_Set[[#This Row],[Poids OT (T)]]*Data_Set[[#This Row],[Distance (KM)]]</f>
        <v>0</v>
      </c>
      <c r="AC1447" s="30">
        <f>Data_Set[[#This Row],[Bilan CO2 Segment 1 (Kg CO2)]]+Data_Set[[#This Row],[Bilan CO2 Segment 2 (Kg CO2)]]</f>
        <v>3.7776026999999996</v>
      </c>
      <c r="AD1447" s="1"/>
    </row>
    <row r="1448" spans="1:30" ht="12.5" x14ac:dyDescent="0.25">
      <c r="A1448" s="7">
        <v>20210900038</v>
      </c>
      <c r="B1448" s="18">
        <v>44442</v>
      </c>
      <c r="C1448" s="18" t="str">
        <f>TEXT(B1448, "mmmm")</f>
        <v>septembre</v>
      </c>
      <c r="D1448" s="18" t="str">
        <f>TEXT(B1448,"aaaa")</f>
        <v>2021</v>
      </c>
      <c r="E1448" s="7">
        <v>1401377</v>
      </c>
      <c r="F1448" s="17">
        <v>200</v>
      </c>
      <c r="G1448" s="23">
        <f>Data_Set[[#This Row],[Poids OT (kg)]]/1000</f>
        <v>0.2</v>
      </c>
      <c r="H1448" s="6" t="s">
        <v>3</v>
      </c>
      <c r="I1448" s="7">
        <v>110</v>
      </c>
      <c r="J1448" s="6">
        <v>93000</v>
      </c>
      <c r="K1448" s="6" t="s">
        <v>40</v>
      </c>
      <c r="L1448" s="6">
        <v>91100</v>
      </c>
      <c r="M1448" s="6" t="s">
        <v>22</v>
      </c>
      <c r="N1448" s="7">
        <v>52.249000000000002</v>
      </c>
      <c r="O1448" s="6" t="s">
        <v>182</v>
      </c>
      <c r="P1448" s="6" t="s">
        <v>183</v>
      </c>
      <c r="Q1448" s="11">
        <v>1710993765987</v>
      </c>
      <c r="R1448" s="12">
        <v>145096532</v>
      </c>
      <c r="S1448" s="6" t="str">
        <f>LEFT(Q1448,1)</f>
        <v>1</v>
      </c>
      <c r="T1448" s="6" t="str">
        <f>IF(S1448="1","Homme",IF(S1448="0","Inconnu","Femme"))</f>
        <v>Homme</v>
      </c>
      <c r="U1448" s="6" t="str">
        <f>"19"&amp;MID(Q1448, SEARCH("", Q1448) + 1,2)</f>
        <v>1971</v>
      </c>
      <c r="V1448" s="6" t="str">
        <f>FLOOR(U1448,5) &amp; "-" &amp; FLOOR(U1448,5) + 5</f>
        <v>1970-1975</v>
      </c>
      <c r="W1448" s="24">
        <f>IFERROR(VLOOKUP(Data_Set[[#This Row],[Type Transport]],'[1]Taux émission CO2e'!$A$5:$B$16,2,0),0)</f>
        <v>1</v>
      </c>
      <c r="X1448" s="28">
        <f>IFERROR(VLOOKUP(Data_Set[[#This Row],[Type Transport]],'[1]Taux émission CO2e'!$A$5:$D$16,4,0),0)</f>
        <v>0.24099999999999999</v>
      </c>
      <c r="Y1448" s="24">
        <f>IFERROR(VLOOKUP(Data_Set[[#This Row],[Type Transport]],'[1]Taux émission CO2e'!$A$20:$B$31,2,0),0)</f>
        <v>0</v>
      </c>
      <c r="Z1448" s="6">
        <f>IFERROR(VLOOKUP(Data_Set[[#This Row],[Type Transport]],'[1]Taux émission CO2e'!$A$20:$D$31,4,0),0)</f>
        <v>0</v>
      </c>
      <c r="AA1448" s="30">
        <f>Data_Set[[#This Row],[Repartition Segment 1]]*Data_Set[[#This Row],[Coefficient CO2 Segment 1]]*Data_Set[[#This Row],[Poids OT (T)]]*Data_Set[[#This Row],[Distance (KM)]]</f>
        <v>2.5184017999999999</v>
      </c>
      <c r="AB1448" s="30">
        <f>Data_Set[[#This Row],[Repartition Segment 2]]*Data_Set[[#This Row],[Coefficient CO2 Segment 2]]*Data_Set[[#This Row],[Poids OT (T)]]*Data_Set[[#This Row],[Distance (KM)]]</f>
        <v>0</v>
      </c>
      <c r="AC1448" s="30">
        <f>Data_Set[[#This Row],[Bilan CO2 Segment 1 (Kg CO2)]]+Data_Set[[#This Row],[Bilan CO2 Segment 2 (Kg CO2)]]</f>
        <v>2.5184017999999999</v>
      </c>
      <c r="AD1448" s="1"/>
    </row>
    <row r="1449" spans="1:30" ht="12.5" x14ac:dyDescent="0.25">
      <c r="A1449" s="7">
        <v>20211000042</v>
      </c>
      <c r="B1449" s="18">
        <v>44476</v>
      </c>
      <c r="C1449" s="18" t="str">
        <f>TEXT(B1449, "mmmm")</f>
        <v>octobre</v>
      </c>
      <c r="D1449" s="18" t="str">
        <f>TEXT(B1449,"aaaa")</f>
        <v>2021</v>
      </c>
      <c r="E1449" s="7">
        <v>1416012</v>
      </c>
      <c r="F1449" s="17">
        <v>200</v>
      </c>
      <c r="G1449" s="23">
        <f>Data_Set[[#This Row],[Poids OT (kg)]]/1000</f>
        <v>0.2</v>
      </c>
      <c r="H1449" s="6" t="s">
        <v>3</v>
      </c>
      <c r="I1449" s="7">
        <v>110</v>
      </c>
      <c r="J1449" s="6">
        <v>93000</v>
      </c>
      <c r="K1449" s="6" t="s">
        <v>40</v>
      </c>
      <c r="L1449" s="6">
        <v>91100</v>
      </c>
      <c r="M1449" s="6" t="s">
        <v>22</v>
      </c>
      <c r="N1449" s="7">
        <v>52.249000000000002</v>
      </c>
      <c r="O1449" s="6" t="s">
        <v>182</v>
      </c>
      <c r="P1449" s="6" t="s">
        <v>183</v>
      </c>
      <c r="Q1449" s="11">
        <v>1710993765987</v>
      </c>
      <c r="R1449" s="12">
        <v>145096532</v>
      </c>
      <c r="S1449" s="6" t="str">
        <f>LEFT(Q1449,1)</f>
        <v>1</v>
      </c>
      <c r="T1449" s="6" t="str">
        <f>IF(S1449="1","Homme",IF(S1449="0","Inconnu","Femme"))</f>
        <v>Homme</v>
      </c>
      <c r="U1449" s="6" t="str">
        <f>"19"&amp;MID(Q1449, SEARCH("", Q1449) + 1,2)</f>
        <v>1971</v>
      </c>
      <c r="V1449" s="6" t="str">
        <f>FLOOR(U1449,5) &amp; "-" &amp; FLOOR(U1449,5) + 5</f>
        <v>1970-1975</v>
      </c>
      <c r="W1449" s="24">
        <f>IFERROR(VLOOKUP(Data_Set[[#This Row],[Type Transport]],'[1]Taux émission CO2e'!$A$5:$B$16,2,0),0)</f>
        <v>1</v>
      </c>
      <c r="X1449" s="28">
        <f>IFERROR(VLOOKUP(Data_Set[[#This Row],[Type Transport]],'[1]Taux émission CO2e'!$A$5:$D$16,4,0),0)</f>
        <v>0.24099999999999999</v>
      </c>
      <c r="Y1449" s="24">
        <f>IFERROR(VLOOKUP(Data_Set[[#This Row],[Type Transport]],'[1]Taux émission CO2e'!$A$20:$B$31,2,0),0)</f>
        <v>0</v>
      </c>
      <c r="Z1449" s="6">
        <f>IFERROR(VLOOKUP(Data_Set[[#This Row],[Type Transport]],'[1]Taux émission CO2e'!$A$20:$D$31,4,0),0)</f>
        <v>0</v>
      </c>
      <c r="AA1449" s="30">
        <f>Data_Set[[#This Row],[Repartition Segment 1]]*Data_Set[[#This Row],[Coefficient CO2 Segment 1]]*Data_Set[[#This Row],[Poids OT (T)]]*Data_Set[[#This Row],[Distance (KM)]]</f>
        <v>2.5184017999999999</v>
      </c>
      <c r="AB1449" s="30">
        <f>Data_Set[[#This Row],[Repartition Segment 2]]*Data_Set[[#This Row],[Coefficient CO2 Segment 2]]*Data_Set[[#This Row],[Poids OT (T)]]*Data_Set[[#This Row],[Distance (KM)]]</f>
        <v>0</v>
      </c>
      <c r="AC1449" s="30">
        <f>Data_Set[[#This Row],[Bilan CO2 Segment 1 (Kg CO2)]]+Data_Set[[#This Row],[Bilan CO2 Segment 2 (Kg CO2)]]</f>
        <v>2.5184017999999999</v>
      </c>
      <c r="AD1449" s="1"/>
    </row>
    <row r="1450" spans="1:30" ht="12.5" x14ac:dyDescent="0.25">
      <c r="A1450" s="7">
        <v>20211100039</v>
      </c>
      <c r="B1450" s="18">
        <v>44498</v>
      </c>
      <c r="C1450" s="18" t="str">
        <f>TEXT(B1450, "mmmm")</f>
        <v>octobre</v>
      </c>
      <c r="D1450" s="18" t="str">
        <f>TEXT(B1450,"aaaa")</f>
        <v>2021</v>
      </c>
      <c r="E1450" s="7">
        <v>1426144</v>
      </c>
      <c r="F1450" s="17">
        <v>100</v>
      </c>
      <c r="G1450" s="23">
        <f>Data_Set[[#This Row],[Poids OT (kg)]]/1000</f>
        <v>0.1</v>
      </c>
      <c r="H1450" s="6" t="s">
        <v>3</v>
      </c>
      <c r="I1450" s="7">
        <v>110</v>
      </c>
      <c r="J1450" s="6">
        <v>93000</v>
      </c>
      <c r="K1450" s="6" t="s">
        <v>40</v>
      </c>
      <c r="L1450" s="6">
        <v>91100</v>
      </c>
      <c r="M1450" s="6" t="s">
        <v>22</v>
      </c>
      <c r="N1450" s="7">
        <v>52.249000000000002</v>
      </c>
      <c r="O1450" s="6" t="s">
        <v>182</v>
      </c>
      <c r="P1450" s="6" t="s">
        <v>183</v>
      </c>
      <c r="Q1450" s="11">
        <v>1710993765987</v>
      </c>
      <c r="R1450" s="12">
        <v>145096532</v>
      </c>
      <c r="S1450" s="6" t="str">
        <f>LEFT(Q1450,1)</f>
        <v>1</v>
      </c>
      <c r="T1450" s="6" t="str">
        <f>IF(S1450="1","Homme",IF(S1450="0","Inconnu","Femme"))</f>
        <v>Homme</v>
      </c>
      <c r="U1450" s="6" t="str">
        <f>"19"&amp;MID(Q1450, SEARCH("", Q1450) + 1,2)</f>
        <v>1971</v>
      </c>
      <c r="V1450" s="6" t="str">
        <f>FLOOR(U1450,5) &amp; "-" &amp; FLOOR(U1450,5) + 5</f>
        <v>1970-1975</v>
      </c>
      <c r="W1450" s="24">
        <f>IFERROR(VLOOKUP(Data_Set[[#This Row],[Type Transport]],'[1]Taux émission CO2e'!$A$5:$B$16,2,0),0)</f>
        <v>1</v>
      </c>
      <c r="X1450" s="28">
        <f>IFERROR(VLOOKUP(Data_Set[[#This Row],[Type Transport]],'[1]Taux émission CO2e'!$A$5:$D$16,4,0),0)</f>
        <v>0.24099999999999999</v>
      </c>
      <c r="Y1450" s="24">
        <f>IFERROR(VLOOKUP(Data_Set[[#This Row],[Type Transport]],'[1]Taux émission CO2e'!$A$20:$B$31,2,0),0)</f>
        <v>0</v>
      </c>
      <c r="Z1450" s="6">
        <f>IFERROR(VLOOKUP(Data_Set[[#This Row],[Type Transport]],'[1]Taux émission CO2e'!$A$20:$D$31,4,0),0)</f>
        <v>0</v>
      </c>
      <c r="AA1450" s="30">
        <f>Data_Set[[#This Row],[Repartition Segment 1]]*Data_Set[[#This Row],[Coefficient CO2 Segment 1]]*Data_Set[[#This Row],[Poids OT (T)]]*Data_Set[[#This Row],[Distance (KM)]]</f>
        <v>1.2592009</v>
      </c>
      <c r="AB1450" s="30">
        <f>Data_Set[[#This Row],[Repartition Segment 2]]*Data_Set[[#This Row],[Coefficient CO2 Segment 2]]*Data_Set[[#This Row],[Poids OT (T)]]*Data_Set[[#This Row],[Distance (KM)]]</f>
        <v>0</v>
      </c>
      <c r="AC1450" s="30">
        <f>Data_Set[[#This Row],[Bilan CO2 Segment 1 (Kg CO2)]]+Data_Set[[#This Row],[Bilan CO2 Segment 2 (Kg CO2)]]</f>
        <v>1.2592009</v>
      </c>
      <c r="AD1450" s="1"/>
    </row>
    <row r="1451" spans="1:30" ht="12.5" x14ac:dyDescent="0.25">
      <c r="A1451" s="7">
        <v>20211100039</v>
      </c>
      <c r="B1451" s="18">
        <v>44517</v>
      </c>
      <c r="C1451" s="18" t="str">
        <f>TEXT(B1451, "mmmm")</f>
        <v>novembre</v>
      </c>
      <c r="D1451" s="18" t="str">
        <f>TEXT(B1451,"aaaa")</f>
        <v>2021</v>
      </c>
      <c r="E1451" s="7">
        <v>1431812</v>
      </c>
      <c r="F1451" s="17">
        <v>200</v>
      </c>
      <c r="G1451" s="23">
        <f>Data_Set[[#This Row],[Poids OT (kg)]]/1000</f>
        <v>0.2</v>
      </c>
      <c r="H1451" s="6" t="s">
        <v>3</v>
      </c>
      <c r="I1451" s="7">
        <v>110</v>
      </c>
      <c r="J1451" s="6">
        <v>93000</v>
      </c>
      <c r="K1451" s="6" t="s">
        <v>40</v>
      </c>
      <c r="L1451" s="6">
        <v>91100</v>
      </c>
      <c r="M1451" s="6" t="s">
        <v>22</v>
      </c>
      <c r="N1451" s="7">
        <v>52.249000000000002</v>
      </c>
      <c r="O1451" s="6" t="s">
        <v>182</v>
      </c>
      <c r="P1451" s="6" t="s">
        <v>183</v>
      </c>
      <c r="Q1451" s="11">
        <v>1710993765987</v>
      </c>
      <c r="R1451" s="12">
        <v>145096532</v>
      </c>
      <c r="S1451" s="6" t="str">
        <f>LEFT(Q1451,1)</f>
        <v>1</v>
      </c>
      <c r="T1451" s="6" t="str">
        <f>IF(S1451="1","Homme",IF(S1451="0","Inconnu","Femme"))</f>
        <v>Homme</v>
      </c>
      <c r="U1451" s="6" t="str">
        <f>"19"&amp;MID(Q1451, SEARCH("", Q1451) + 1,2)</f>
        <v>1971</v>
      </c>
      <c r="V1451" s="6" t="str">
        <f>FLOOR(U1451,5) &amp; "-" &amp; FLOOR(U1451,5) + 5</f>
        <v>1970-1975</v>
      </c>
      <c r="W1451" s="24">
        <f>IFERROR(VLOOKUP(Data_Set[[#This Row],[Type Transport]],'[1]Taux émission CO2e'!$A$5:$B$16,2,0),0)</f>
        <v>1</v>
      </c>
      <c r="X1451" s="28">
        <f>IFERROR(VLOOKUP(Data_Set[[#This Row],[Type Transport]],'[1]Taux émission CO2e'!$A$5:$D$16,4,0),0)</f>
        <v>0.24099999999999999</v>
      </c>
      <c r="Y1451" s="24">
        <f>IFERROR(VLOOKUP(Data_Set[[#This Row],[Type Transport]],'[1]Taux émission CO2e'!$A$20:$B$31,2,0),0)</f>
        <v>0</v>
      </c>
      <c r="Z1451" s="6">
        <f>IFERROR(VLOOKUP(Data_Set[[#This Row],[Type Transport]],'[1]Taux émission CO2e'!$A$20:$D$31,4,0),0)</f>
        <v>0</v>
      </c>
      <c r="AA1451" s="30">
        <f>Data_Set[[#This Row],[Repartition Segment 1]]*Data_Set[[#This Row],[Coefficient CO2 Segment 1]]*Data_Set[[#This Row],[Poids OT (T)]]*Data_Set[[#This Row],[Distance (KM)]]</f>
        <v>2.5184017999999999</v>
      </c>
      <c r="AB1451" s="30">
        <f>Data_Set[[#This Row],[Repartition Segment 2]]*Data_Set[[#This Row],[Coefficient CO2 Segment 2]]*Data_Set[[#This Row],[Poids OT (T)]]*Data_Set[[#This Row],[Distance (KM)]]</f>
        <v>0</v>
      </c>
      <c r="AC1451" s="30">
        <f>Data_Set[[#This Row],[Bilan CO2 Segment 1 (Kg CO2)]]+Data_Set[[#This Row],[Bilan CO2 Segment 2 (Kg CO2)]]</f>
        <v>2.5184017999999999</v>
      </c>
      <c r="AD1451" s="1"/>
    </row>
    <row r="1452" spans="1:30" ht="12.5" x14ac:dyDescent="0.25">
      <c r="A1452" s="7">
        <v>20220300036</v>
      </c>
      <c r="B1452" s="18">
        <v>44613</v>
      </c>
      <c r="C1452" s="18" t="str">
        <f>TEXT(B1452, "mmmm")</f>
        <v>février</v>
      </c>
      <c r="D1452" s="18" t="str">
        <f>TEXT(B1452,"aaaa")</f>
        <v>2022</v>
      </c>
      <c r="E1452" s="7">
        <v>1468214</v>
      </c>
      <c r="F1452" s="17">
        <v>100</v>
      </c>
      <c r="G1452" s="23">
        <f>Data_Set[[#This Row],[Poids OT (kg)]]/1000</f>
        <v>0.1</v>
      </c>
      <c r="H1452" s="6" t="s">
        <v>0</v>
      </c>
      <c r="I1452" s="7">
        <v>110</v>
      </c>
      <c r="J1452" s="6">
        <v>93000</v>
      </c>
      <c r="K1452" s="6" t="s">
        <v>40</v>
      </c>
      <c r="L1452" s="6">
        <v>91100</v>
      </c>
      <c r="M1452" s="6" t="s">
        <v>22</v>
      </c>
      <c r="N1452" s="7">
        <v>52.249000000000002</v>
      </c>
      <c r="O1452" s="6" t="s">
        <v>182</v>
      </c>
      <c r="P1452" s="6" t="s">
        <v>183</v>
      </c>
      <c r="Q1452" s="11">
        <v>1710993765987</v>
      </c>
      <c r="R1452" s="12">
        <v>145096532</v>
      </c>
      <c r="S1452" s="6" t="str">
        <f>LEFT(Q1452,1)</f>
        <v>1</v>
      </c>
      <c r="T1452" s="6" t="str">
        <f>IF(S1452="1","Homme",IF(S1452="0","Inconnu","Femme"))</f>
        <v>Homme</v>
      </c>
      <c r="U1452" s="6" t="str">
        <f>"19"&amp;MID(Q1452, SEARCH("", Q1452) + 1,2)</f>
        <v>1971</v>
      </c>
      <c r="V1452" s="6" t="str">
        <f>FLOOR(U1452,5) &amp; "-" &amp; FLOOR(U1452,5) + 5</f>
        <v>1970-1975</v>
      </c>
      <c r="W1452" s="24">
        <f>IFERROR(VLOOKUP(Data_Set[[#This Row],[Type Transport]],'[1]Taux émission CO2e'!$A$5:$B$16,2,0),0)</f>
        <v>0.3</v>
      </c>
      <c r="X1452" s="28">
        <f>IFERROR(VLOOKUP(Data_Set[[#This Row],[Type Transport]],'[1]Taux émission CO2e'!$A$5:$D$16,4,0),0)</f>
        <v>0.16</v>
      </c>
      <c r="Y1452" s="24">
        <f>IFERROR(VLOOKUP(Data_Set[[#This Row],[Type Transport]],'[1]Taux émission CO2e'!$A$20:$B$31,2,0),0)</f>
        <v>0.7</v>
      </c>
      <c r="Z1452" s="6">
        <f>IFERROR(VLOOKUP(Data_Set[[#This Row],[Type Transport]],'[1]Taux émission CO2e'!$A$20:$D$31,4,0),0)</f>
        <v>6.7400000000000002E-2</v>
      </c>
      <c r="AA1452" s="30">
        <f>Data_Set[[#This Row],[Repartition Segment 1]]*Data_Set[[#This Row],[Coefficient CO2 Segment 1]]*Data_Set[[#This Row],[Poids OT (T)]]*Data_Set[[#This Row],[Distance (KM)]]</f>
        <v>0.25079520000000005</v>
      </c>
      <c r="AB1452" s="30">
        <f>Data_Set[[#This Row],[Repartition Segment 2]]*Data_Set[[#This Row],[Coefficient CO2 Segment 2]]*Data_Set[[#This Row],[Poids OT (T)]]*Data_Set[[#This Row],[Distance (KM)]]</f>
        <v>0.24651078200000001</v>
      </c>
      <c r="AC1452" s="30">
        <f>Data_Set[[#This Row],[Bilan CO2 Segment 1 (Kg CO2)]]+Data_Set[[#This Row],[Bilan CO2 Segment 2 (Kg CO2)]]</f>
        <v>0.49730598200000009</v>
      </c>
      <c r="AD1452" s="1"/>
    </row>
    <row r="1453" spans="1:30" ht="12.5" x14ac:dyDescent="0.25">
      <c r="A1453" s="7">
        <v>2022050075</v>
      </c>
      <c r="B1453" s="18">
        <v>44691</v>
      </c>
      <c r="C1453" s="18" t="str">
        <f>TEXT(B1453, "mmmm")</f>
        <v>mai</v>
      </c>
      <c r="D1453" s="18" t="str">
        <f>TEXT(B1453,"aaaa")</f>
        <v>2022</v>
      </c>
      <c r="E1453" s="7">
        <v>1502131</v>
      </c>
      <c r="F1453" s="17">
        <v>750</v>
      </c>
      <c r="G1453" s="23">
        <f>Data_Set[[#This Row],[Poids OT (kg)]]/1000</f>
        <v>0.75</v>
      </c>
      <c r="H1453" s="6" t="s">
        <v>0</v>
      </c>
      <c r="I1453" s="7">
        <v>150</v>
      </c>
      <c r="J1453" s="6">
        <v>93000</v>
      </c>
      <c r="K1453" s="6" t="s">
        <v>40</v>
      </c>
      <c r="L1453" s="6">
        <v>91100</v>
      </c>
      <c r="M1453" s="6" t="s">
        <v>22</v>
      </c>
      <c r="N1453" s="7">
        <v>52.249000000000002</v>
      </c>
      <c r="O1453" s="6" t="s">
        <v>182</v>
      </c>
      <c r="P1453" s="6" t="s">
        <v>183</v>
      </c>
      <c r="Q1453" s="11">
        <v>1710993765987</v>
      </c>
      <c r="R1453" s="12">
        <v>145096532</v>
      </c>
      <c r="S1453" s="6" t="str">
        <f>LEFT(Q1453,1)</f>
        <v>1</v>
      </c>
      <c r="T1453" s="6" t="str">
        <f>IF(S1453="1","Homme",IF(S1453="0","Inconnu","Femme"))</f>
        <v>Homme</v>
      </c>
      <c r="U1453" s="6" t="str">
        <f>"19"&amp;MID(Q1453, SEARCH("", Q1453) + 1,2)</f>
        <v>1971</v>
      </c>
      <c r="V1453" s="6" t="str">
        <f>FLOOR(U1453,5) &amp; "-" &amp; FLOOR(U1453,5) + 5</f>
        <v>1970-1975</v>
      </c>
      <c r="W1453" s="24">
        <f>IFERROR(VLOOKUP(Data_Set[[#This Row],[Type Transport]],'[1]Taux émission CO2e'!$A$5:$B$16,2,0),0)</f>
        <v>0.3</v>
      </c>
      <c r="X1453" s="28">
        <f>IFERROR(VLOOKUP(Data_Set[[#This Row],[Type Transport]],'[1]Taux émission CO2e'!$A$5:$D$16,4,0),0)</f>
        <v>0.16</v>
      </c>
      <c r="Y1453" s="24">
        <f>IFERROR(VLOOKUP(Data_Set[[#This Row],[Type Transport]],'[1]Taux émission CO2e'!$A$20:$B$31,2,0),0)</f>
        <v>0.7</v>
      </c>
      <c r="Z1453" s="6">
        <f>IFERROR(VLOOKUP(Data_Set[[#This Row],[Type Transport]],'[1]Taux émission CO2e'!$A$20:$D$31,4,0),0)</f>
        <v>6.7400000000000002E-2</v>
      </c>
      <c r="AA1453" s="30">
        <f>Data_Set[[#This Row],[Repartition Segment 1]]*Data_Set[[#This Row],[Coefficient CO2 Segment 1]]*Data_Set[[#This Row],[Poids OT (T)]]*Data_Set[[#This Row],[Distance (KM)]]</f>
        <v>1.8809640000000003</v>
      </c>
      <c r="AB1453" s="30">
        <f>Data_Set[[#This Row],[Repartition Segment 2]]*Data_Set[[#This Row],[Coefficient CO2 Segment 2]]*Data_Set[[#This Row],[Poids OT (T)]]*Data_Set[[#This Row],[Distance (KM)]]</f>
        <v>1.848830865</v>
      </c>
      <c r="AC1453" s="30">
        <f>Data_Set[[#This Row],[Bilan CO2 Segment 1 (Kg CO2)]]+Data_Set[[#This Row],[Bilan CO2 Segment 2 (Kg CO2)]]</f>
        <v>3.7297948650000006</v>
      </c>
      <c r="AD1453" s="1"/>
    </row>
    <row r="1454" spans="1:30" ht="12.5" x14ac:dyDescent="0.25">
      <c r="A1454" s="7">
        <v>2022050075</v>
      </c>
      <c r="B1454" s="18">
        <v>44698</v>
      </c>
      <c r="C1454" s="18" t="str">
        <f>TEXT(B1454, "mmmm")</f>
        <v>mai</v>
      </c>
      <c r="D1454" s="18" t="str">
        <f>TEXT(B1454,"aaaa")</f>
        <v>2022</v>
      </c>
      <c r="E1454" s="7">
        <v>1505378</v>
      </c>
      <c r="F1454" s="17">
        <v>750</v>
      </c>
      <c r="G1454" s="23">
        <f>Data_Set[[#This Row],[Poids OT (kg)]]/1000</f>
        <v>0.75</v>
      </c>
      <c r="H1454" s="6" t="s">
        <v>0</v>
      </c>
      <c r="I1454" s="7">
        <v>150</v>
      </c>
      <c r="J1454" s="6">
        <v>93000</v>
      </c>
      <c r="K1454" s="6" t="s">
        <v>40</v>
      </c>
      <c r="L1454" s="6">
        <v>91100</v>
      </c>
      <c r="M1454" s="6" t="s">
        <v>22</v>
      </c>
      <c r="N1454" s="7">
        <v>52.249000000000002</v>
      </c>
      <c r="O1454" s="6" t="s">
        <v>182</v>
      </c>
      <c r="P1454" s="6" t="s">
        <v>183</v>
      </c>
      <c r="Q1454" s="11">
        <v>1710993765987</v>
      </c>
      <c r="R1454" s="12">
        <v>145096532</v>
      </c>
      <c r="S1454" s="6" t="str">
        <f>LEFT(Q1454,1)</f>
        <v>1</v>
      </c>
      <c r="T1454" s="6" t="str">
        <f>IF(S1454="1","Homme",IF(S1454="0","Inconnu","Femme"))</f>
        <v>Homme</v>
      </c>
      <c r="U1454" s="6" t="str">
        <f>"19"&amp;MID(Q1454, SEARCH("", Q1454) + 1,2)</f>
        <v>1971</v>
      </c>
      <c r="V1454" s="6" t="str">
        <f>FLOOR(U1454,5) &amp; "-" &amp; FLOOR(U1454,5) + 5</f>
        <v>1970-1975</v>
      </c>
      <c r="W1454" s="24">
        <f>IFERROR(VLOOKUP(Data_Set[[#This Row],[Type Transport]],'[1]Taux émission CO2e'!$A$5:$B$16,2,0),0)</f>
        <v>0.3</v>
      </c>
      <c r="X1454" s="28">
        <f>IFERROR(VLOOKUP(Data_Set[[#This Row],[Type Transport]],'[1]Taux émission CO2e'!$A$5:$D$16,4,0),0)</f>
        <v>0.16</v>
      </c>
      <c r="Y1454" s="24">
        <f>IFERROR(VLOOKUP(Data_Set[[#This Row],[Type Transport]],'[1]Taux émission CO2e'!$A$20:$B$31,2,0),0)</f>
        <v>0.7</v>
      </c>
      <c r="Z1454" s="6">
        <f>IFERROR(VLOOKUP(Data_Set[[#This Row],[Type Transport]],'[1]Taux émission CO2e'!$A$20:$D$31,4,0),0)</f>
        <v>6.7400000000000002E-2</v>
      </c>
      <c r="AA1454" s="30">
        <f>Data_Set[[#This Row],[Repartition Segment 1]]*Data_Set[[#This Row],[Coefficient CO2 Segment 1]]*Data_Set[[#This Row],[Poids OT (T)]]*Data_Set[[#This Row],[Distance (KM)]]</f>
        <v>1.8809640000000003</v>
      </c>
      <c r="AB1454" s="30">
        <f>Data_Set[[#This Row],[Repartition Segment 2]]*Data_Set[[#This Row],[Coefficient CO2 Segment 2]]*Data_Set[[#This Row],[Poids OT (T)]]*Data_Set[[#This Row],[Distance (KM)]]</f>
        <v>1.848830865</v>
      </c>
      <c r="AC1454" s="30">
        <f>Data_Set[[#This Row],[Bilan CO2 Segment 1 (Kg CO2)]]+Data_Set[[#This Row],[Bilan CO2 Segment 2 (Kg CO2)]]</f>
        <v>3.7297948650000006</v>
      </c>
      <c r="AD1454" s="1"/>
    </row>
    <row r="1455" spans="1:30" ht="12.5" x14ac:dyDescent="0.25">
      <c r="A1455" s="7">
        <v>20220600077</v>
      </c>
      <c r="B1455" s="18">
        <v>44719</v>
      </c>
      <c r="C1455" s="18" t="str">
        <f>TEXT(B1455, "mmmm")</f>
        <v>juin</v>
      </c>
      <c r="D1455" s="18" t="str">
        <f>TEXT(B1455,"aaaa")</f>
        <v>2022</v>
      </c>
      <c r="E1455" s="7">
        <v>1514418</v>
      </c>
      <c r="F1455" s="17">
        <v>750</v>
      </c>
      <c r="G1455" s="23">
        <f>Data_Set[[#This Row],[Poids OT (kg)]]/1000</f>
        <v>0.75</v>
      </c>
      <c r="H1455" s="6" t="s">
        <v>0</v>
      </c>
      <c r="I1455" s="7">
        <v>280</v>
      </c>
      <c r="J1455" s="6">
        <v>93000</v>
      </c>
      <c r="K1455" s="6" t="s">
        <v>40</v>
      </c>
      <c r="L1455" s="6">
        <v>91100</v>
      </c>
      <c r="M1455" s="6" t="s">
        <v>22</v>
      </c>
      <c r="N1455" s="7">
        <v>52.249000000000002</v>
      </c>
      <c r="O1455" s="6" t="s">
        <v>182</v>
      </c>
      <c r="P1455" s="6" t="s">
        <v>183</v>
      </c>
      <c r="Q1455" s="11">
        <v>1710993765987</v>
      </c>
      <c r="R1455" s="12">
        <v>145096532</v>
      </c>
      <c r="S1455" s="6" t="str">
        <f>LEFT(Q1455,1)</f>
        <v>1</v>
      </c>
      <c r="T1455" s="6" t="str">
        <f>IF(S1455="1","Homme",IF(S1455="0","Inconnu","Femme"))</f>
        <v>Homme</v>
      </c>
      <c r="U1455" s="6" t="str">
        <f>"19"&amp;MID(Q1455, SEARCH("", Q1455) + 1,2)</f>
        <v>1971</v>
      </c>
      <c r="V1455" s="6" t="str">
        <f>FLOOR(U1455,5) &amp; "-" &amp; FLOOR(U1455,5) + 5</f>
        <v>1970-1975</v>
      </c>
      <c r="W1455" s="24">
        <f>IFERROR(VLOOKUP(Data_Set[[#This Row],[Type Transport]],'[1]Taux émission CO2e'!$A$5:$B$16,2,0),0)</f>
        <v>0.3</v>
      </c>
      <c r="X1455" s="28">
        <f>IFERROR(VLOOKUP(Data_Set[[#This Row],[Type Transport]],'[1]Taux émission CO2e'!$A$5:$D$16,4,0),0)</f>
        <v>0.16</v>
      </c>
      <c r="Y1455" s="24">
        <f>IFERROR(VLOOKUP(Data_Set[[#This Row],[Type Transport]],'[1]Taux émission CO2e'!$A$20:$B$31,2,0),0)</f>
        <v>0.7</v>
      </c>
      <c r="Z1455" s="6">
        <f>IFERROR(VLOOKUP(Data_Set[[#This Row],[Type Transport]],'[1]Taux émission CO2e'!$A$20:$D$31,4,0),0)</f>
        <v>6.7400000000000002E-2</v>
      </c>
      <c r="AA1455" s="30">
        <f>Data_Set[[#This Row],[Repartition Segment 1]]*Data_Set[[#This Row],[Coefficient CO2 Segment 1]]*Data_Set[[#This Row],[Poids OT (T)]]*Data_Set[[#This Row],[Distance (KM)]]</f>
        <v>1.8809640000000003</v>
      </c>
      <c r="AB1455" s="30">
        <f>Data_Set[[#This Row],[Repartition Segment 2]]*Data_Set[[#This Row],[Coefficient CO2 Segment 2]]*Data_Set[[#This Row],[Poids OT (T)]]*Data_Set[[#This Row],[Distance (KM)]]</f>
        <v>1.848830865</v>
      </c>
      <c r="AC1455" s="30">
        <f>Data_Set[[#This Row],[Bilan CO2 Segment 1 (Kg CO2)]]+Data_Set[[#This Row],[Bilan CO2 Segment 2 (Kg CO2)]]</f>
        <v>3.7297948650000006</v>
      </c>
      <c r="AD1455" s="1"/>
    </row>
    <row r="1456" spans="1:30" ht="12.5" x14ac:dyDescent="0.25">
      <c r="A1456" s="7">
        <v>20220600077</v>
      </c>
      <c r="B1456" s="18">
        <v>44726</v>
      </c>
      <c r="C1456" s="18" t="str">
        <f>TEXT(B1456, "mmmm")</f>
        <v>juin</v>
      </c>
      <c r="D1456" s="18" t="str">
        <f>TEXT(B1456,"aaaa")</f>
        <v>2022</v>
      </c>
      <c r="E1456" s="7">
        <v>1517477</v>
      </c>
      <c r="F1456" s="17">
        <v>750</v>
      </c>
      <c r="G1456" s="23">
        <f>Data_Set[[#This Row],[Poids OT (kg)]]/1000</f>
        <v>0.75</v>
      </c>
      <c r="H1456" s="6" t="s">
        <v>0</v>
      </c>
      <c r="I1456" s="7">
        <v>220</v>
      </c>
      <c r="J1456" s="6">
        <v>93000</v>
      </c>
      <c r="K1456" s="6" t="s">
        <v>40</v>
      </c>
      <c r="L1456" s="6">
        <v>91100</v>
      </c>
      <c r="M1456" s="6" t="s">
        <v>22</v>
      </c>
      <c r="N1456" s="7">
        <v>52.249000000000002</v>
      </c>
      <c r="O1456" s="6" t="s">
        <v>182</v>
      </c>
      <c r="P1456" s="6" t="s">
        <v>183</v>
      </c>
      <c r="Q1456" s="11">
        <v>1710993765987</v>
      </c>
      <c r="R1456" s="12">
        <v>145096532</v>
      </c>
      <c r="S1456" s="6" t="str">
        <f>LEFT(Q1456,1)</f>
        <v>1</v>
      </c>
      <c r="T1456" s="6" t="str">
        <f>IF(S1456="1","Homme",IF(S1456="0","Inconnu","Femme"))</f>
        <v>Homme</v>
      </c>
      <c r="U1456" s="6" t="str">
        <f>"19"&amp;MID(Q1456, SEARCH("", Q1456) + 1,2)</f>
        <v>1971</v>
      </c>
      <c r="V1456" s="6" t="str">
        <f>FLOOR(U1456,5) &amp; "-" &amp; FLOOR(U1456,5) + 5</f>
        <v>1970-1975</v>
      </c>
      <c r="W1456" s="24">
        <f>IFERROR(VLOOKUP(Data_Set[[#This Row],[Type Transport]],'[1]Taux émission CO2e'!$A$5:$B$16,2,0),0)</f>
        <v>0.3</v>
      </c>
      <c r="X1456" s="28">
        <f>IFERROR(VLOOKUP(Data_Set[[#This Row],[Type Transport]],'[1]Taux émission CO2e'!$A$5:$D$16,4,0),0)</f>
        <v>0.16</v>
      </c>
      <c r="Y1456" s="24">
        <f>IFERROR(VLOOKUP(Data_Set[[#This Row],[Type Transport]],'[1]Taux émission CO2e'!$A$20:$B$31,2,0),0)</f>
        <v>0.7</v>
      </c>
      <c r="Z1456" s="6">
        <f>IFERROR(VLOOKUP(Data_Set[[#This Row],[Type Transport]],'[1]Taux émission CO2e'!$A$20:$D$31,4,0),0)</f>
        <v>6.7400000000000002E-2</v>
      </c>
      <c r="AA1456" s="30">
        <f>Data_Set[[#This Row],[Repartition Segment 1]]*Data_Set[[#This Row],[Coefficient CO2 Segment 1]]*Data_Set[[#This Row],[Poids OT (T)]]*Data_Set[[#This Row],[Distance (KM)]]</f>
        <v>1.8809640000000003</v>
      </c>
      <c r="AB1456" s="30">
        <f>Data_Set[[#This Row],[Repartition Segment 2]]*Data_Set[[#This Row],[Coefficient CO2 Segment 2]]*Data_Set[[#This Row],[Poids OT (T)]]*Data_Set[[#This Row],[Distance (KM)]]</f>
        <v>1.848830865</v>
      </c>
      <c r="AC1456" s="30">
        <f>Data_Set[[#This Row],[Bilan CO2 Segment 1 (Kg CO2)]]+Data_Set[[#This Row],[Bilan CO2 Segment 2 (Kg CO2)]]</f>
        <v>3.7297948650000006</v>
      </c>
      <c r="AD1456" s="1"/>
    </row>
    <row r="1457" spans="1:30" ht="12.5" x14ac:dyDescent="0.25">
      <c r="A1457" s="7">
        <v>20220600077</v>
      </c>
      <c r="B1457" s="18">
        <v>44742</v>
      </c>
      <c r="C1457" s="18" t="str">
        <f>TEXT(B1457, "mmmm")</f>
        <v>juin</v>
      </c>
      <c r="D1457" s="18" t="str">
        <f>TEXT(B1457,"aaaa")</f>
        <v>2022</v>
      </c>
      <c r="E1457" s="7">
        <v>1525314</v>
      </c>
      <c r="F1457" s="17">
        <v>750</v>
      </c>
      <c r="G1457" s="23">
        <f>Data_Set[[#This Row],[Poids OT (kg)]]/1000</f>
        <v>0.75</v>
      </c>
      <c r="H1457" s="6" t="s">
        <v>0</v>
      </c>
      <c r="I1457" s="7">
        <v>280</v>
      </c>
      <c r="J1457" s="6">
        <v>93000</v>
      </c>
      <c r="K1457" s="6" t="s">
        <v>40</v>
      </c>
      <c r="L1457" s="6">
        <v>91100</v>
      </c>
      <c r="M1457" s="6" t="s">
        <v>22</v>
      </c>
      <c r="N1457" s="7">
        <v>52.249000000000002</v>
      </c>
      <c r="O1457" s="6" t="s">
        <v>182</v>
      </c>
      <c r="P1457" s="6" t="s">
        <v>183</v>
      </c>
      <c r="Q1457" s="11">
        <v>1710993765987</v>
      </c>
      <c r="R1457" s="12">
        <v>145096532</v>
      </c>
      <c r="S1457" s="6" t="str">
        <f>LEFT(Q1457,1)</f>
        <v>1</v>
      </c>
      <c r="T1457" s="6" t="str">
        <f>IF(S1457="1","Homme",IF(S1457="0","Inconnu","Femme"))</f>
        <v>Homme</v>
      </c>
      <c r="U1457" s="6" t="str">
        <f>"19"&amp;MID(Q1457, SEARCH("", Q1457) + 1,2)</f>
        <v>1971</v>
      </c>
      <c r="V1457" s="6" t="str">
        <f>FLOOR(U1457,5) &amp; "-" &amp; FLOOR(U1457,5) + 5</f>
        <v>1970-1975</v>
      </c>
      <c r="W1457" s="24">
        <f>IFERROR(VLOOKUP(Data_Set[[#This Row],[Type Transport]],'[1]Taux émission CO2e'!$A$5:$B$16,2,0),0)</f>
        <v>0.3</v>
      </c>
      <c r="X1457" s="28">
        <f>IFERROR(VLOOKUP(Data_Set[[#This Row],[Type Transport]],'[1]Taux émission CO2e'!$A$5:$D$16,4,0),0)</f>
        <v>0.16</v>
      </c>
      <c r="Y1457" s="24">
        <f>IFERROR(VLOOKUP(Data_Set[[#This Row],[Type Transport]],'[1]Taux émission CO2e'!$A$20:$B$31,2,0),0)</f>
        <v>0.7</v>
      </c>
      <c r="Z1457" s="6">
        <f>IFERROR(VLOOKUP(Data_Set[[#This Row],[Type Transport]],'[1]Taux émission CO2e'!$A$20:$D$31,4,0),0)</f>
        <v>6.7400000000000002E-2</v>
      </c>
      <c r="AA1457" s="30">
        <f>Data_Set[[#This Row],[Repartition Segment 1]]*Data_Set[[#This Row],[Coefficient CO2 Segment 1]]*Data_Set[[#This Row],[Poids OT (T)]]*Data_Set[[#This Row],[Distance (KM)]]</f>
        <v>1.8809640000000003</v>
      </c>
      <c r="AB1457" s="30">
        <f>Data_Set[[#This Row],[Repartition Segment 2]]*Data_Set[[#This Row],[Coefficient CO2 Segment 2]]*Data_Set[[#This Row],[Poids OT (T)]]*Data_Set[[#This Row],[Distance (KM)]]</f>
        <v>1.848830865</v>
      </c>
      <c r="AC1457" s="30">
        <f>Data_Set[[#This Row],[Bilan CO2 Segment 1 (Kg CO2)]]+Data_Set[[#This Row],[Bilan CO2 Segment 2 (Kg CO2)]]</f>
        <v>3.7297948650000006</v>
      </c>
      <c r="AD1457" s="1"/>
    </row>
    <row r="1458" spans="1:30" ht="12.5" x14ac:dyDescent="0.25">
      <c r="A1458" s="7">
        <v>20210600050</v>
      </c>
      <c r="B1458" s="18">
        <v>44348</v>
      </c>
      <c r="C1458" s="18" t="str">
        <f>TEXT(B1458, "mmmm")</f>
        <v>juin</v>
      </c>
      <c r="D1458" s="18" t="str">
        <f>TEXT(B1458,"aaaa")</f>
        <v>2021</v>
      </c>
      <c r="E1458" s="7">
        <v>1370254</v>
      </c>
      <c r="F1458" s="17">
        <v>200</v>
      </c>
      <c r="G1458" s="23">
        <f>Data_Set[[#This Row],[Poids OT (kg)]]/1000</f>
        <v>0.2</v>
      </c>
      <c r="H1458" s="6" t="s">
        <v>3</v>
      </c>
      <c r="I1458" s="7">
        <v>80</v>
      </c>
      <c r="J1458" s="6">
        <v>91100</v>
      </c>
      <c r="K1458" s="6" t="s">
        <v>22</v>
      </c>
      <c r="L1458" s="6">
        <v>93000</v>
      </c>
      <c r="M1458" s="6" t="s">
        <v>40</v>
      </c>
      <c r="N1458" s="7">
        <v>51.088000000000001</v>
      </c>
      <c r="O1458" s="6" t="s">
        <v>145</v>
      </c>
      <c r="P1458" s="6" t="s">
        <v>146</v>
      </c>
      <c r="Q1458" s="11">
        <v>1690891543678</v>
      </c>
      <c r="R1458" s="12">
        <v>154098765</v>
      </c>
      <c r="S1458" s="6" t="str">
        <f>LEFT(Q1458,1)</f>
        <v>1</v>
      </c>
      <c r="T1458" s="6" t="str">
        <f>IF(S1458="1","Homme",IF(S1458="0","Inconnu","Femme"))</f>
        <v>Homme</v>
      </c>
      <c r="U1458" s="6" t="str">
        <f>"19"&amp;MID(Q1458, SEARCH("", Q1458) + 1,2)</f>
        <v>1969</v>
      </c>
      <c r="V1458" s="6" t="str">
        <f>FLOOR(U1458,5) &amp; "-" &amp; FLOOR(U1458,5) + 5</f>
        <v>1965-1970</v>
      </c>
      <c r="W1458" s="24">
        <f>IFERROR(VLOOKUP(Data_Set[[#This Row],[Type Transport]],'[1]Taux émission CO2e'!$A$5:$B$16,2,0),0)</f>
        <v>1</v>
      </c>
      <c r="X1458" s="28">
        <f>IFERROR(VLOOKUP(Data_Set[[#This Row],[Type Transport]],'[1]Taux émission CO2e'!$A$5:$D$16,4,0),0)</f>
        <v>0.24099999999999999</v>
      </c>
      <c r="Y1458" s="24">
        <f>IFERROR(VLOOKUP(Data_Set[[#This Row],[Type Transport]],'[1]Taux émission CO2e'!$A$20:$B$31,2,0),0)</f>
        <v>0</v>
      </c>
      <c r="Z1458" s="6">
        <f>IFERROR(VLOOKUP(Data_Set[[#This Row],[Type Transport]],'[1]Taux émission CO2e'!$A$20:$D$31,4,0),0)</f>
        <v>0</v>
      </c>
      <c r="AA1458" s="30">
        <f>Data_Set[[#This Row],[Repartition Segment 1]]*Data_Set[[#This Row],[Coefficient CO2 Segment 1]]*Data_Set[[#This Row],[Poids OT (T)]]*Data_Set[[#This Row],[Distance (KM)]]</f>
        <v>2.4624416</v>
      </c>
      <c r="AB1458" s="30">
        <f>Data_Set[[#This Row],[Repartition Segment 2]]*Data_Set[[#This Row],[Coefficient CO2 Segment 2]]*Data_Set[[#This Row],[Poids OT (T)]]*Data_Set[[#This Row],[Distance (KM)]]</f>
        <v>0</v>
      </c>
      <c r="AC1458" s="30">
        <f>Data_Set[[#This Row],[Bilan CO2 Segment 1 (Kg CO2)]]+Data_Set[[#This Row],[Bilan CO2 Segment 2 (Kg CO2)]]</f>
        <v>2.4624416</v>
      </c>
      <c r="AD1458" s="1"/>
    </row>
    <row r="1459" spans="1:30" ht="12.5" x14ac:dyDescent="0.25">
      <c r="A1459" s="7">
        <v>20210600050</v>
      </c>
      <c r="B1459" s="18">
        <v>44349</v>
      </c>
      <c r="C1459" s="18" t="str">
        <f>TEXT(B1459, "mmmm")</f>
        <v>juin</v>
      </c>
      <c r="D1459" s="18" t="str">
        <f>TEXT(B1459,"aaaa")</f>
        <v>2021</v>
      </c>
      <c r="E1459" s="7">
        <v>1370989</v>
      </c>
      <c r="F1459" s="17">
        <v>300</v>
      </c>
      <c r="G1459" s="23">
        <f>Data_Set[[#This Row],[Poids OT (kg)]]/1000</f>
        <v>0.3</v>
      </c>
      <c r="H1459" s="6" t="s">
        <v>3</v>
      </c>
      <c r="I1459" s="7">
        <v>80</v>
      </c>
      <c r="J1459" s="6">
        <v>91100</v>
      </c>
      <c r="K1459" s="6" t="s">
        <v>22</v>
      </c>
      <c r="L1459" s="6">
        <v>93000</v>
      </c>
      <c r="M1459" s="6" t="s">
        <v>40</v>
      </c>
      <c r="N1459" s="7">
        <v>51.088000000000001</v>
      </c>
      <c r="O1459" s="6" t="s">
        <v>145</v>
      </c>
      <c r="P1459" s="6" t="s">
        <v>146</v>
      </c>
      <c r="Q1459" s="11">
        <v>1690891543678</v>
      </c>
      <c r="R1459" s="12">
        <v>154098765</v>
      </c>
      <c r="S1459" s="6" t="str">
        <f>LEFT(Q1459,1)</f>
        <v>1</v>
      </c>
      <c r="T1459" s="6" t="str">
        <f>IF(S1459="1","Homme",IF(S1459="0","Inconnu","Femme"))</f>
        <v>Homme</v>
      </c>
      <c r="U1459" s="6" t="str">
        <f>"19"&amp;MID(Q1459, SEARCH("", Q1459) + 1,2)</f>
        <v>1969</v>
      </c>
      <c r="V1459" s="6" t="str">
        <f>FLOOR(U1459,5) &amp; "-" &amp; FLOOR(U1459,5) + 5</f>
        <v>1965-1970</v>
      </c>
      <c r="W1459" s="24">
        <f>IFERROR(VLOOKUP(Data_Set[[#This Row],[Type Transport]],'[1]Taux émission CO2e'!$A$5:$B$16,2,0),0)</f>
        <v>1</v>
      </c>
      <c r="X1459" s="28">
        <f>IFERROR(VLOOKUP(Data_Set[[#This Row],[Type Transport]],'[1]Taux émission CO2e'!$A$5:$D$16,4,0),0)</f>
        <v>0.24099999999999999</v>
      </c>
      <c r="Y1459" s="24">
        <f>IFERROR(VLOOKUP(Data_Set[[#This Row],[Type Transport]],'[1]Taux émission CO2e'!$A$20:$B$31,2,0),0)</f>
        <v>0</v>
      </c>
      <c r="Z1459" s="6">
        <f>IFERROR(VLOOKUP(Data_Set[[#This Row],[Type Transport]],'[1]Taux émission CO2e'!$A$20:$D$31,4,0),0)</f>
        <v>0</v>
      </c>
      <c r="AA1459" s="30">
        <f>Data_Set[[#This Row],[Repartition Segment 1]]*Data_Set[[#This Row],[Coefficient CO2 Segment 1]]*Data_Set[[#This Row],[Poids OT (T)]]*Data_Set[[#This Row],[Distance (KM)]]</f>
        <v>3.6936623999999996</v>
      </c>
      <c r="AB1459" s="30">
        <f>Data_Set[[#This Row],[Repartition Segment 2]]*Data_Set[[#This Row],[Coefficient CO2 Segment 2]]*Data_Set[[#This Row],[Poids OT (T)]]*Data_Set[[#This Row],[Distance (KM)]]</f>
        <v>0</v>
      </c>
      <c r="AC1459" s="30">
        <f>Data_Set[[#This Row],[Bilan CO2 Segment 1 (Kg CO2)]]+Data_Set[[#This Row],[Bilan CO2 Segment 2 (Kg CO2)]]</f>
        <v>3.6936623999999996</v>
      </c>
      <c r="AD1459" s="1"/>
    </row>
    <row r="1460" spans="1:30" ht="12.5" x14ac:dyDescent="0.25">
      <c r="A1460" s="7">
        <v>20220400055</v>
      </c>
      <c r="B1460" s="18">
        <v>44663</v>
      </c>
      <c r="C1460" s="18" t="str">
        <f>TEXT(B1460, "mmmm")</f>
        <v>avril</v>
      </c>
      <c r="D1460" s="18" t="str">
        <f>TEXT(B1460,"aaaa")</f>
        <v>2022</v>
      </c>
      <c r="E1460" s="7">
        <v>1492557</v>
      </c>
      <c r="F1460" s="17">
        <v>363</v>
      </c>
      <c r="G1460" s="23">
        <f>Data_Set[[#This Row],[Poids OT (kg)]]/1000</f>
        <v>0.36299999999999999</v>
      </c>
      <c r="H1460" s="6" t="s">
        <v>0</v>
      </c>
      <c r="I1460" s="7">
        <v>100</v>
      </c>
      <c r="J1460" s="6">
        <v>91100</v>
      </c>
      <c r="K1460" s="6" t="s">
        <v>22</v>
      </c>
      <c r="L1460" s="6">
        <v>93000</v>
      </c>
      <c r="M1460" s="6" t="s">
        <v>40</v>
      </c>
      <c r="N1460" s="7">
        <v>51.088000000000001</v>
      </c>
      <c r="O1460" s="6" t="s">
        <v>145</v>
      </c>
      <c r="P1460" s="6" t="s">
        <v>146</v>
      </c>
      <c r="Q1460" s="11">
        <v>1690891543678</v>
      </c>
      <c r="R1460" s="12">
        <v>154098765</v>
      </c>
      <c r="S1460" s="6" t="str">
        <f>LEFT(Q1460,1)</f>
        <v>1</v>
      </c>
      <c r="T1460" s="6" t="str">
        <f>IF(S1460="1","Homme",IF(S1460="0","Inconnu","Femme"))</f>
        <v>Homme</v>
      </c>
      <c r="U1460" s="6" t="str">
        <f>"19"&amp;MID(Q1460, SEARCH("", Q1460) + 1,2)</f>
        <v>1969</v>
      </c>
      <c r="V1460" s="6" t="str">
        <f>FLOOR(U1460,5) &amp; "-" &amp; FLOOR(U1460,5) + 5</f>
        <v>1965-1970</v>
      </c>
      <c r="W1460" s="24">
        <f>IFERROR(VLOOKUP(Data_Set[[#This Row],[Type Transport]],'[1]Taux émission CO2e'!$A$5:$B$16,2,0),0)</f>
        <v>0.3</v>
      </c>
      <c r="X1460" s="28">
        <f>IFERROR(VLOOKUP(Data_Set[[#This Row],[Type Transport]],'[1]Taux émission CO2e'!$A$5:$D$16,4,0),0)</f>
        <v>0.16</v>
      </c>
      <c r="Y1460" s="24">
        <f>IFERROR(VLOOKUP(Data_Set[[#This Row],[Type Transport]],'[1]Taux émission CO2e'!$A$20:$B$31,2,0),0)</f>
        <v>0.7</v>
      </c>
      <c r="Z1460" s="6">
        <f>IFERROR(VLOOKUP(Data_Set[[#This Row],[Type Transport]],'[1]Taux émission CO2e'!$A$20:$D$31,4,0),0)</f>
        <v>6.7400000000000002E-2</v>
      </c>
      <c r="AA1460" s="30">
        <f>Data_Set[[#This Row],[Repartition Segment 1]]*Data_Set[[#This Row],[Coefficient CO2 Segment 1]]*Data_Set[[#This Row],[Poids OT (T)]]*Data_Set[[#This Row],[Distance (KM)]]</f>
        <v>0.89015731199999992</v>
      </c>
      <c r="AB1460" s="30">
        <f>Data_Set[[#This Row],[Repartition Segment 2]]*Data_Set[[#This Row],[Coefficient CO2 Segment 2]]*Data_Set[[#This Row],[Poids OT (T)]]*Data_Set[[#This Row],[Distance (KM)]]</f>
        <v>0.87495045792000004</v>
      </c>
      <c r="AC1460" s="30">
        <f>Data_Set[[#This Row],[Bilan CO2 Segment 1 (Kg CO2)]]+Data_Set[[#This Row],[Bilan CO2 Segment 2 (Kg CO2)]]</f>
        <v>1.76510776992</v>
      </c>
      <c r="AD1460" s="1"/>
    </row>
    <row r="1461" spans="1:30" ht="12.5" x14ac:dyDescent="0.25">
      <c r="A1461" s="7">
        <v>2022050075</v>
      </c>
      <c r="B1461" s="18">
        <v>44687</v>
      </c>
      <c r="C1461" s="18" t="str">
        <f>TEXT(B1461, "mmmm")</f>
        <v>mai</v>
      </c>
      <c r="D1461" s="18" t="str">
        <f>TEXT(B1461,"aaaa")</f>
        <v>2022</v>
      </c>
      <c r="E1461" s="7">
        <v>1502436</v>
      </c>
      <c r="F1461" s="17">
        <v>293</v>
      </c>
      <c r="G1461" s="23">
        <f>Data_Set[[#This Row],[Poids OT (kg)]]/1000</f>
        <v>0.29299999999999998</v>
      </c>
      <c r="H1461" s="6" t="s">
        <v>0</v>
      </c>
      <c r="I1461" s="7">
        <v>100</v>
      </c>
      <c r="J1461" s="6">
        <v>91100</v>
      </c>
      <c r="K1461" s="6" t="s">
        <v>22</v>
      </c>
      <c r="L1461" s="6">
        <v>93000</v>
      </c>
      <c r="M1461" s="6" t="s">
        <v>40</v>
      </c>
      <c r="N1461" s="7">
        <v>51.088000000000001</v>
      </c>
      <c r="O1461" s="6" t="s">
        <v>145</v>
      </c>
      <c r="P1461" s="6" t="s">
        <v>146</v>
      </c>
      <c r="Q1461" s="11">
        <v>1690891543678</v>
      </c>
      <c r="R1461" s="12">
        <v>154098765</v>
      </c>
      <c r="S1461" s="6" t="str">
        <f>LEFT(Q1461,1)</f>
        <v>1</v>
      </c>
      <c r="T1461" s="6" t="str">
        <f>IF(S1461="1","Homme",IF(S1461="0","Inconnu","Femme"))</f>
        <v>Homme</v>
      </c>
      <c r="U1461" s="6" t="str">
        <f>"19"&amp;MID(Q1461, SEARCH("", Q1461) + 1,2)</f>
        <v>1969</v>
      </c>
      <c r="V1461" s="6" t="str">
        <f>FLOOR(U1461,5) &amp; "-" &amp; FLOOR(U1461,5) + 5</f>
        <v>1965-1970</v>
      </c>
      <c r="W1461" s="24">
        <f>IFERROR(VLOOKUP(Data_Set[[#This Row],[Type Transport]],'[1]Taux émission CO2e'!$A$5:$B$16,2,0),0)</f>
        <v>0.3</v>
      </c>
      <c r="X1461" s="28">
        <f>IFERROR(VLOOKUP(Data_Set[[#This Row],[Type Transport]],'[1]Taux émission CO2e'!$A$5:$D$16,4,0),0)</f>
        <v>0.16</v>
      </c>
      <c r="Y1461" s="24">
        <f>IFERROR(VLOOKUP(Data_Set[[#This Row],[Type Transport]],'[1]Taux émission CO2e'!$A$20:$B$31,2,0),0)</f>
        <v>0.7</v>
      </c>
      <c r="Z1461" s="6">
        <f>IFERROR(VLOOKUP(Data_Set[[#This Row],[Type Transport]],'[1]Taux émission CO2e'!$A$20:$D$31,4,0),0)</f>
        <v>6.7400000000000002E-2</v>
      </c>
      <c r="AA1461" s="30">
        <f>Data_Set[[#This Row],[Repartition Segment 1]]*Data_Set[[#This Row],[Coefficient CO2 Segment 1]]*Data_Set[[#This Row],[Poids OT (T)]]*Data_Set[[#This Row],[Distance (KM)]]</f>
        <v>0.71850163200000006</v>
      </c>
      <c r="AB1461" s="30">
        <f>Data_Set[[#This Row],[Repartition Segment 2]]*Data_Set[[#This Row],[Coefficient CO2 Segment 2]]*Data_Set[[#This Row],[Poids OT (T)]]*Data_Set[[#This Row],[Distance (KM)]]</f>
        <v>0.70622722912000002</v>
      </c>
      <c r="AC1461" s="30">
        <f>Data_Set[[#This Row],[Bilan CO2 Segment 1 (Kg CO2)]]+Data_Set[[#This Row],[Bilan CO2 Segment 2 (Kg CO2)]]</f>
        <v>1.4247288611200002</v>
      </c>
      <c r="AD1461" s="1"/>
    </row>
    <row r="1462" spans="1:30" ht="12.5" x14ac:dyDescent="0.25">
      <c r="A1462" s="7">
        <v>20220600077</v>
      </c>
      <c r="B1462" s="18">
        <v>44727</v>
      </c>
      <c r="C1462" s="18" t="str">
        <f>TEXT(B1462, "mmmm")</f>
        <v>juin</v>
      </c>
      <c r="D1462" s="18" t="str">
        <f>TEXT(B1462,"aaaa")</f>
        <v>2022</v>
      </c>
      <c r="E1462" s="7">
        <v>1519182</v>
      </c>
      <c r="F1462" s="17">
        <v>182</v>
      </c>
      <c r="G1462" s="23">
        <f>Data_Set[[#This Row],[Poids OT (kg)]]/1000</f>
        <v>0.182</v>
      </c>
      <c r="H1462" s="6" t="s">
        <v>0</v>
      </c>
      <c r="I1462" s="7">
        <v>80</v>
      </c>
      <c r="J1462" s="6">
        <v>91100</v>
      </c>
      <c r="K1462" s="6" t="s">
        <v>22</v>
      </c>
      <c r="L1462" s="6">
        <v>93000</v>
      </c>
      <c r="M1462" s="6" t="s">
        <v>40</v>
      </c>
      <c r="N1462" s="7">
        <v>51.088000000000001</v>
      </c>
      <c r="O1462" s="6" t="s">
        <v>145</v>
      </c>
      <c r="P1462" s="6" t="s">
        <v>146</v>
      </c>
      <c r="Q1462" s="11">
        <v>1690891543678</v>
      </c>
      <c r="R1462" s="12">
        <v>154098765</v>
      </c>
      <c r="S1462" s="6" t="str">
        <f>LEFT(Q1462,1)</f>
        <v>1</v>
      </c>
      <c r="T1462" s="6" t="str">
        <f>IF(S1462="1","Homme",IF(S1462="0","Inconnu","Femme"))</f>
        <v>Homme</v>
      </c>
      <c r="U1462" s="6" t="str">
        <f>"19"&amp;MID(Q1462, SEARCH("", Q1462) + 1,2)</f>
        <v>1969</v>
      </c>
      <c r="V1462" s="6" t="str">
        <f>FLOOR(U1462,5) &amp; "-" &amp; FLOOR(U1462,5) + 5</f>
        <v>1965-1970</v>
      </c>
      <c r="W1462" s="24">
        <f>IFERROR(VLOOKUP(Data_Set[[#This Row],[Type Transport]],'[1]Taux émission CO2e'!$A$5:$B$16,2,0),0)</f>
        <v>0.3</v>
      </c>
      <c r="X1462" s="28">
        <f>IFERROR(VLOOKUP(Data_Set[[#This Row],[Type Transport]],'[1]Taux émission CO2e'!$A$5:$D$16,4,0),0)</f>
        <v>0.16</v>
      </c>
      <c r="Y1462" s="24">
        <f>IFERROR(VLOOKUP(Data_Set[[#This Row],[Type Transport]],'[1]Taux émission CO2e'!$A$20:$B$31,2,0),0)</f>
        <v>0.7</v>
      </c>
      <c r="Z1462" s="6">
        <f>IFERROR(VLOOKUP(Data_Set[[#This Row],[Type Transport]],'[1]Taux émission CO2e'!$A$20:$D$31,4,0),0)</f>
        <v>6.7400000000000002E-2</v>
      </c>
      <c r="AA1462" s="30">
        <f>Data_Set[[#This Row],[Repartition Segment 1]]*Data_Set[[#This Row],[Coefficient CO2 Segment 1]]*Data_Set[[#This Row],[Poids OT (T)]]*Data_Set[[#This Row],[Distance (KM)]]</f>
        <v>0.44630476800000002</v>
      </c>
      <c r="AB1462" s="30">
        <f>Data_Set[[#This Row],[Repartition Segment 2]]*Data_Set[[#This Row],[Coefficient CO2 Segment 2]]*Data_Set[[#This Row],[Poids OT (T)]]*Data_Set[[#This Row],[Distance (KM)]]</f>
        <v>0.43868039488000005</v>
      </c>
      <c r="AC1462" s="30">
        <f>Data_Set[[#This Row],[Bilan CO2 Segment 1 (Kg CO2)]]+Data_Set[[#This Row],[Bilan CO2 Segment 2 (Kg CO2)]]</f>
        <v>0.88498516288000006</v>
      </c>
      <c r="AD1462" s="1"/>
    </row>
    <row r="1463" spans="1:30" ht="12.5" x14ac:dyDescent="0.25">
      <c r="A1463" s="7">
        <v>20210600050</v>
      </c>
      <c r="B1463" s="18">
        <v>44368</v>
      </c>
      <c r="C1463" s="18" t="str">
        <f>TEXT(B1463, "mmmm")</f>
        <v>juin</v>
      </c>
      <c r="D1463" s="18" t="str">
        <f>TEXT(B1463,"aaaa")</f>
        <v>2021</v>
      </c>
      <c r="E1463" s="7">
        <v>1377985</v>
      </c>
      <c r="F1463" s="17">
        <v>70</v>
      </c>
      <c r="G1463" s="23">
        <f>Data_Set[[#This Row],[Poids OT (kg)]]/1000</f>
        <v>7.0000000000000007E-2</v>
      </c>
      <c r="H1463" s="6" t="s">
        <v>3</v>
      </c>
      <c r="I1463" s="7">
        <v>80</v>
      </c>
      <c r="J1463" s="6">
        <v>91100</v>
      </c>
      <c r="K1463" s="6" t="s">
        <v>22</v>
      </c>
      <c r="L1463" s="6">
        <v>75018</v>
      </c>
      <c r="M1463" s="6" t="s">
        <v>97</v>
      </c>
      <c r="N1463" s="7">
        <v>49.744999999999997</v>
      </c>
      <c r="O1463" s="6" t="s">
        <v>145</v>
      </c>
      <c r="P1463" s="6" t="s">
        <v>146</v>
      </c>
      <c r="Q1463" s="11">
        <v>1690891543678</v>
      </c>
      <c r="R1463" s="12">
        <v>154098765</v>
      </c>
      <c r="S1463" s="6" t="str">
        <f>LEFT(Q1463,1)</f>
        <v>1</v>
      </c>
      <c r="T1463" s="6" t="str">
        <f>IF(S1463="1","Homme",IF(S1463="0","Inconnu","Femme"))</f>
        <v>Homme</v>
      </c>
      <c r="U1463" s="6" t="str">
        <f>"19"&amp;MID(Q1463, SEARCH("", Q1463) + 1,2)</f>
        <v>1969</v>
      </c>
      <c r="V1463" s="6" t="str">
        <f>FLOOR(U1463,5) &amp; "-" &amp; FLOOR(U1463,5) + 5</f>
        <v>1965-1970</v>
      </c>
      <c r="W1463" s="24">
        <f>IFERROR(VLOOKUP(Data_Set[[#This Row],[Type Transport]],'[1]Taux émission CO2e'!$A$5:$B$16,2,0),0)</f>
        <v>1</v>
      </c>
      <c r="X1463" s="28">
        <f>IFERROR(VLOOKUP(Data_Set[[#This Row],[Type Transport]],'[1]Taux émission CO2e'!$A$5:$D$16,4,0),0)</f>
        <v>0.24099999999999999</v>
      </c>
      <c r="Y1463" s="24">
        <f>IFERROR(VLOOKUP(Data_Set[[#This Row],[Type Transport]],'[1]Taux émission CO2e'!$A$20:$B$31,2,0),0)</f>
        <v>0</v>
      </c>
      <c r="Z1463" s="6">
        <f>IFERROR(VLOOKUP(Data_Set[[#This Row],[Type Transport]],'[1]Taux émission CO2e'!$A$20:$D$31,4,0),0)</f>
        <v>0</v>
      </c>
      <c r="AA1463" s="30">
        <f>Data_Set[[#This Row],[Repartition Segment 1]]*Data_Set[[#This Row],[Coefficient CO2 Segment 1]]*Data_Set[[#This Row],[Poids OT (T)]]*Data_Set[[#This Row],[Distance (KM)]]</f>
        <v>0.83919814999999998</v>
      </c>
      <c r="AB1463" s="30">
        <f>Data_Set[[#This Row],[Repartition Segment 2]]*Data_Set[[#This Row],[Coefficient CO2 Segment 2]]*Data_Set[[#This Row],[Poids OT (T)]]*Data_Set[[#This Row],[Distance (KM)]]</f>
        <v>0</v>
      </c>
      <c r="AC1463" s="30">
        <f>Data_Set[[#This Row],[Bilan CO2 Segment 1 (Kg CO2)]]+Data_Set[[#This Row],[Bilan CO2 Segment 2 (Kg CO2)]]</f>
        <v>0.83919814999999998</v>
      </c>
      <c r="AD1463" s="1"/>
    </row>
    <row r="1464" spans="1:30" ht="12.5" x14ac:dyDescent="0.25">
      <c r="A1464" s="7">
        <v>20211200035</v>
      </c>
      <c r="B1464" s="18">
        <v>44539</v>
      </c>
      <c r="C1464" s="18" t="str">
        <f>TEXT(B1464, "mmmm")</f>
        <v>décembre</v>
      </c>
      <c r="D1464" s="18" t="str">
        <f>TEXT(B1464,"aaaa")</f>
        <v>2021</v>
      </c>
      <c r="E1464" s="7">
        <v>1442391</v>
      </c>
      <c r="F1464" s="17">
        <v>80</v>
      </c>
      <c r="G1464" s="23">
        <f>Data_Set[[#This Row],[Poids OT (kg)]]/1000</f>
        <v>0.08</v>
      </c>
      <c r="H1464" s="6" t="s">
        <v>3</v>
      </c>
      <c r="I1464" s="7">
        <v>80</v>
      </c>
      <c r="J1464" s="6">
        <v>91100</v>
      </c>
      <c r="K1464" s="6" t="s">
        <v>22</v>
      </c>
      <c r="L1464" s="6">
        <v>75017</v>
      </c>
      <c r="M1464" s="6" t="s">
        <v>111</v>
      </c>
      <c r="N1464" s="7">
        <v>46.664999999999999</v>
      </c>
      <c r="O1464" s="6" t="s">
        <v>145</v>
      </c>
      <c r="P1464" s="6" t="s">
        <v>146</v>
      </c>
      <c r="Q1464" s="11">
        <v>1690891543678</v>
      </c>
      <c r="R1464" s="12">
        <v>154098765</v>
      </c>
      <c r="S1464" s="6" t="str">
        <f>LEFT(Q1464,1)</f>
        <v>1</v>
      </c>
      <c r="T1464" s="6" t="str">
        <f>IF(S1464="1","Homme",IF(S1464="0","Inconnu","Femme"))</f>
        <v>Homme</v>
      </c>
      <c r="U1464" s="6" t="str">
        <f>"19"&amp;MID(Q1464, SEARCH("", Q1464) + 1,2)</f>
        <v>1969</v>
      </c>
      <c r="V1464" s="6" t="str">
        <f>FLOOR(U1464,5) &amp; "-" &amp; FLOOR(U1464,5) + 5</f>
        <v>1965-1970</v>
      </c>
      <c r="W1464" s="24">
        <f>IFERROR(VLOOKUP(Data_Set[[#This Row],[Type Transport]],'[1]Taux émission CO2e'!$A$5:$B$16,2,0),0)</f>
        <v>1</v>
      </c>
      <c r="X1464" s="28">
        <f>IFERROR(VLOOKUP(Data_Set[[#This Row],[Type Transport]],'[1]Taux émission CO2e'!$A$5:$D$16,4,0),0)</f>
        <v>0.24099999999999999</v>
      </c>
      <c r="Y1464" s="24">
        <f>IFERROR(VLOOKUP(Data_Set[[#This Row],[Type Transport]],'[1]Taux émission CO2e'!$A$20:$B$31,2,0),0)</f>
        <v>0</v>
      </c>
      <c r="Z1464" s="6">
        <f>IFERROR(VLOOKUP(Data_Set[[#This Row],[Type Transport]],'[1]Taux émission CO2e'!$A$20:$D$31,4,0),0)</f>
        <v>0</v>
      </c>
      <c r="AA1464" s="30">
        <f>Data_Set[[#This Row],[Repartition Segment 1]]*Data_Set[[#This Row],[Coefficient CO2 Segment 1]]*Data_Set[[#This Row],[Poids OT (T)]]*Data_Set[[#This Row],[Distance (KM)]]</f>
        <v>0.89970119999999987</v>
      </c>
      <c r="AB1464" s="30">
        <f>Data_Set[[#This Row],[Repartition Segment 2]]*Data_Set[[#This Row],[Coefficient CO2 Segment 2]]*Data_Set[[#This Row],[Poids OT (T)]]*Data_Set[[#This Row],[Distance (KM)]]</f>
        <v>0</v>
      </c>
      <c r="AC1464" s="30">
        <f>Data_Set[[#This Row],[Bilan CO2 Segment 1 (Kg CO2)]]+Data_Set[[#This Row],[Bilan CO2 Segment 2 (Kg CO2)]]</f>
        <v>0.89970119999999987</v>
      </c>
      <c r="AD1464" s="1"/>
    </row>
    <row r="1465" spans="1:30" ht="12.5" x14ac:dyDescent="0.25">
      <c r="A1465" s="7">
        <v>20220200006</v>
      </c>
      <c r="B1465" s="18">
        <v>44600</v>
      </c>
      <c r="C1465" s="18" t="str">
        <f>TEXT(B1465, "mmmm")</f>
        <v>février</v>
      </c>
      <c r="D1465" s="18" t="str">
        <f>TEXT(B1465,"aaaa")</f>
        <v>2022</v>
      </c>
      <c r="E1465" s="7">
        <v>1464684</v>
      </c>
      <c r="F1465" s="17">
        <v>80</v>
      </c>
      <c r="G1465" s="23">
        <f>Data_Set[[#This Row],[Poids OT (kg)]]/1000</f>
        <v>0.08</v>
      </c>
      <c r="H1465" s="6" t="s">
        <v>0</v>
      </c>
      <c r="I1465" s="7">
        <v>80</v>
      </c>
      <c r="J1465" s="6">
        <v>91100</v>
      </c>
      <c r="K1465" s="6" t="s">
        <v>22</v>
      </c>
      <c r="L1465" s="6">
        <v>93130</v>
      </c>
      <c r="M1465" s="6" t="s">
        <v>115</v>
      </c>
      <c r="N1465" s="7">
        <v>46.627000000000002</v>
      </c>
      <c r="O1465" s="6" t="s">
        <v>145</v>
      </c>
      <c r="P1465" s="6" t="s">
        <v>146</v>
      </c>
      <c r="Q1465" s="11">
        <v>1690891543678</v>
      </c>
      <c r="R1465" s="12">
        <v>154098765</v>
      </c>
      <c r="S1465" s="6" t="str">
        <f>LEFT(Q1465,1)</f>
        <v>1</v>
      </c>
      <c r="T1465" s="6" t="str">
        <f>IF(S1465="1","Homme",IF(S1465="0","Inconnu","Femme"))</f>
        <v>Homme</v>
      </c>
      <c r="U1465" s="6" t="str">
        <f>"19"&amp;MID(Q1465, SEARCH("", Q1465) + 1,2)</f>
        <v>1969</v>
      </c>
      <c r="V1465" s="6" t="str">
        <f>FLOOR(U1465,5) &amp; "-" &amp; FLOOR(U1465,5) + 5</f>
        <v>1965-1970</v>
      </c>
      <c r="W1465" s="24">
        <f>IFERROR(VLOOKUP(Data_Set[[#This Row],[Type Transport]],'[1]Taux émission CO2e'!$A$5:$B$16,2,0),0)</f>
        <v>0.3</v>
      </c>
      <c r="X1465" s="28">
        <f>IFERROR(VLOOKUP(Data_Set[[#This Row],[Type Transport]],'[1]Taux émission CO2e'!$A$5:$D$16,4,0),0)</f>
        <v>0.16</v>
      </c>
      <c r="Y1465" s="24">
        <f>IFERROR(VLOOKUP(Data_Set[[#This Row],[Type Transport]],'[1]Taux émission CO2e'!$A$20:$B$31,2,0),0)</f>
        <v>0.7</v>
      </c>
      <c r="Z1465" s="6">
        <f>IFERROR(VLOOKUP(Data_Set[[#This Row],[Type Transport]],'[1]Taux émission CO2e'!$A$20:$D$31,4,0),0)</f>
        <v>6.7400000000000002E-2</v>
      </c>
      <c r="AA1465" s="30">
        <f>Data_Set[[#This Row],[Repartition Segment 1]]*Data_Set[[#This Row],[Coefficient CO2 Segment 1]]*Data_Set[[#This Row],[Poids OT (T)]]*Data_Set[[#This Row],[Distance (KM)]]</f>
        <v>0.17904768000000001</v>
      </c>
      <c r="AB1465" s="30">
        <f>Data_Set[[#This Row],[Repartition Segment 2]]*Data_Set[[#This Row],[Coefficient CO2 Segment 2]]*Data_Set[[#This Row],[Poids OT (T)]]*Data_Set[[#This Row],[Distance (KM)]]</f>
        <v>0.17598894880000002</v>
      </c>
      <c r="AC1465" s="30">
        <f>Data_Set[[#This Row],[Bilan CO2 Segment 1 (Kg CO2)]]+Data_Set[[#This Row],[Bilan CO2 Segment 2 (Kg CO2)]]</f>
        <v>0.35503662880000003</v>
      </c>
      <c r="AD1465" s="1"/>
    </row>
    <row r="1466" spans="1:30" ht="12.5" x14ac:dyDescent="0.25">
      <c r="A1466" s="7">
        <v>20220300036</v>
      </c>
      <c r="B1466" s="18">
        <v>44610</v>
      </c>
      <c r="C1466" s="18" t="str">
        <f>TEXT(B1466, "mmmm")</f>
        <v>février</v>
      </c>
      <c r="D1466" s="18" t="str">
        <f>TEXT(B1466,"aaaa")</f>
        <v>2022</v>
      </c>
      <c r="E1466" s="7">
        <v>1469677</v>
      </c>
      <c r="F1466" s="17">
        <v>70</v>
      </c>
      <c r="G1466" s="23">
        <f>Data_Set[[#This Row],[Poids OT (kg)]]/1000</f>
        <v>7.0000000000000007E-2</v>
      </c>
      <c r="H1466" s="6" t="s">
        <v>0</v>
      </c>
      <c r="I1466" s="7">
        <v>80</v>
      </c>
      <c r="J1466" s="6">
        <v>91100</v>
      </c>
      <c r="K1466" s="6" t="s">
        <v>22</v>
      </c>
      <c r="L1466" s="6">
        <v>93130</v>
      </c>
      <c r="M1466" s="6" t="s">
        <v>115</v>
      </c>
      <c r="N1466" s="7">
        <v>46.627000000000002</v>
      </c>
      <c r="O1466" s="6" t="s">
        <v>145</v>
      </c>
      <c r="P1466" s="6" t="s">
        <v>146</v>
      </c>
      <c r="Q1466" s="11">
        <v>1690891543678</v>
      </c>
      <c r="R1466" s="12">
        <v>154098765</v>
      </c>
      <c r="S1466" s="6" t="str">
        <f>LEFT(Q1466,1)</f>
        <v>1</v>
      </c>
      <c r="T1466" s="6" t="str">
        <f>IF(S1466="1","Homme",IF(S1466="0","Inconnu","Femme"))</f>
        <v>Homme</v>
      </c>
      <c r="U1466" s="6" t="str">
        <f>"19"&amp;MID(Q1466, SEARCH("", Q1466) + 1,2)</f>
        <v>1969</v>
      </c>
      <c r="V1466" s="6" t="str">
        <f>FLOOR(U1466,5) &amp; "-" &amp; FLOOR(U1466,5) + 5</f>
        <v>1965-1970</v>
      </c>
      <c r="W1466" s="24">
        <f>IFERROR(VLOOKUP(Data_Set[[#This Row],[Type Transport]],'[1]Taux émission CO2e'!$A$5:$B$16,2,0),0)</f>
        <v>0.3</v>
      </c>
      <c r="X1466" s="28">
        <f>IFERROR(VLOOKUP(Data_Set[[#This Row],[Type Transport]],'[1]Taux émission CO2e'!$A$5:$D$16,4,0),0)</f>
        <v>0.16</v>
      </c>
      <c r="Y1466" s="24">
        <f>IFERROR(VLOOKUP(Data_Set[[#This Row],[Type Transport]],'[1]Taux émission CO2e'!$A$20:$B$31,2,0),0)</f>
        <v>0.7</v>
      </c>
      <c r="Z1466" s="6">
        <f>IFERROR(VLOOKUP(Data_Set[[#This Row],[Type Transport]],'[1]Taux émission CO2e'!$A$20:$D$31,4,0),0)</f>
        <v>6.7400000000000002E-2</v>
      </c>
      <c r="AA1466" s="30">
        <f>Data_Set[[#This Row],[Repartition Segment 1]]*Data_Set[[#This Row],[Coefficient CO2 Segment 1]]*Data_Set[[#This Row],[Poids OT (T)]]*Data_Set[[#This Row],[Distance (KM)]]</f>
        <v>0.15666672000000004</v>
      </c>
      <c r="AB1466" s="30">
        <f>Data_Set[[#This Row],[Repartition Segment 2]]*Data_Set[[#This Row],[Coefficient CO2 Segment 2]]*Data_Set[[#This Row],[Poids OT (T)]]*Data_Set[[#This Row],[Distance (KM)]]</f>
        <v>0.15399033020000003</v>
      </c>
      <c r="AC1466" s="30">
        <f>Data_Set[[#This Row],[Bilan CO2 Segment 1 (Kg CO2)]]+Data_Set[[#This Row],[Bilan CO2 Segment 2 (Kg CO2)]]</f>
        <v>0.31065705020000006</v>
      </c>
      <c r="AD1466" s="1"/>
    </row>
    <row r="1467" spans="1:30" ht="12.5" x14ac:dyDescent="0.25">
      <c r="A1467" s="7">
        <v>20220300099</v>
      </c>
      <c r="B1467" s="18">
        <v>44624</v>
      </c>
      <c r="C1467" s="18" t="str">
        <f>TEXT(B1467, "mmmm")</f>
        <v>mars</v>
      </c>
      <c r="D1467" s="18" t="str">
        <f>TEXT(B1467,"aaaa")</f>
        <v>2022</v>
      </c>
      <c r="E1467" s="7">
        <v>1475437</v>
      </c>
      <c r="F1467" s="17">
        <v>100</v>
      </c>
      <c r="G1467" s="23">
        <f>Data_Set[[#This Row],[Poids OT (kg)]]/1000</f>
        <v>0.1</v>
      </c>
      <c r="H1467" s="6" t="s">
        <v>0</v>
      </c>
      <c r="I1467" s="7">
        <v>80</v>
      </c>
      <c r="J1467" s="6">
        <v>91100</v>
      </c>
      <c r="K1467" s="6" t="s">
        <v>22</v>
      </c>
      <c r="L1467" s="6">
        <v>93130</v>
      </c>
      <c r="M1467" s="6" t="s">
        <v>115</v>
      </c>
      <c r="N1467" s="7">
        <v>46.627000000000002</v>
      </c>
      <c r="O1467" s="6" t="s">
        <v>145</v>
      </c>
      <c r="P1467" s="6" t="s">
        <v>146</v>
      </c>
      <c r="Q1467" s="11">
        <v>1690891543678</v>
      </c>
      <c r="R1467" s="12">
        <v>154098765</v>
      </c>
      <c r="S1467" s="6" t="str">
        <f>LEFT(Q1467,1)</f>
        <v>1</v>
      </c>
      <c r="T1467" s="6" t="str">
        <f>IF(S1467="1","Homme",IF(S1467="0","Inconnu","Femme"))</f>
        <v>Homme</v>
      </c>
      <c r="U1467" s="6" t="str">
        <f>"19"&amp;MID(Q1467, SEARCH("", Q1467) + 1,2)</f>
        <v>1969</v>
      </c>
      <c r="V1467" s="6" t="str">
        <f>FLOOR(U1467,5) &amp; "-" &amp; FLOOR(U1467,5) + 5</f>
        <v>1965-1970</v>
      </c>
      <c r="W1467" s="24">
        <f>IFERROR(VLOOKUP(Data_Set[[#This Row],[Type Transport]],'[1]Taux émission CO2e'!$A$5:$B$16,2,0),0)</f>
        <v>0.3</v>
      </c>
      <c r="X1467" s="28">
        <f>IFERROR(VLOOKUP(Data_Set[[#This Row],[Type Transport]],'[1]Taux émission CO2e'!$A$5:$D$16,4,0),0)</f>
        <v>0.16</v>
      </c>
      <c r="Y1467" s="24">
        <f>IFERROR(VLOOKUP(Data_Set[[#This Row],[Type Transport]],'[1]Taux émission CO2e'!$A$20:$B$31,2,0),0)</f>
        <v>0.7</v>
      </c>
      <c r="Z1467" s="6">
        <f>IFERROR(VLOOKUP(Data_Set[[#This Row],[Type Transport]],'[1]Taux émission CO2e'!$A$20:$D$31,4,0),0)</f>
        <v>6.7400000000000002E-2</v>
      </c>
      <c r="AA1467" s="30">
        <f>Data_Set[[#This Row],[Repartition Segment 1]]*Data_Set[[#This Row],[Coefficient CO2 Segment 1]]*Data_Set[[#This Row],[Poids OT (T)]]*Data_Set[[#This Row],[Distance (KM)]]</f>
        <v>0.22380960000000003</v>
      </c>
      <c r="AB1467" s="30">
        <f>Data_Set[[#This Row],[Repartition Segment 2]]*Data_Set[[#This Row],[Coefficient CO2 Segment 2]]*Data_Set[[#This Row],[Poids OT (T)]]*Data_Set[[#This Row],[Distance (KM)]]</f>
        <v>0.219986186</v>
      </c>
      <c r="AC1467" s="30">
        <f>Data_Set[[#This Row],[Bilan CO2 Segment 1 (Kg CO2)]]+Data_Set[[#This Row],[Bilan CO2 Segment 2 (Kg CO2)]]</f>
        <v>0.44379578600000003</v>
      </c>
      <c r="AD1467" s="1"/>
    </row>
    <row r="1468" spans="1:30" ht="12.5" x14ac:dyDescent="0.25">
      <c r="A1468" s="7">
        <v>20220300099</v>
      </c>
      <c r="B1468" s="18">
        <v>44627</v>
      </c>
      <c r="C1468" s="18" t="str">
        <f>TEXT(B1468, "mmmm")</f>
        <v>mars</v>
      </c>
      <c r="D1468" s="18" t="str">
        <f>TEXT(B1468,"aaaa")</f>
        <v>2022</v>
      </c>
      <c r="E1468" s="7">
        <v>1475871</v>
      </c>
      <c r="F1468" s="17">
        <v>290</v>
      </c>
      <c r="G1468" s="23">
        <f>Data_Set[[#This Row],[Poids OT (kg)]]/1000</f>
        <v>0.28999999999999998</v>
      </c>
      <c r="H1468" s="6" t="s">
        <v>0</v>
      </c>
      <c r="I1468" s="7">
        <v>110</v>
      </c>
      <c r="J1468" s="6">
        <v>91100</v>
      </c>
      <c r="K1468" s="6" t="s">
        <v>22</v>
      </c>
      <c r="L1468" s="6">
        <v>93130</v>
      </c>
      <c r="M1468" s="6" t="s">
        <v>115</v>
      </c>
      <c r="N1468" s="7">
        <v>46.627000000000002</v>
      </c>
      <c r="O1468" s="6" t="s">
        <v>145</v>
      </c>
      <c r="P1468" s="6" t="s">
        <v>146</v>
      </c>
      <c r="Q1468" s="11">
        <v>1690891543678</v>
      </c>
      <c r="R1468" s="12">
        <v>154098765</v>
      </c>
      <c r="S1468" s="6" t="str">
        <f>LEFT(Q1468,1)</f>
        <v>1</v>
      </c>
      <c r="T1468" s="6" t="str">
        <f>IF(S1468="1","Homme",IF(S1468="0","Inconnu","Femme"))</f>
        <v>Homme</v>
      </c>
      <c r="U1468" s="6" t="str">
        <f>"19"&amp;MID(Q1468, SEARCH("", Q1468) + 1,2)</f>
        <v>1969</v>
      </c>
      <c r="V1468" s="6" t="str">
        <f>FLOOR(U1468,5) &amp; "-" &amp; FLOOR(U1468,5) + 5</f>
        <v>1965-1970</v>
      </c>
      <c r="W1468" s="24">
        <f>IFERROR(VLOOKUP(Data_Set[[#This Row],[Type Transport]],'[1]Taux émission CO2e'!$A$5:$B$16,2,0),0)</f>
        <v>0.3</v>
      </c>
      <c r="X1468" s="28">
        <f>IFERROR(VLOOKUP(Data_Set[[#This Row],[Type Transport]],'[1]Taux émission CO2e'!$A$5:$D$16,4,0),0)</f>
        <v>0.16</v>
      </c>
      <c r="Y1468" s="24">
        <f>IFERROR(VLOOKUP(Data_Set[[#This Row],[Type Transport]],'[1]Taux émission CO2e'!$A$20:$B$31,2,0),0)</f>
        <v>0.7</v>
      </c>
      <c r="Z1468" s="6">
        <f>IFERROR(VLOOKUP(Data_Set[[#This Row],[Type Transport]],'[1]Taux émission CO2e'!$A$20:$D$31,4,0),0)</f>
        <v>6.7400000000000002E-2</v>
      </c>
      <c r="AA1468" s="30">
        <f>Data_Set[[#This Row],[Repartition Segment 1]]*Data_Set[[#This Row],[Coefficient CO2 Segment 1]]*Data_Set[[#This Row],[Poids OT (T)]]*Data_Set[[#This Row],[Distance (KM)]]</f>
        <v>0.64904784000000004</v>
      </c>
      <c r="AB1468" s="30">
        <f>Data_Set[[#This Row],[Repartition Segment 2]]*Data_Set[[#This Row],[Coefficient CO2 Segment 2]]*Data_Set[[#This Row],[Poids OT (T)]]*Data_Set[[#This Row],[Distance (KM)]]</f>
        <v>0.63795993939999995</v>
      </c>
      <c r="AC1468" s="30">
        <f>Data_Set[[#This Row],[Bilan CO2 Segment 1 (Kg CO2)]]+Data_Set[[#This Row],[Bilan CO2 Segment 2 (Kg CO2)]]</f>
        <v>1.2870077794000001</v>
      </c>
      <c r="AD1468" s="1"/>
    </row>
    <row r="1469" spans="1:30" ht="12.5" x14ac:dyDescent="0.25">
      <c r="A1469" s="7">
        <v>202203000165</v>
      </c>
      <c r="B1469" s="18">
        <v>44634</v>
      </c>
      <c r="C1469" s="18" t="str">
        <f>TEXT(B1469, "mmmm")</f>
        <v>mars</v>
      </c>
      <c r="D1469" s="18" t="str">
        <f>TEXT(B1469,"aaaa")</f>
        <v>2022</v>
      </c>
      <c r="E1469" s="7">
        <v>1478874</v>
      </c>
      <c r="F1469" s="17">
        <v>100</v>
      </c>
      <c r="G1469" s="23">
        <f>Data_Set[[#This Row],[Poids OT (kg)]]/1000</f>
        <v>0.1</v>
      </c>
      <c r="H1469" s="6" t="s">
        <v>0</v>
      </c>
      <c r="I1469" s="7">
        <v>80</v>
      </c>
      <c r="J1469" s="6">
        <v>91100</v>
      </c>
      <c r="K1469" s="6" t="s">
        <v>22</v>
      </c>
      <c r="L1469" s="6">
        <v>93130</v>
      </c>
      <c r="M1469" s="6" t="s">
        <v>115</v>
      </c>
      <c r="N1469" s="7">
        <v>46.627000000000002</v>
      </c>
      <c r="O1469" s="6" t="s">
        <v>145</v>
      </c>
      <c r="P1469" s="6" t="s">
        <v>146</v>
      </c>
      <c r="Q1469" s="11">
        <v>1690891543678</v>
      </c>
      <c r="R1469" s="12">
        <v>154098765</v>
      </c>
      <c r="S1469" s="6" t="str">
        <f>LEFT(Q1469,1)</f>
        <v>1</v>
      </c>
      <c r="T1469" s="6" t="str">
        <f>IF(S1469="1","Homme",IF(S1469="0","Inconnu","Femme"))</f>
        <v>Homme</v>
      </c>
      <c r="U1469" s="6" t="str">
        <f>"19"&amp;MID(Q1469, SEARCH("", Q1469) + 1,2)</f>
        <v>1969</v>
      </c>
      <c r="V1469" s="6" t="str">
        <f>FLOOR(U1469,5) &amp; "-" &amp; FLOOR(U1469,5) + 5</f>
        <v>1965-1970</v>
      </c>
      <c r="W1469" s="24">
        <f>IFERROR(VLOOKUP(Data_Set[[#This Row],[Type Transport]],'[1]Taux émission CO2e'!$A$5:$B$16,2,0),0)</f>
        <v>0.3</v>
      </c>
      <c r="X1469" s="28">
        <f>IFERROR(VLOOKUP(Data_Set[[#This Row],[Type Transport]],'[1]Taux émission CO2e'!$A$5:$D$16,4,0),0)</f>
        <v>0.16</v>
      </c>
      <c r="Y1469" s="24">
        <f>IFERROR(VLOOKUP(Data_Set[[#This Row],[Type Transport]],'[1]Taux émission CO2e'!$A$20:$B$31,2,0),0)</f>
        <v>0.7</v>
      </c>
      <c r="Z1469" s="6">
        <f>IFERROR(VLOOKUP(Data_Set[[#This Row],[Type Transport]],'[1]Taux émission CO2e'!$A$20:$D$31,4,0),0)</f>
        <v>6.7400000000000002E-2</v>
      </c>
      <c r="AA1469" s="30">
        <f>Data_Set[[#This Row],[Repartition Segment 1]]*Data_Set[[#This Row],[Coefficient CO2 Segment 1]]*Data_Set[[#This Row],[Poids OT (T)]]*Data_Set[[#This Row],[Distance (KM)]]</f>
        <v>0.22380960000000003</v>
      </c>
      <c r="AB1469" s="30">
        <f>Data_Set[[#This Row],[Repartition Segment 2]]*Data_Set[[#This Row],[Coefficient CO2 Segment 2]]*Data_Set[[#This Row],[Poids OT (T)]]*Data_Set[[#This Row],[Distance (KM)]]</f>
        <v>0.219986186</v>
      </c>
      <c r="AC1469" s="30">
        <f>Data_Set[[#This Row],[Bilan CO2 Segment 1 (Kg CO2)]]+Data_Set[[#This Row],[Bilan CO2 Segment 2 (Kg CO2)]]</f>
        <v>0.44379578600000003</v>
      </c>
      <c r="AD1469" s="1"/>
    </row>
    <row r="1470" spans="1:30" ht="12.5" x14ac:dyDescent="0.25">
      <c r="A1470" s="7">
        <v>202203000165</v>
      </c>
      <c r="B1470" s="18">
        <v>44643</v>
      </c>
      <c r="C1470" s="18" t="str">
        <f>TEXT(B1470, "mmmm")</f>
        <v>mars</v>
      </c>
      <c r="D1470" s="18" t="str">
        <f>TEXT(B1470,"aaaa")</f>
        <v>2022</v>
      </c>
      <c r="E1470" s="7">
        <v>1483081</v>
      </c>
      <c r="F1470" s="17">
        <v>128</v>
      </c>
      <c r="G1470" s="23">
        <f>Data_Set[[#This Row],[Poids OT (kg)]]/1000</f>
        <v>0.128</v>
      </c>
      <c r="H1470" s="6" t="s">
        <v>0</v>
      </c>
      <c r="I1470" s="7">
        <v>80</v>
      </c>
      <c r="J1470" s="6">
        <v>91100</v>
      </c>
      <c r="K1470" s="6" t="s">
        <v>22</v>
      </c>
      <c r="L1470" s="6">
        <v>93130</v>
      </c>
      <c r="M1470" s="6" t="s">
        <v>115</v>
      </c>
      <c r="N1470" s="7">
        <v>46.627000000000002</v>
      </c>
      <c r="O1470" s="6" t="s">
        <v>145</v>
      </c>
      <c r="P1470" s="6" t="s">
        <v>146</v>
      </c>
      <c r="Q1470" s="11">
        <v>1690891543678</v>
      </c>
      <c r="R1470" s="12">
        <v>154098765</v>
      </c>
      <c r="S1470" s="6" t="str">
        <f>LEFT(Q1470,1)</f>
        <v>1</v>
      </c>
      <c r="T1470" s="6" t="str">
        <f>IF(S1470="1","Homme",IF(S1470="0","Inconnu","Femme"))</f>
        <v>Homme</v>
      </c>
      <c r="U1470" s="6" t="str">
        <f>"19"&amp;MID(Q1470, SEARCH("", Q1470) + 1,2)</f>
        <v>1969</v>
      </c>
      <c r="V1470" s="6" t="str">
        <f>FLOOR(U1470,5) &amp; "-" &amp; FLOOR(U1470,5) + 5</f>
        <v>1965-1970</v>
      </c>
      <c r="W1470" s="24">
        <f>IFERROR(VLOOKUP(Data_Set[[#This Row],[Type Transport]],'[1]Taux émission CO2e'!$A$5:$B$16,2,0),0)</f>
        <v>0.3</v>
      </c>
      <c r="X1470" s="28">
        <f>IFERROR(VLOOKUP(Data_Set[[#This Row],[Type Transport]],'[1]Taux émission CO2e'!$A$5:$D$16,4,0),0)</f>
        <v>0.16</v>
      </c>
      <c r="Y1470" s="24">
        <f>IFERROR(VLOOKUP(Data_Set[[#This Row],[Type Transport]],'[1]Taux émission CO2e'!$A$20:$B$31,2,0),0)</f>
        <v>0.7</v>
      </c>
      <c r="Z1470" s="6">
        <f>IFERROR(VLOOKUP(Data_Set[[#This Row],[Type Transport]],'[1]Taux émission CO2e'!$A$20:$D$31,4,0),0)</f>
        <v>6.7400000000000002E-2</v>
      </c>
      <c r="AA1470" s="30">
        <f>Data_Set[[#This Row],[Repartition Segment 1]]*Data_Set[[#This Row],[Coefficient CO2 Segment 1]]*Data_Set[[#This Row],[Poids OT (T)]]*Data_Set[[#This Row],[Distance (KM)]]</f>
        <v>0.28647628800000002</v>
      </c>
      <c r="AB1470" s="30">
        <f>Data_Set[[#This Row],[Repartition Segment 2]]*Data_Set[[#This Row],[Coefficient CO2 Segment 2]]*Data_Set[[#This Row],[Poids OT (T)]]*Data_Set[[#This Row],[Distance (KM)]]</f>
        <v>0.28158231808</v>
      </c>
      <c r="AC1470" s="30">
        <f>Data_Set[[#This Row],[Bilan CO2 Segment 1 (Kg CO2)]]+Data_Set[[#This Row],[Bilan CO2 Segment 2 (Kg CO2)]]</f>
        <v>0.56805860608000003</v>
      </c>
      <c r="AD1470" s="1"/>
    </row>
    <row r="1471" spans="1:30" ht="12.5" x14ac:dyDescent="0.25">
      <c r="A1471" s="7">
        <v>20220400055</v>
      </c>
      <c r="B1471" s="18">
        <v>44658</v>
      </c>
      <c r="C1471" s="18" t="str">
        <f>TEXT(B1471, "mmmm")</f>
        <v>avril</v>
      </c>
      <c r="D1471" s="18" t="str">
        <f>TEXT(B1471,"aaaa")</f>
        <v>2022</v>
      </c>
      <c r="E1471" s="7">
        <v>1489621</v>
      </c>
      <c r="F1471" s="17">
        <v>204</v>
      </c>
      <c r="G1471" s="23">
        <f>Data_Set[[#This Row],[Poids OT (kg)]]/1000</f>
        <v>0.20399999999999999</v>
      </c>
      <c r="H1471" s="6" t="s">
        <v>3</v>
      </c>
      <c r="I1471" s="7">
        <v>100</v>
      </c>
      <c r="J1471" s="6">
        <v>91100</v>
      </c>
      <c r="K1471" s="6" t="s">
        <v>22</v>
      </c>
      <c r="L1471" s="6">
        <v>93130</v>
      </c>
      <c r="M1471" s="6" t="s">
        <v>115</v>
      </c>
      <c r="N1471" s="7">
        <v>46.627000000000002</v>
      </c>
      <c r="O1471" s="6" t="s">
        <v>145</v>
      </c>
      <c r="P1471" s="6" t="s">
        <v>146</v>
      </c>
      <c r="Q1471" s="11">
        <v>1690891543678</v>
      </c>
      <c r="R1471" s="12">
        <v>154098765</v>
      </c>
      <c r="S1471" s="6" t="str">
        <f>LEFT(Q1471,1)</f>
        <v>1</v>
      </c>
      <c r="T1471" s="6" t="str">
        <f>IF(S1471="1","Homme",IF(S1471="0","Inconnu","Femme"))</f>
        <v>Homme</v>
      </c>
      <c r="U1471" s="6" t="str">
        <f>"19"&amp;MID(Q1471, SEARCH("", Q1471) + 1,2)</f>
        <v>1969</v>
      </c>
      <c r="V1471" s="6" t="str">
        <f>FLOOR(U1471,5) &amp; "-" &amp; FLOOR(U1471,5) + 5</f>
        <v>1965-1970</v>
      </c>
      <c r="W1471" s="24">
        <f>IFERROR(VLOOKUP(Data_Set[[#This Row],[Type Transport]],'[1]Taux émission CO2e'!$A$5:$B$16,2,0),0)</f>
        <v>1</v>
      </c>
      <c r="X1471" s="28">
        <f>IFERROR(VLOOKUP(Data_Set[[#This Row],[Type Transport]],'[1]Taux émission CO2e'!$A$5:$D$16,4,0),0)</f>
        <v>0.24099999999999999</v>
      </c>
      <c r="Y1471" s="24">
        <f>IFERROR(VLOOKUP(Data_Set[[#This Row],[Type Transport]],'[1]Taux émission CO2e'!$A$20:$B$31,2,0),0)</f>
        <v>0</v>
      </c>
      <c r="Z1471" s="6">
        <f>IFERROR(VLOOKUP(Data_Set[[#This Row],[Type Transport]],'[1]Taux émission CO2e'!$A$20:$D$31,4,0),0)</f>
        <v>0</v>
      </c>
      <c r="AA1471" s="30">
        <f>Data_Set[[#This Row],[Repartition Segment 1]]*Data_Set[[#This Row],[Coefficient CO2 Segment 1]]*Data_Set[[#This Row],[Poids OT (T)]]*Data_Set[[#This Row],[Distance (KM)]]</f>
        <v>2.2923698279999996</v>
      </c>
      <c r="AB1471" s="30">
        <f>Data_Set[[#This Row],[Repartition Segment 2]]*Data_Set[[#This Row],[Coefficient CO2 Segment 2]]*Data_Set[[#This Row],[Poids OT (T)]]*Data_Set[[#This Row],[Distance (KM)]]</f>
        <v>0</v>
      </c>
      <c r="AC1471" s="30">
        <f>Data_Set[[#This Row],[Bilan CO2 Segment 1 (Kg CO2)]]+Data_Set[[#This Row],[Bilan CO2 Segment 2 (Kg CO2)]]</f>
        <v>2.2923698279999996</v>
      </c>
      <c r="AD1471" s="1"/>
    </row>
    <row r="1472" spans="1:30" ht="12.5" x14ac:dyDescent="0.25">
      <c r="A1472" s="7">
        <v>20220400055</v>
      </c>
      <c r="B1472" s="18">
        <v>44666</v>
      </c>
      <c r="C1472" s="18" t="str">
        <f>TEXT(B1472, "mmmm")</f>
        <v>avril</v>
      </c>
      <c r="D1472" s="18" t="str">
        <f>TEXT(B1472,"aaaa")</f>
        <v>2022</v>
      </c>
      <c r="E1472" s="7">
        <v>1494403</v>
      </c>
      <c r="F1472" s="17">
        <v>212</v>
      </c>
      <c r="G1472" s="23">
        <f>Data_Set[[#This Row],[Poids OT (kg)]]/1000</f>
        <v>0.21199999999999999</v>
      </c>
      <c r="H1472" s="6" t="s">
        <v>0</v>
      </c>
      <c r="I1472" s="7">
        <v>100</v>
      </c>
      <c r="J1472" s="6">
        <v>91100</v>
      </c>
      <c r="K1472" s="6" t="s">
        <v>22</v>
      </c>
      <c r="L1472" s="6">
        <v>93130</v>
      </c>
      <c r="M1472" s="6" t="s">
        <v>115</v>
      </c>
      <c r="N1472" s="7">
        <v>46.627000000000002</v>
      </c>
      <c r="O1472" s="6" t="s">
        <v>145</v>
      </c>
      <c r="P1472" s="6" t="s">
        <v>146</v>
      </c>
      <c r="Q1472" s="11">
        <v>1690891543678</v>
      </c>
      <c r="R1472" s="12">
        <v>154098765</v>
      </c>
      <c r="S1472" s="6" t="str">
        <f>LEFT(Q1472,1)</f>
        <v>1</v>
      </c>
      <c r="T1472" s="6" t="str">
        <f>IF(S1472="1","Homme",IF(S1472="0","Inconnu","Femme"))</f>
        <v>Homme</v>
      </c>
      <c r="U1472" s="6" t="str">
        <f>"19"&amp;MID(Q1472, SEARCH("", Q1472) + 1,2)</f>
        <v>1969</v>
      </c>
      <c r="V1472" s="6" t="str">
        <f>FLOOR(U1472,5) &amp; "-" &amp; FLOOR(U1472,5) + 5</f>
        <v>1965-1970</v>
      </c>
      <c r="W1472" s="24">
        <f>IFERROR(VLOOKUP(Data_Set[[#This Row],[Type Transport]],'[1]Taux émission CO2e'!$A$5:$B$16,2,0),0)</f>
        <v>0.3</v>
      </c>
      <c r="X1472" s="28">
        <f>IFERROR(VLOOKUP(Data_Set[[#This Row],[Type Transport]],'[1]Taux émission CO2e'!$A$5:$D$16,4,0),0)</f>
        <v>0.16</v>
      </c>
      <c r="Y1472" s="24">
        <f>IFERROR(VLOOKUP(Data_Set[[#This Row],[Type Transport]],'[1]Taux émission CO2e'!$A$20:$B$31,2,0),0)</f>
        <v>0.7</v>
      </c>
      <c r="Z1472" s="6">
        <f>IFERROR(VLOOKUP(Data_Set[[#This Row],[Type Transport]],'[1]Taux émission CO2e'!$A$20:$D$31,4,0),0)</f>
        <v>6.7400000000000002E-2</v>
      </c>
      <c r="AA1472" s="30">
        <f>Data_Set[[#This Row],[Repartition Segment 1]]*Data_Set[[#This Row],[Coefficient CO2 Segment 1]]*Data_Set[[#This Row],[Poids OT (T)]]*Data_Set[[#This Row],[Distance (KM)]]</f>
        <v>0.47447635199999999</v>
      </c>
      <c r="AB1472" s="30">
        <f>Data_Set[[#This Row],[Repartition Segment 2]]*Data_Set[[#This Row],[Coefficient CO2 Segment 2]]*Data_Set[[#This Row],[Poids OT (T)]]*Data_Set[[#This Row],[Distance (KM)]]</f>
        <v>0.46637071431999999</v>
      </c>
      <c r="AC1472" s="30">
        <f>Data_Set[[#This Row],[Bilan CO2 Segment 1 (Kg CO2)]]+Data_Set[[#This Row],[Bilan CO2 Segment 2 (Kg CO2)]]</f>
        <v>0.94084706631999993</v>
      </c>
      <c r="AD1472" s="1"/>
    </row>
    <row r="1473" spans="1:30" ht="12.5" x14ac:dyDescent="0.25">
      <c r="A1473" s="7">
        <v>20220400055</v>
      </c>
      <c r="B1473" s="18">
        <v>44671</v>
      </c>
      <c r="C1473" s="18" t="str">
        <f>TEXT(B1473, "mmmm")</f>
        <v>avril</v>
      </c>
      <c r="D1473" s="18" t="str">
        <f>TEXT(B1473,"aaaa")</f>
        <v>2022</v>
      </c>
      <c r="E1473" s="7">
        <v>1495533</v>
      </c>
      <c r="F1473" s="17">
        <v>546</v>
      </c>
      <c r="G1473" s="23">
        <f>Data_Set[[#This Row],[Poids OT (kg)]]/1000</f>
        <v>0.54600000000000004</v>
      </c>
      <c r="H1473" s="6" t="s">
        <v>3</v>
      </c>
      <c r="I1473" s="7">
        <v>250</v>
      </c>
      <c r="J1473" s="6">
        <v>91100</v>
      </c>
      <c r="K1473" s="6" t="s">
        <v>22</v>
      </c>
      <c r="L1473" s="6">
        <v>93130</v>
      </c>
      <c r="M1473" s="6" t="s">
        <v>115</v>
      </c>
      <c r="N1473" s="7">
        <v>46.627000000000002</v>
      </c>
      <c r="O1473" s="6" t="s">
        <v>145</v>
      </c>
      <c r="P1473" s="6" t="s">
        <v>146</v>
      </c>
      <c r="Q1473" s="11">
        <v>1690891543678</v>
      </c>
      <c r="R1473" s="12">
        <v>154098765</v>
      </c>
      <c r="S1473" s="6" t="str">
        <f>LEFT(Q1473,1)</f>
        <v>1</v>
      </c>
      <c r="T1473" s="6" t="str">
        <f>IF(S1473="1","Homme",IF(S1473="0","Inconnu","Femme"))</f>
        <v>Homme</v>
      </c>
      <c r="U1473" s="6" t="str">
        <f>"19"&amp;MID(Q1473, SEARCH("", Q1473) + 1,2)</f>
        <v>1969</v>
      </c>
      <c r="V1473" s="6" t="str">
        <f>FLOOR(U1473,5) &amp; "-" &amp; FLOOR(U1473,5) + 5</f>
        <v>1965-1970</v>
      </c>
      <c r="W1473" s="24">
        <f>IFERROR(VLOOKUP(Data_Set[[#This Row],[Type Transport]],'[1]Taux émission CO2e'!$A$5:$B$16,2,0),0)</f>
        <v>1</v>
      </c>
      <c r="X1473" s="28">
        <f>IFERROR(VLOOKUP(Data_Set[[#This Row],[Type Transport]],'[1]Taux émission CO2e'!$A$5:$D$16,4,0),0)</f>
        <v>0.24099999999999999</v>
      </c>
      <c r="Y1473" s="24">
        <f>IFERROR(VLOOKUP(Data_Set[[#This Row],[Type Transport]],'[1]Taux émission CO2e'!$A$20:$B$31,2,0),0)</f>
        <v>0</v>
      </c>
      <c r="Z1473" s="6">
        <f>IFERROR(VLOOKUP(Data_Set[[#This Row],[Type Transport]],'[1]Taux émission CO2e'!$A$20:$D$31,4,0),0)</f>
        <v>0</v>
      </c>
      <c r="AA1473" s="30">
        <f>Data_Set[[#This Row],[Repartition Segment 1]]*Data_Set[[#This Row],[Coefficient CO2 Segment 1]]*Data_Set[[#This Row],[Poids OT (T)]]*Data_Set[[#This Row],[Distance (KM)]]</f>
        <v>6.1354604220000004</v>
      </c>
      <c r="AB1473" s="30">
        <f>Data_Set[[#This Row],[Repartition Segment 2]]*Data_Set[[#This Row],[Coefficient CO2 Segment 2]]*Data_Set[[#This Row],[Poids OT (T)]]*Data_Set[[#This Row],[Distance (KM)]]</f>
        <v>0</v>
      </c>
      <c r="AC1473" s="30">
        <f>Data_Set[[#This Row],[Bilan CO2 Segment 1 (Kg CO2)]]+Data_Set[[#This Row],[Bilan CO2 Segment 2 (Kg CO2)]]</f>
        <v>6.1354604220000004</v>
      </c>
      <c r="AD1473" s="1"/>
    </row>
    <row r="1474" spans="1:30" ht="12.5" x14ac:dyDescent="0.25">
      <c r="A1474" s="7">
        <v>20220400055</v>
      </c>
      <c r="B1474" s="18">
        <v>44673</v>
      </c>
      <c r="C1474" s="18" t="str">
        <f>TEXT(B1474, "mmmm")</f>
        <v>avril</v>
      </c>
      <c r="D1474" s="18" t="str">
        <f>TEXT(B1474,"aaaa")</f>
        <v>2022</v>
      </c>
      <c r="E1474" s="7">
        <v>1496520</v>
      </c>
      <c r="F1474" s="17">
        <v>450</v>
      </c>
      <c r="G1474" s="23">
        <f>Data_Set[[#This Row],[Poids OT (kg)]]/1000</f>
        <v>0.45</v>
      </c>
      <c r="H1474" s="6" t="s">
        <v>0</v>
      </c>
      <c r="I1474" s="7">
        <v>160</v>
      </c>
      <c r="J1474" s="6">
        <v>91100</v>
      </c>
      <c r="K1474" s="6" t="s">
        <v>22</v>
      </c>
      <c r="L1474" s="6">
        <v>93130</v>
      </c>
      <c r="M1474" s="6" t="s">
        <v>115</v>
      </c>
      <c r="N1474" s="7">
        <v>46.627000000000002</v>
      </c>
      <c r="O1474" s="6" t="s">
        <v>145</v>
      </c>
      <c r="P1474" s="6" t="s">
        <v>146</v>
      </c>
      <c r="Q1474" s="11">
        <v>1690891543678</v>
      </c>
      <c r="R1474" s="12">
        <v>154098765</v>
      </c>
      <c r="S1474" s="6" t="str">
        <f>LEFT(Q1474,1)</f>
        <v>1</v>
      </c>
      <c r="T1474" s="6" t="str">
        <f>IF(S1474="1","Homme",IF(S1474="0","Inconnu","Femme"))</f>
        <v>Homme</v>
      </c>
      <c r="U1474" s="6" t="str">
        <f>"19"&amp;MID(Q1474, SEARCH("", Q1474) + 1,2)</f>
        <v>1969</v>
      </c>
      <c r="V1474" s="6" t="str">
        <f>FLOOR(U1474,5) &amp; "-" &amp; FLOOR(U1474,5) + 5</f>
        <v>1965-1970</v>
      </c>
      <c r="W1474" s="24">
        <f>IFERROR(VLOOKUP(Data_Set[[#This Row],[Type Transport]],'[1]Taux émission CO2e'!$A$5:$B$16,2,0),0)</f>
        <v>0.3</v>
      </c>
      <c r="X1474" s="28">
        <f>IFERROR(VLOOKUP(Data_Set[[#This Row],[Type Transport]],'[1]Taux émission CO2e'!$A$5:$D$16,4,0),0)</f>
        <v>0.16</v>
      </c>
      <c r="Y1474" s="24">
        <f>IFERROR(VLOOKUP(Data_Set[[#This Row],[Type Transport]],'[1]Taux émission CO2e'!$A$20:$B$31,2,0),0)</f>
        <v>0.7</v>
      </c>
      <c r="Z1474" s="6">
        <f>IFERROR(VLOOKUP(Data_Set[[#This Row],[Type Transport]],'[1]Taux émission CO2e'!$A$20:$D$31,4,0),0)</f>
        <v>6.7400000000000002E-2</v>
      </c>
      <c r="AA1474" s="30">
        <f>Data_Set[[#This Row],[Repartition Segment 1]]*Data_Set[[#This Row],[Coefficient CO2 Segment 1]]*Data_Set[[#This Row],[Poids OT (T)]]*Data_Set[[#This Row],[Distance (KM)]]</f>
        <v>1.0071432</v>
      </c>
      <c r="AB1474" s="30">
        <f>Data_Set[[#This Row],[Repartition Segment 2]]*Data_Set[[#This Row],[Coefficient CO2 Segment 2]]*Data_Set[[#This Row],[Poids OT (T)]]*Data_Set[[#This Row],[Distance (KM)]]</f>
        <v>0.98993783700000004</v>
      </c>
      <c r="AC1474" s="30">
        <f>Data_Set[[#This Row],[Bilan CO2 Segment 1 (Kg CO2)]]+Data_Set[[#This Row],[Bilan CO2 Segment 2 (Kg CO2)]]</f>
        <v>1.9970810370000001</v>
      </c>
      <c r="AD1474" s="1"/>
    </row>
    <row r="1475" spans="1:30" ht="12.5" x14ac:dyDescent="0.25">
      <c r="A1475" s="7">
        <v>2022050075</v>
      </c>
      <c r="B1475" s="18">
        <v>44690</v>
      </c>
      <c r="C1475" s="18" t="str">
        <f>TEXT(B1475, "mmmm")</f>
        <v>mai</v>
      </c>
      <c r="D1475" s="18" t="str">
        <f>TEXT(B1475,"aaaa")</f>
        <v>2022</v>
      </c>
      <c r="E1475" s="7">
        <v>1503010</v>
      </c>
      <c r="F1475" s="17">
        <v>1349</v>
      </c>
      <c r="G1475" s="23">
        <f>Data_Set[[#This Row],[Poids OT (kg)]]/1000</f>
        <v>1.349</v>
      </c>
      <c r="H1475" s="6" t="s">
        <v>0</v>
      </c>
      <c r="I1475" s="7">
        <v>260</v>
      </c>
      <c r="J1475" s="6">
        <v>91100</v>
      </c>
      <c r="K1475" s="6" t="s">
        <v>22</v>
      </c>
      <c r="L1475" s="6">
        <v>93130</v>
      </c>
      <c r="M1475" s="6" t="s">
        <v>115</v>
      </c>
      <c r="N1475" s="7">
        <v>46.627000000000002</v>
      </c>
      <c r="O1475" s="6" t="s">
        <v>145</v>
      </c>
      <c r="P1475" s="6" t="s">
        <v>146</v>
      </c>
      <c r="Q1475" s="11">
        <v>1690891543678</v>
      </c>
      <c r="R1475" s="12">
        <v>154098765</v>
      </c>
      <c r="S1475" s="6" t="str">
        <f>LEFT(Q1475,1)</f>
        <v>1</v>
      </c>
      <c r="T1475" s="6" t="str">
        <f>IF(S1475="1","Homme",IF(S1475="0","Inconnu","Femme"))</f>
        <v>Homme</v>
      </c>
      <c r="U1475" s="6" t="str">
        <f>"19"&amp;MID(Q1475, SEARCH("", Q1475) + 1,2)</f>
        <v>1969</v>
      </c>
      <c r="V1475" s="6" t="str">
        <f>FLOOR(U1475,5) &amp; "-" &amp; FLOOR(U1475,5) + 5</f>
        <v>1965-1970</v>
      </c>
      <c r="W1475" s="24">
        <f>IFERROR(VLOOKUP(Data_Set[[#This Row],[Type Transport]],'[1]Taux émission CO2e'!$A$5:$B$16,2,0),0)</f>
        <v>0.3</v>
      </c>
      <c r="X1475" s="28">
        <f>IFERROR(VLOOKUP(Data_Set[[#This Row],[Type Transport]],'[1]Taux émission CO2e'!$A$5:$D$16,4,0),0)</f>
        <v>0.16</v>
      </c>
      <c r="Y1475" s="24">
        <f>IFERROR(VLOOKUP(Data_Set[[#This Row],[Type Transport]],'[1]Taux émission CO2e'!$A$20:$B$31,2,0),0)</f>
        <v>0.7</v>
      </c>
      <c r="Z1475" s="6">
        <f>IFERROR(VLOOKUP(Data_Set[[#This Row],[Type Transport]],'[1]Taux émission CO2e'!$A$20:$D$31,4,0),0)</f>
        <v>6.7400000000000002E-2</v>
      </c>
      <c r="AA1475" s="30">
        <f>Data_Set[[#This Row],[Repartition Segment 1]]*Data_Set[[#This Row],[Coefficient CO2 Segment 1]]*Data_Set[[#This Row],[Poids OT (T)]]*Data_Set[[#This Row],[Distance (KM)]]</f>
        <v>3.0191915040000001</v>
      </c>
      <c r="AB1475" s="30">
        <f>Data_Set[[#This Row],[Repartition Segment 2]]*Data_Set[[#This Row],[Coefficient CO2 Segment 2]]*Data_Set[[#This Row],[Poids OT (T)]]*Data_Set[[#This Row],[Distance (KM)]]</f>
        <v>2.9676136491399996</v>
      </c>
      <c r="AC1475" s="30">
        <f>Data_Set[[#This Row],[Bilan CO2 Segment 1 (Kg CO2)]]+Data_Set[[#This Row],[Bilan CO2 Segment 2 (Kg CO2)]]</f>
        <v>5.9868051531399997</v>
      </c>
      <c r="AD1475" s="1"/>
    </row>
    <row r="1476" spans="1:30" ht="12.5" x14ac:dyDescent="0.25">
      <c r="A1476" s="7">
        <v>2022050075</v>
      </c>
      <c r="B1476" s="18">
        <v>44699</v>
      </c>
      <c r="C1476" s="18" t="str">
        <f>TEXT(B1476, "mmmm")</f>
        <v>mai</v>
      </c>
      <c r="D1476" s="18" t="str">
        <f>TEXT(B1476,"aaaa")</f>
        <v>2022</v>
      </c>
      <c r="E1476" s="7">
        <v>1507015</v>
      </c>
      <c r="F1476" s="17">
        <v>450</v>
      </c>
      <c r="G1476" s="23">
        <f>Data_Set[[#This Row],[Poids OT (kg)]]/1000</f>
        <v>0.45</v>
      </c>
      <c r="H1476" s="6" t="s">
        <v>0</v>
      </c>
      <c r="I1476" s="7">
        <v>160</v>
      </c>
      <c r="J1476" s="6">
        <v>91100</v>
      </c>
      <c r="K1476" s="6" t="s">
        <v>22</v>
      </c>
      <c r="L1476" s="6">
        <v>93130</v>
      </c>
      <c r="M1476" s="6" t="s">
        <v>115</v>
      </c>
      <c r="N1476" s="7">
        <v>46.627000000000002</v>
      </c>
      <c r="O1476" s="6" t="s">
        <v>145</v>
      </c>
      <c r="P1476" s="6" t="s">
        <v>146</v>
      </c>
      <c r="Q1476" s="11">
        <v>1690891543678</v>
      </c>
      <c r="R1476" s="12">
        <v>154098765</v>
      </c>
      <c r="S1476" s="6" t="str">
        <f>LEFT(Q1476,1)</f>
        <v>1</v>
      </c>
      <c r="T1476" s="6" t="str">
        <f>IF(S1476="1","Homme",IF(S1476="0","Inconnu","Femme"))</f>
        <v>Homme</v>
      </c>
      <c r="U1476" s="6" t="str">
        <f>"19"&amp;MID(Q1476, SEARCH("", Q1476) + 1,2)</f>
        <v>1969</v>
      </c>
      <c r="V1476" s="6" t="str">
        <f>FLOOR(U1476,5) &amp; "-" &amp; FLOOR(U1476,5) + 5</f>
        <v>1965-1970</v>
      </c>
      <c r="W1476" s="24">
        <f>IFERROR(VLOOKUP(Data_Set[[#This Row],[Type Transport]],'[1]Taux émission CO2e'!$A$5:$B$16,2,0),0)</f>
        <v>0.3</v>
      </c>
      <c r="X1476" s="28">
        <f>IFERROR(VLOOKUP(Data_Set[[#This Row],[Type Transport]],'[1]Taux émission CO2e'!$A$5:$D$16,4,0),0)</f>
        <v>0.16</v>
      </c>
      <c r="Y1476" s="24">
        <f>IFERROR(VLOOKUP(Data_Set[[#This Row],[Type Transport]],'[1]Taux émission CO2e'!$A$20:$B$31,2,0),0)</f>
        <v>0.7</v>
      </c>
      <c r="Z1476" s="6">
        <f>IFERROR(VLOOKUP(Data_Set[[#This Row],[Type Transport]],'[1]Taux émission CO2e'!$A$20:$D$31,4,0),0)</f>
        <v>6.7400000000000002E-2</v>
      </c>
      <c r="AA1476" s="30">
        <f>Data_Set[[#This Row],[Repartition Segment 1]]*Data_Set[[#This Row],[Coefficient CO2 Segment 1]]*Data_Set[[#This Row],[Poids OT (T)]]*Data_Set[[#This Row],[Distance (KM)]]</f>
        <v>1.0071432</v>
      </c>
      <c r="AB1476" s="30">
        <f>Data_Set[[#This Row],[Repartition Segment 2]]*Data_Set[[#This Row],[Coefficient CO2 Segment 2]]*Data_Set[[#This Row],[Poids OT (T)]]*Data_Set[[#This Row],[Distance (KM)]]</f>
        <v>0.98993783700000004</v>
      </c>
      <c r="AC1476" s="30">
        <f>Data_Set[[#This Row],[Bilan CO2 Segment 1 (Kg CO2)]]+Data_Set[[#This Row],[Bilan CO2 Segment 2 (Kg CO2)]]</f>
        <v>1.9970810370000001</v>
      </c>
      <c r="AD1476" s="1"/>
    </row>
    <row r="1477" spans="1:30" ht="12.5" x14ac:dyDescent="0.25">
      <c r="A1477" s="7">
        <v>2022050075</v>
      </c>
      <c r="B1477" s="18">
        <v>44701</v>
      </c>
      <c r="C1477" s="18" t="str">
        <f>TEXT(B1477, "mmmm")</f>
        <v>mai</v>
      </c>
      <c r="D1477" s="18" t="str">
        <f>TEXT(B1477,"aaaa")</f>
        <v>2022</v>
      </c>
      <c r="E1477" s="7">
        <v>1508950</v>
      </c>
      <c r="F1477" s="17">
        <v>522</v>
      </c>
      <c r="G1477" s="23">
        <f>Data_Set[[#This Row],[Poids OT (kg)]]/1000</f>
        <v>0.52200000000000002</v>
      </c>
      <c r="H1477" s="6" t="s">
        <v>0</v>
      </c>
      <c r="I1477" s="7">
        <v>202.5</v>
      </c>
      <c r="J1477" s="6">
        <v>91100</v>
      </c>
      <c r="K1477" s="6" t="s">
        <v>22</v>
      </c>
      <c r="L1477" s="6">
        <v>93130</v>
      </c>
      <c r="M1477" s="6" t="s">
        <v>115</v>
      </c>
      <c r="N1477" s="7">
        <v>46.627000000000002</v>
      </c>
      <c r="O1477" s="6" t="s">
        <v>145</v>
      </c>
      <c r="P1477" s="6" t="s">
        <v>146</v>
      </c>
      <c r="Q1477" s="11">
        <v>1690891543678</v>
      </c>
      <c r="R1477" s="12">
        <v>154098765</v>
      </c>
      <c r="S1477" s="6" t="str">
        <f>LEFT(Q1477,1)</f>
        <v>1</v>
      </c>
      <c r="T1477" s="6" t="str">
        <f>IF(S1477="1","Homme",IF(S1477="0","Inconnu","Femme"))</f>
        <v>Homme</v>
      </c>
      <c r="U1477" s="6" t="str">
        <f>"19"&amp;MID(Q1477, SEARCH("", Q1477) + 1,2)</f>
        <v>1969</v>
      </c>
      <c r="V1477" s="6" t="str">
        <f>FLOOR(U1477,5) &amp; "-" &amp; FLOOR(U1477,5) + 5</f>
        <v>1965-1970</v>
      </c>
      <c r="W1477" s="24">
        <f>IFERROR(VLOOKUP(Data_Set[[#This Row],[Type Transport]],'[1]Taux émission CO2e'!$A$5:$B$16,2,0),0)</f>
        <v>0.3</v>
      </c>
      <c r="X1477" s="28">
        <f>IFERROR(VLOOKUP(Data_Set[[#This Row],[Type Transport]],'[1]Taux émission CO2e'!$A$5:$D$16,4,0),0)</f>
        <v>0.16</v>
      </c>
      <c r="Y1477" s="24">
        <f>IFERROR(VLOOKUP(Data_Set[[#This Row],[Type Transport]],'[1]Taux émission CO2e'!$A$20:$B$31,2,0),0)</f>
        <v>0.7</v>
      </c>
      <c r="Z1477" s="6">
        <f>IFERROR(VLOOKUP(Data_Set[[#This Row],[Type Transport]],'[1]Taux émission CO2e'!$A$20:$D$31,4,0),0)</f>
        <v>6.7400000000000002E-2</v>
      </c>
      <c r="AA1477" s="30">
        <f>Data_Set[[#This Row],[Repartition Segment 1]]*Data_Set[[#This Row],[Coefficient CO2 Segment 1]]*Data_Set[[#This Row],[Poids OT (T)]]*Data_Set[[#This Row],[Distance (KM)]]</f>
        <v>1.1682861120000001</v>
      </c>
      <c r="AB1477" s="30">
        <f>Data_Set[[#This Row],[Repartition Segment 2]]*Data_Set[[#This Row],[Coefficient CO2 Segment 2]]*Data_Set[[#This Row],[Poids OT (T)]]*Data_Set[[#This Row],[Distance (KM)]]</f>
        <v>1.1483278909200001</v>
      </c>
      <c r="AC1477" s="30">
        <f>Data_Set[[#This Row],[Bilan CO2 Segment 1 (Kg CO2)]]+Data_Set[[#This Row],[Bilan CO2 Segment 2 (Kg CO2)]]</f>
        <v>2.3166140029200002</v>
      </c>
      <c r="AD1477" s="1"/>
    </row>
    <row r="1478" spans="1:30" ht="12.5" x14ac:dyDescent="0.25">
      <c r="A1478" s="7">
        <v>2022050075</v>
      </c>
      <c r="B1478" s="18">
        <v>44708</v>
      </c>
      <c r="C1478" s="18" t="str">
        <f>TEXT(B1478, "mmmm")</f>
        <v>mai</v>
      </c>
      <c r="D1478" s="18" t="str">
        <f>TEXT(B1478,"aaaa")</f>
        <v>2022</v>
      </c>
      <c r="E1478" s="7">
        <v>1511361</v>
      </c>
      <c r="F1478" s="17">
        <v>3498</v>
      </c>
      <c r="G1478" s="23">
        <f>Data_Set[[#This Row],[Poids OT (kg)]]/1000</f>
        <v>3.4980000000000002</v>
      </c>
      <c r="H1478" s="6" t="s">
        <v>0</v>
      </c>
      <c r="I1478" s="7">
        <v>320</v>
      </c>
      <c r="J1478" s="6">
        <v>91100</v>
      </c>
      <c r="K1478" s="6" t="s">
        <v>22</v>
      </c>
      <c r="L1478" s="6">
        <v>93130</v>
      </c>
      <c r="M1478" s="6" t="s">
        <v>115</v>
      </c>
      <c r="N1478" s="7">
        <v>46.627000000000002</v>
      </c>
      <c r="O1478" s="6" t="s">
        <v>145</v>
      </c>
      <c r="P1478" s="6" t="s">
        <v>146</v>
      </c>
      <c r="Q1478" s="11">
        <v>1690891543678</v>
      </c>
      <c r="R1478" s="12">
        <v>154098765</v>
      </c>
      <c r="S1478" s="6" t="str">
        <f>LEFT(Q1478,1)</f>
        <v>1</v>
      </c>
      <c r="T1478" s="6" t="str">
        <f>IF(S1478="1","Homme",IF(S1478="0","Inconnu","Femme"))</f>
        <v>Homme</v>
      </c>
      <c r="U1478" s="6" t="str">
        <f>"19"&amp;MID(Q1478, SEARCH("", Q1478) + 1,2)</f>
        <v>1969</v>
      </c>
      <c r="V1478" s="6" t="str">
        <f>FLOOR(U1478,5) &amp; "-" &amp; FLOOR(U1478,5) + 5</f>
        <v>1965-1970</v>
      </c>
      <c r="W1478" s="24">
        <f>IFERROR(VLOOKUP(Data_Set[[#This Row],[Type Transport]],'[1]Taux émission CO2e'!$A$5:$B$16,2,0),0)</f>
        <v>0.3</v>
      </c>
      <c r="X1478" s="28">
        <f>IFERROR(VLOOKUP(Data_Set[[#This Row],[Type Transport]],'[1]Taux émission CO2e'!$A$5:$D$16,4,0),0)</f>
        <v>0.16</v>
      </c>
      <c r="Y1478" s="24">
        <f>IFERROR(VLOOKUP(Data_Set[[#This Row],[Type Transport]],'[1]Taux émission CO2e'!$A$20:$B$31,2,0),0)</f>
        <v>0.7</v>
      </c>
      <c r="Z1478" s="6">
        <f>IFERROR(VLOOKUP(Data_Set[[#This Row],[Type Transport]],'[1]Taux émission CO2e'!$A$20:$D$31,4,0),0)</f>
        <v>6.7400000000000002E-2</v>
      </c>
      <c r="AA1478" s="30">
        <f>Data_Set[[#This Row],[Repartition Segment 1]]*Data_Set[[#This Row],[Coefficient CO2 Segment 1]]*Data_Set[[#This Row],[Poids OT (T)]]*Data_Set[[#This Row],[Distance (KM)]]</f>
        <v>7.8288598080000016</v>
      </c>
      <c r="AB1478" s="30">
        <f>Data_Set[[#This Row],[Repartition Segment 2]]*Data_Set[[#This Row],[Coefficient CO2 Segment 2]]*Data_Set[[#This Row],[Poids OT (T)]]*Data_Set[[#This Row],[Distance (KM)]]</f>
        <v>7.6951167862800007</v>
      </c>
      <c r="AC1478" s="30">
        <f>Data_Set[[#This Row],[Bilan CO2 Segment 1 (Kg CO2)]]+Data_Set[[#This Row],[Bilan CO2 Segment 2 (Kg CO2)]]</f>
        <v>15.523976594280002</v>
      </c>
      <c r="AD1478" s="1"/>
    </row>
    <row r="1479" spans="1:30" ht="12.5" x14ac:dyDescent="0.25">
      <c r="A1479" s="7">
        <v>20220600077</v>
      </c>
      <c r="B1479" s="18">
        <v>44742</v>
      </c>
      <c r="C1479" s="18" t="str">
        <f>TEXT(B1479, "mmmm")</f>
        <v>juin</v>
      </c>
      <c r="D1479" s="18" t="str">
        <f>TEXT(B1479,"aaaa")</f>
        <v>2022</v>
      </c>
      <c r="E1479" s="7">
        <v>1525894</v>
      </c>
      <c r="F1479" s="17">
        <v>1184</v>
      </c>
      <c r="G1479" s="23">
        <f>Data_Set[[#This Row],[Poids OT (kg)]]/1000</f>
        <v>1.1839999999999999</v>
      </c>
      <c r="H1479" s="6" t="s">
        <v>0</v>
      </c>
      <c r="I1479" s="7">
        <v>290</v>
      </c>
      <c r="J1479" s="6">
        <v>91100</v>
      </c>
      <c r="K1479" s="6" t="s">
        <v>22</v>
      </c>
      <c r="L1479" s="6">
        <v>93130</v>
      </c>
      <c r="M1479" s="6" t="s">
        <v>115</v>
      </c>
      <c r="N1479" s="7">
        <v>46.627000000000002</v>
      </c>
      <c r="O1479" s="6" t="s">
        <v>145</v>
      </c>
      <c r="P1479" s="6" t="s">
        <v>146</v>
      </c>
      <c r="Q1479" s="11">
        <v>1690891543678</v>
      </c>
      <c r="R1479" s="12">
        <v>154098765</v>
      </c>
      <c r="S1479" s="6" t="str">
        <f>LEFT(Q1479,1)</f>
        <v>1</v>
      </c>
      <c r="T1479" s="6" t="str">
        <f>IF(S1479="1","Homme",IF(S1479="0","Inconnu","Femme"))</f>
        <v>Homme</v>
      </c>
      <c r="U1479" s="6" t="str">
        <f>"19"&amp;MID(Q1479, SEARCH("", Q1479) + 1,2)</f>
        <v>1969</v>
      </c>
      <c r="V1479" s="6" t="str">
        <f>FLOOR(U1479,5) &amp; "-" &amp; FLOOR(U1479,5) + 5</f>
        <v>1965-1970</v>
      </c>
      <c r="W1479" s="24">
        <f>IFERROR(VLOOKUP(Data_Set[[#This Row],[Type Transport]],'[1]Taux émission CO2e'!$A$5:$B$16,2,0),0)</f>
        <v>0.3</v>
      </c>
      <c r="X1479" s="28">
        <f>IFERROR(VLOOKUP(Data_Set[[#This Row],[Type Transport]],'[1]Taux émission CO2e'!$A$5:$D$16,4,0),0)</f>
        <v>0.16</v>
      </c>
      <c r="Y1479" s="24">
        <f>IFERROR(VLOOKUP(Data_Set[[#This Row],[Type Transport]],'[1]Taux émission CO2e'!$A$20:$B$31,2,0),0)</f>
        <v>0.7</v>
      </c>
      <c r="Z1479" s="6">
        <f>IFERROR(VLOOKUP(Data_Set[[#This Row],[Type Transport]],'[1]Taux émission CO2e'!$A$20:$D$31,4,0),0)</f>
        <v>6.7400000000000002E-2</v>
      </c>
      <c r="AA1479" s="30">
        <f>Data_Set[[#This Row],[Repartition Segment 1]]*Data_Set[[#This Row],[Coefficient CO2 Segment 1]]*Data_Set[[#This Row],[Poids OT (T)]]*Data_Set[[#This Row],[Distance (KM)]]</f>
        <v>2.6499056640000003</v>
      </c>
      <c r="AB1479" s="30">
        <f>Data_Set[[#This Row],[Repartition Segment 2]]*Data_Set[[#This Row],[Coefficient CO2 Segment 2]]*Data_Set[[#This Row],[Poids OT (T)]]*Data_Set[[#This Row],[Distance (KM)]]</f>
        <v>2.6046364422400003</v>
      </c>
      <c r="AC1479" s="30">
        <f>Data_Set[[#This Row],[Bilan CO2 Segment 1 (Kg CO2)]]+Data_Set[[#This Row],[Bilan CO2 Segment 2 (Kg CO2)]]</f>
        <v>5.2545421062400006</v>
      </c>
      <c r="AD1479" s="1"/>
    </row>
    <row r="1480" spans="1:30" ht="12.5" x14ac:dyDescent="0.25">
      <c r="A1480" s="7">
        <v>20220800118</v>
      </c>
      <c r="B1480" s="18">
        <v>44790</v>
      </c>
      <c r="C1480" s="18" t="str">
        <f>TEXT(B1480, "mmmm")</f>
        <v>août</v>
      </c>
      <c r="D1480" s="18" t="str">
        <f>TEXT(B1480,"aaaa")</f>
        <v>2022</v>
      </c>
      <c r="E1480" s="7">
        <v>1542712</v>
      </c>
      <c r="F1480" s="17">
        <v>400</v>
      </c>
      <c r="G1480" s="23">
        <f>Data_Set[[#This Row],[Poids OT (kg)]]/1000</f>
        <v>0.4</v>
      </c>
      <c r="H1480" s="6" t="s">
        <v>0</v>
      </c>
      <c r="I1480" s="7">
        <v>150</v>
      </c>
      <c r="J1480" s="6">
        <v>91100</v>
      </c>
      <c r="K1480" s="6" t="s">
        <v>22</v>
      </c>
      <c r="L1480" s="6">
        <v>93130</v>
      </c>
      <c r="M1480" s="6" t="s">
        <v>115</v>
      </c>
      <c r="N1480" s="7">
        <v>46.627000000000002</v>
      </c>
      <c r="O1480" s="6" t="s">
        <v>145</v>
      </c>
      <c r="P1480" s="6" t="s">
        <v>146</v>
      </c>
      <c r="Q1480" s="11">
        <v>1690891543678</v>
      </c>
      <c r="R1480" s="12">
        <v>154098765</v>
      </c>
      <c r="S1480" s="6" t="str">
        <f>LEFT(Q1480,1)</f>
        <v>1</v>
      </c>
      <c r="T1480" s="6" t="str">
        <f>IF(S1480="1","Homme",IF(S1480="0","Inconnu","Femme"))</f>
        <v>Homme</v>
      </c>
      <c r="U1480" s="6" t="str">
        <f>"19"&amp;MID(Q1480, SEARCH("", Q1480) + 1,2)</f>
        <v>1969</v>
      </c>
      <c r="V1480" s="6" t="str">
        <f>FLOOR(U1480,5) &amp; "-" &amp; FLOOR(U1480,5) + 5</f>
        <v>1965-1970</v>
      </c>
      <c r="W1480" s="24">
        <f>IFERROR(VLOOKUP(Data_Set[[#This Row],[Type Transport]],'[1]Taux émission CO2e'!$A$5:$B$16,2,0),0)</f>
        <v>0.3</v>
      </c>
      <c r="X1480" s="28">
        <f>IFERROR(VLOOKUP(Data_Set[[#This Row],[Type Transport]],'[1]Taux émission CO2e'!$A$5:$D$16,4,0),0)</f>
        <v>0.16</v>
      </c>
      <c r="Y1480" s="24">
        <f>IFERROR(VLOOKUP(Data_Set[[#This Row],[Type Transport]],'[1]Taux émission CO2e'!$A$20:$B$31,2,0),0)</f>
        <v>0.7</v>
      </c>
      <c r="Z1480" s="6">
        <f>IFERROR(VLOOKUP(Data_Set[[#This Row],[Type Transport]],'[1]Taux émission CO2e'!$A$20:$D$31,4,0),0)</f>
        <v>6.7400000000000002E-2</v>
      </c>
      <c r="AA1480" s="30">
        <f>Data_Set[[#This Row],[Repartition Segment 1]]*Data_Set[[#This Row],[Coefficient CO2 Segment 1]]*Data_Set[[#This Row],[Poids OT (T)]]*Data_Set[[#This Row],[Distance (KM)]]</f>
        <v>0.8952384000000001</v>
      </c>
      <c r="AB1480" s="30">
        <f>Data_Set[[#This Row],[Repartition Segment 2]]*Data_Set[[#This Row],[Coefficient CO2 Segment 2]]*Data_Set[[#This Row],[Poids OT (T)]]*Data_Set[[#This Row],[Distance (KM)]]</f>
        <v>0.879944744</v>
      </c>
      <c r="AC1480" s="30">
        <f>Data_Set[[#This Row],[Bilan CO2 Segment 1 (Kg CO2)]]+Data_Set[[#This Row],[Bilan CO2 Segment 2 (Kg CO2)]]</f>
        <v>1.7751831440000001</v>
      </c>
      <c r="AD1480" s="1"/>
    </row>
    <row r="1481" spans="1:30" ht="12.5" x14ac:dyDescent="0.25">
      <c r="A1481" s="7">
        <v>2022050075</v>
      </c>
      <c r="B1481" s="18">
        <v>44687</v>
      </c>
      <c r="C1481" s="18" t="str">
        <f>TEXT(B1481, "mmmm")</f>
        <v>mai</v>
      </c>
      <c r="D1481" s="18" t="str">
        <f>TEXT(B1481,"aaaa")</f>
        <v>2022</v>
      </c>
      <c r="E1481" s="7">
        <v>1502129</v>
      </c>
      <c r="F1481" s="17">
        <v>300</v>
      </c>
      <c r="G1481" s="23">
        <f>Data_Set[[#This Row],[Poids OT (kg)]]/1000</f>
        <v>0.3</v>
      </c>
      <c r="H1481" s="6" t="s">
        <v>0</v>
      </c>
      <c r="I1481" s="7">
        <v>180</v>
      </c>
      <c r="J1481" s="6">
        <v>93130</v>
      </c>
      <c r="K1481" s="6" t="s">
        <v>54</v>
      </c>
      <c r="L1481" s="6">
        <v>91100</v>
      </c>
      <c r="M1481" s="6" t="s">
        <v>22</v>
      </c>
      <c r="N1481" s="7">
        <v>46.533999999999999</v>
      </c>
      <c r="O1481" s="6" t="s">
        <v>212</v>
      </c>
      <c r="P1481" s="6" t="s">
        <v>213</v>
      </c>
      <c r="Q1481" s="11">
        <v>2731193342345</v>
      </c>
      <c r="R1481" s="12">
        <v>103098966</v>
      </c>
      <c r="S1481" s="6" t="str">
        <f>LEFT(Q1481,1)</f>
        <v>2</v>
      </c>
      <c r="T1481" s="6" t="str">
        <f>IF(S1481="1","Homme",IF(S1481="0","Inconnu","Femme"))</f>
        <v>Femme</v>
      </c>
      <c r="U1481" s="6" t="str">
        <f>"19"&amp;MID(Q1481, SEARCH("", Q1481) + 1,2)</f>
        <v>1973</v>
      </c>
      <c r="V1481" s="6" t="str">
        <f>FLOOR(U1481,5) &amp; "-" &amp; FLOOR(U1481,5) + 5</f>
        <v>1970-1975</v>
      </c>
      <c r="W1481" s="24">
        <f>IFERROR(VLOOKUP(Data_Set[[#This Row],[Type Transport]],'[1]Taux émission CO2e'!$A$5:$B$16,2,0),0)</f>
        <v>0.3</v>
      </c>
      <c r="X1481" s="28">
        <f>IFERROR(VLOOKUP(Data_Set[[#This Row],[Type Transport]],'[1]Taux émission CO2e'!$A$5:$D$16,4,0),0)</f>
        <v>0.16</v>
      </c>
      <c r="Y1481" s="24">
        <f>IFERROR(VLOOKUP(Data_Set[[#This Row],[Type Transport]],'[1]Taux émission CO2e'!$A$20:$B$31,2,0),0)</f>
        <v>0.7</v>
      </c>
      <c r="Z1481" s="6">
        <f>IFERROR(VLOOKUP(Data_Set[[#This Row],[Type Transport]],'[1]Taux émission CO2e'!$A$20:$D$31,4,0),0)</f>
        <v>6.7400000000000002E-2</v>
      </c>
      <c r="AA1481" s="30">
        <f>Data_Set[[#This Row],[Repartition Segment 1]]*Data_Set[[#This Row],[Coefficient CO2 Segment 1]]*Data_Set[[#This Row],[Poids OT (T)]]*Data_Set[[#This Row],[Distance (KM)]]</f>
        <v>0.67008959999999995</v>
      </c>
      <c r="AB1481" s="30">
        <f>Data_Set[[#This Row],[Repartition Segment 2]]*Data_Set[[#This Row],[Coefficient CO2 Segment 2]]*Data_Set[[#This Row],[Poids OT (T)]]*Data_Set[[#This Row],[Distance (KM)]]</f>
        <v>0.65864223599999994</v>
      </c>
      <c r="AC1481" s="30">
        <f>Data_Set[[#This Row],[Bilan CO2 Segment 1 (Kg CO2)]]+Data_Set[[#This Row],[Bilan CO2 Segment 2 (Kg CO2)]]</f>
        <v>1.3287318359999998</v>
      </c>
      <c r="AD1481" s="1"/>
    </row>
    <row r="1482" spans="1:30" ht="12.5" x14ac:dyDescent="0.25">
      <c r="A1482" s="7">
        <v>20220600077</v>
      </c>
      <c r="B1482" s="18">
        <v>44714</v>
      </c>
      <c r="C1482" s="18" t="str">
        <f>TEXT(B1482, "mmmm")</f>
        <v>juin</v>
      </c>
      <c r="D1482" s="18" t="str">
        <f>TEXT(B1482,"aaaa")</f>
        <v>2022</v>
      </c>
      <c r="E1482" s="7">
        <v>1513260</v>
      </c>
      <c r="F1482" s="17">
        <v>150</v>
      </c>
      <c r="G1482" s="23">
        <f>Data_Set[[#This Row],[Poids OT (kg)]]/1000</f>
        <v>0.15</v>
      </c>
      <c r="H1482" s="6" t="s">
        <v>0</v>
      </c>
      <c r="I1482" s="7">
        <v>90</v>
      </c>
      <c r="J1482" s="6">
        <v>93130</v>
      </c>
      <c r="K1482" s="6" t="s">
        <v>54</v>
      </c>
      <c r="L1482" s="6">
        <v>91100</v>
      </c>
      <c r="M1482" s="6" t="s">
        <v>22</v>
      </c>
      <c r="N1482" s="7">
        <v>46.533999999999999</v>
      </c>
      <c r="O1482" s="6" t="s">
        <v>212</v>
      </c>
      <c r="P1482" s="6" t="s">
        <v>213</v>
      </c>
      <c r="Q1482" s="11">
        <v>2731193342345</v>
      </c>
      <c r="R1482" s="12">
        <v>103098966</v>
      </c>
      <c r="S1482" s="6" t="str">
        <f>LEFT(Q1482,1)</f>
        <v>2</v>
      </c>
      <c r="T1482" s="6" t="str">
        <f>IF(S1482="1","Homme",IF(S1482="0","Inconnu","Femme"))</f>
        <v>Femme</v>
      </c>
      <c r="U1482" s="6" t="str">
        <f>"19"&amp;MID(Q1482, SEARCH("", Q1482) + 1,2)</f>
        <v>1973</v>
      </c>
      <c r="V1482" s="6" t="str">
        <f>FLOOR(U1482,5) &amp; "-" &amp; FLOOR(U1482,5) + 5</f>
        <v>1970-1975</v>
      </c>
      <c r="W1482" s="24">
        <f>IFERROR(VLOOKUP(Data_Set[[#This Row],[Type Transport]],'[1]Taux émission CO2e'!$A$5:$B$16,2,0),0)</f>
        <v>0.3</v>
      </c>
      <c r="X1482" s="28">
        <f>IFERROR(VLOOKUP(Data_Set[[#This Row],[Type Transport]],'[1]Taux émission CO2e'!$A$5:$D$16,4,0),0)</f>
        <v>0.16</v>
      </c>
      <c r="Y1482" s="24">
        <f>IFERROR(VLOOKUP(Data_Set[[#This Row],[Type Transport]],'[1]Taux émission CO2e'!$A$20:$B$31,2,0),0)</f>
        <v>0.7</v>
      </c>
      <c r="Z1482" s="6">
        <f>IFERROR(VLOOKUP(Data_Set[[#This Row],[Type Transport]],'[1]Taux émission CO2e'!$A$20:$D$31,4,0),0)</f>
        <v>6.7400000000000002E-2</v>
      </c>
      <c r="AA1482" s="30">
        <f>Data_Set[[#This Row],[Repartition Segment 1]]*Data_Set[[#This Row],[Coefficient CO2 Segment 1]]*Data_Set[[#This Row],[Poids OT (T)]]*Data_Set[[#This Row],[Distance (KM)]]</f>
        <v>0.33504479999999998</v>
      </c>
      <c r="AB1482" s="30">
        <f>Data_Set[[#This Row],[Repartition Segment 2]]*Data_Set[[#This Row],[Coefficient CO2 Segment 2]]*Data_Set[[#This Row],[Poids OT (T)]]*Data_Set[[#This Row],[Distance (KM)]]</f>
        <v>0.32932111799999997</v>
      </c>
      <c r="AC1482" s="30">
        <f>Data_Set[[#This Row],[Bilan CO2 Segment 1 (Kg CO2)]]+Data_Set[[#This Row],[Bilan CO2 Segment 2 (Kg CO2)]]</f>
        <v>0.66436591799999989</v>
      </c>
      <c r="AD1482" s="1"/>
    </row>
    <row r="1483" spans="1:30" ht="12.5" x14ac:dyDescent="0.25">
      <c r="A1483" s="7">
        <v>20220600077</v>
      </c>
      <c r="B1483" s="18">
        <v>44727</v>
      </c>
      <c r="C1483" s="18" t="str">
        <f>TEXT(B1483, "mmmm")</f>
        <v>juin</v>
      </c>
      <c r="D1483" s="18" t="str">
        <f>TEXT(B1483,"aaaa")</f>
        <v>2022</v>
      </c>
      <c r="E1483" s="7">
        <v>1518095</v>
      </c>
      <c r="F1483" s="17">
        <v>300</v>
      </c>
      <c r="G1483" s="23">
        <f>Data_Set[[#This Row],[Poids OT (kg)]]/1000</f>
        <v>0.3</v>
      </c>
      <c r="H1483" s="6" t="s">
        <v>0</v>
      </c>
      <c r="I1483" s="7">
        <v>120</v>
      </c>
      <c r="J1483" s="6">
        <v>93130</v>
      </c>
      <c r="K1483" s="6" t="s">
        <v>54</v>
      </c>
      <c r="L1483" s="6">
        <v>91100</v>
      </c>
      <c r="M1483" s="6" t="s">
        <v>22</v>
      </c>
      <c r="N1483" s="7">
        <v>46.533999999999999</v>
      </c>
      <c r="O1483" s="6" t="s">
        <v>212</v>
      </c>
      <c r="P1483" s="6" t="s">
        <v>213</v>
      </c>
      <c r="Q1483" s="11">
        <v>2731193342345</v>
      </c>
      <c r="R1483" s="12">
        <v>103098966</v>
      </c>
      <c r="S1483" s="6" t="str">
        <f>LEFT(Q1483,1)</f>
        <v>2</v>
      </c>
      <c r="T1483" s="6" t="str">
        <f>IF(S1483="1","Homme",IF(S1483="0","Inconnu","Femme"))</f>
        <v>Femme</v>
      </c>
      <c r="U1483" s="6" t="str">
        <f>"19"&amp;MID(Q1483, SEARCH("", Q1483) + 1,2)</f>
        <v>1973</v>
      </c>
      <c r="V1483" s="6" t="str">
        <f>FLOOR(U1483,5) &amp; "-" &amp; FLOOR(U1483,5) + 5</f>
        <v>1970-1975</v>
      </c>
      <c r="W1483" s="24">
        <f>IFERROR(VLOOKUP(Data_Set[[#This Row],[Type Transport]],'[1]Taux émission CO2e'!$A$5:$B$16,2,0),0)</f>
        <v>0.3</v>
      </c>
      <c r="X1483" s="28">
        <f>IFERROR(VLOOKUP(Data_Set[[#This Row],[Type Transport]],'[1]Taux émission CO2e'!$A$5:$D$16,4,0),0)</f>
        <v>0.16</v>
      </c>
      <c r="Y1483" s="24">
        <f>IFERROR(VLOOKUP(Data_Set[[#This Row],[Type Transport]],'[1]Taux émission CO2e'!$A$20:$B$31,2,0),0)</f>
        <v>0.7</v>
      </c>
      <c r="Z1483" s="6">
        <f>IFERROR(VLOOKUP(Data_Set[[#This Row],[Type Transport]],'[1]Taux émission CO2e'!$A$20:$D$31,4,0),0)</f>
        <v>6.7400000000000002E-2</v>
      </c>
      <c r="AA1483" s="30">
        <f>Data_Set[[#This Row],[Repartition Segment 1]]*Data_Set[[#This Row],[Coefficient CO2 Segment 1]]*Data_Set[[#This Row],[Poids OT (T)]]*Data_Set[[#This Row],[Distance (KM)]]</f>
        <v>0.67008959999999995</v>
      </c>
      <c r="AB1483" s="30">
        <f>Data_Set[[#This Row],[Repartition Segment 2]]*Data_Set[[#This Row],[Coefficient CO2 Segment 2]]*Data_Set[[#This Row],[Poids OT (T)]]*Data_Set[[#This Row],[Distance (KM)]]</f>
        <v>0.65864223599999994</v>
      </c>
      <c r="AC1483" s="30">
        <f>Data_Set[[#This Row],[Bilan CO2 Segment 1 (Kg CO2)]]+Data_Set[[#This Row],[Bilan CO2 Segment 2 (Kg CO2)]]</f>
        <v>1.3287318359999998</v>
      </c>
      <c r="AD1483" s="1"/>
    </row>
    <row r="1484" spans="1:30" ht="12.5" x14ac:dyDescent="0.25">
      <c r="A1484" s="7">
        <v>20220600077</v>
      </c>
      <c r="B1484" s="18">
        <v>44740</v>
      </c>
      <c r="C1484" s="18" t="str">
        <f>TEXT(B1484, "mmmm")</f>
        <v>juin</v>
      </c>
      <c r="D1484" s="18" t="str">
        <f>TEXT(B1484,"aaaa")</f>
        <v>2022</v>
      </c>
      <c r="E1484" s="7">
        <v>1524127</v>
      </c>
      <c r="F1484" s="17">
        <v>150</v>
      </c>
      <c r="G1484" s="23">
        <f>Data_Set[[#This Row],[Poids OT (kg)]]/1000</f>
        <v>0.15</v>
      </c>
      <c r="H1484" s="6" t="s">
        <v>0</v>
      </c>
      <c r="I1484" s="7">
        <v>90</v>
      </c>
      <c r="J1484" s="6">
        <v>93130</v>
      </c>
      <c r="K1484" s="6" t="s">
        <v>54</v>
      </c>
      <c r="L1484" s="6">
        <v>91100</v>
      </c>
      <c r="M1484" s="6" t="s">
        <v>22</v>
      </c>
      <c r="N1484" s="7">
        <v>46.533999999999999</v>
      </c>
      <c r="O1484" s="6" t="s">
        <v>212</v>
      </c>
      <c r="P1484" s="6" t="s">
        <v>213</v>
      </c>
      <c r="Q1484" s="11">
        <v>2731193342345</v>
      </c>
      <c r="R1484" s="12">
        <v>103098966</v>
      </c>
      <c r="S1484" s="6" t="str">
        <f>LEFT(Q1484,1)</f>
        <v>2</v>
      </c>
      <c r="T1484" s="6" t="str">
        <f>IF(S1484="1","Homme",IF(S1484="0","Inconnu","Femme"))</f>
        <v>Femme</v>
      </c>
      <c r="U1484" s="6" t="str">
        <f>"19"&amp;MID(Q1484, SEARCH("", Q1484) + 1,2)</f>
        <v>1973</v>
      </c>
      <c r="V1484" s="6" t="str">
        <f>FLOOR(U1484,5) &amp; "-" &amp; FLOOR(U1484,5) + 5</f>
        <v>1970-1975</v>
      </c>
      <c r="W1484" s="24">
        <f>IFERROR(VLOOKUP(Data_Set[[#This Row],[Type Transport]],'[1]Taux émission CO2e'!$A$5:$B$16,2,0),0)</f>
        <v>0.3</v>
      </c>
      <c r="X1484" s="28">
        <f>IFERROR(VLOOKUP(Data_Set[[#This Row],[Type Transport]],'[1]Taux émission CO2e'!$A$5:$D$16,4,0),0)</f>
        <v>0.16</v>
      </c>
      <c r="Y1484" s="24">
        <f>IFERROR(VLOOKUP(Data_Set[[#This Row],[Type Transport]],'[1]Taux émission CO2e'!$A$20:$B$31,2,0),0)</f>
        <v>0.7</v>
      </c>
      <c r="Z1484" s="6">
        <f>IFERROR(VLOOKUP(Data_Set[[#This Row],[Type Transport]],'[1]Taux émission CO2e'!$A$20:$D$31,4,0),0)</f>
        <v>6.7400000000000002E-2</v>
      </c>
      <c r="AA1484" s="30">
        <f>Data_Set[[#This Row],[Repartition Segment 1]]*Data_Set[[#This Row],[Coefficient CO2 Segment 1]]*Data_Set[[#This Row],[Poids OT (T)]]*Data_Set[[#This Row],[Distance (KM)]]</f>
        <v>0.33504479999999998</v>
      </c>
      <c r="AB1484" s="30">
        <f>Data_Set[[#This Row],[Repartition Segment 2]]*Data_Set[[#This Row],[Coefficient CO2 Segment 2]]*Data_Set[[#This Row],[Poids OT (T)]]*Data_Set[[#This Row],[Distance (KM)]]</f>
        <v>0.32932111799999997</v>
      </c>
      <c r="AC1484" s="30">
        <f>Data_Set[[#This Row],[Bilan CO2 Segment 1 (Kg CO2)]]+Data_Set[[#This Row],[Bilan CO2 Segment 2 (Kg CO2)]]</f>
        <v>0.66436591799999989</v>
      </c>
      <c r="AD1484" s="1"/>
    </row>
    <row r="1485" spans="1:30" ht="12.5" x14ac:dyDescent="0.25">
      <c r="A1485" s="7">
        <v>20220800118</v>
      </c>
      <c r="B1485" s="18">
        <v>44792</v>
      </c>
      <c r="C1485" s="18" t="str">
        <f>TEXT(B1485, "mmmm")</f>
        <v>août</v>
      </c>
      <c r="D1485" s="18" t="str">
        <f>TEXT(B1485,"aaaa")</f>
        <v>2022</v>
      </c>
      <c r="E1485" s="7">
        <v>1543467</v>
      </c>
      <c r="F1485" s="17">
        <v>150</v>
      </c>
      <c r="G1485" s="23">
        <f>Data_Set[[#This Row],[Poids OT (kg)]]/1000</f>
        <v>0.15</v>
      </c>
      <c r="H1485" s="6" t="s">
        <v>0</v>
      </c>
      <c r="I1485" s="7">
        <v>90</v>
      </c>
      <c r="J1485" s="6">
        <v>93130</v>
      </c>
      <c r="K1485" s="6" t="s">
        <v>54</v>
      </c>
      <c r="L1485" s="6">
        <v>91100</v>
      </c>
      <c r="M1485" s="6" t="s">
        <v>22</v>
      </c>
      <c r="N1485" s="7">
        <v>46.533999999999999</v>
      </c>
      <c r="O1485" s="6" t="s">
        <v>212</v>
      </c>
      <c r="P1485" s="6" t="s">
        <v>213</v>
      </c>
      <c r="Q1485" s="11">
        <v>2731193342345</v>
      </c>
      <c r="R1485" s="12">
        <v>103098966</v>
      </c>
      <c r="S1485" s="6" t="str">
        <f>LEFT(Q1485,1)</f>
        <v>2</v>
      </c>
      <c r="T1485" s="6" t="str">
        <f>IF(S1485="1","Homme",IF(S1485="0","Inconnu","Femme"))</f>
        <v>Femme</v>
      </c>
      <c r="U1485" s="6" t="str">
        <f>"19"&amp;MID(Q1485, SEARCH("", Q1485) + 1,2)</f>
        <v>1973</v>
      </c>
      <c r="V1485" s="6" t="str">
        <f>FLOOR(U1485,5) &amp; "-" &amp; FLOOR(U1485,5) + 5</f>
        <v>1970-1975</v>
      </c>
      <c r="W1485" s="24">
        <f>IFERROR(VLOOKUP(Data_Set[[#This Row],[Type Transport]],'[1]Taux émission CO2e'!$A$5:$B$16,2,0),0)</f>
        <v>0.3</v>
      </c>
      <c r="X1485" s="28">
        <f>IFERROR(VLOOKUP(Data_Set[[#This Row],[Type Transport]],'[1]Taux émission CO2e'!$A$5:$D$16,4,0),0)</f>
        <v>0.16</v>
      </c>
      <c r="Y1485" s="24">
        <f>IFERROR(VLOOKUP(Data_Set[[#This Row],[Type Transport]],'[1]Taux émission CO2e'!$A$20:$B$31,2,0),0)</f>
        <v>0.7</v>
      </c>
      <c r="Z1485" s="6">
        <f>IFERROR(VLOOKUP(Data_Set[[#This Row],[Type Transport]],'[1]Taux émission CO2e'!$A$20:$D$31,4,0),0)</f>
        <v>6.7400000000000002E-2</v>
      </c>
      <c r="AA1485" s="30">
        <f>Data_Set[[#This Row],[Repartition Segment 1]]*Data_Set[[#This Row],[Coefficient CO2 Segment 1]]*Data_Set[[#This Row],[Poids OT (T)]]*Data_Set[[#This Row],[Distance (KM)]]</f>
        <v>0.33504479999999998</v>
      </c>
      <c r="AB1485" s="30">
        <f>Data_Set[[#This Row],[Repartition Segment 2]]*Data_Set[[#This Row],[Coefficient CO2 Segment 2]]*Data_Set[[#This Row],[Poids OT (T)]]*Data_Set[[#This Row],[Distance (KM)]]</f>
        <v>0.32932111799999997</v>
      </c>
      <c r="AC1485" s="30">
        <f>Data_Set[[#This Row],[Bilan CO2 Segment 1 (Kg CO2)]]+Data_Set[[#This Row],[Bilan CO2 Segment 2 (Kg CO2)]]</f>
        <v>0.66436591799999989</v>
      </c>
      <c r="AD1485" s="1"/>
    </row>
    <row r="1486" spans="1:30" ht="12.5" x14ac:dyDescent="0.25">
      <c r="A1486" s="7">
        <v>202203000165</v>
      </c>
      <c r="B1486" s="18">
        <v>44641</v>
      </c>
      <c r="C1486" s="18" t="str">
        <f>TEXT(B1486, "mmmm")</f>
        <v>mars</v>
      </c>
      <c r="D1486" s="18" t="str">
        <f>TEXT(B1486,"aaaa")</f>
        <v>2022</v>
      </c>
      <c r="E1486" s="7">
        <v>1481628</v>
      </c>
      <c r="F1486" s="17">
        <v>300</v>
      </c>
      <c r="G1486" s="23">
        <f>Data_Set[[#This Row],[Poids OT (kg)]]/1000</f>
        <v>0.3</v>
      </c>
      <c r="H1486" s="6" t="s">
        <v>0</v>
      </c>
      <c r="I1486" s="7">
        <v>60</v>
      </c>
      <c r="J1486" s="6">
        <v>91100</v>
      </c>
      <c r="K1486" s="6" t="s">
        <v>22</v>
      </c>
      <c r="L1486" s="6">
        <v>75010</v>
      </c>
      <c r="M1486" s="6" t="s">
        <v>123</v>
      </c>
      <c r="N1486" s="7">
        <v>45.17</v>
      </c>
      <c r="O1486" s="6" t="s">
        <v>145</v>
      </c>
      <c r="P1486" s="6" t="s">
        <v>146</v>
      </c>
      <c r="Q1486" s="11">
        <v>1690891543678</v>
      </c>
      <c r="R1486" s="12">
        <v>154098765</v>
      </c>
      <c r="S1486" s="6" t="str">
        <f>LEFT(Q1486,1)</f>
        <v>1</v>
      </c>
      <c r="T1486" s="6" t="str">
        <f>IF(S1486="1","Homme",IF(S1486="0","Inconnu","Femme"))</f>
        <v>Homme</v>
      </c>
      <c r="U1486" s="6" t="str">
        <f>"19"&amp;MID(Q1486, SEARCH("", Q1486) + 1,2)</f>
        <v>1969</v>
      </c>
      <c r="V1486" s="6" t="str">
        <f>FLOOR(U1486,5) &amp; "-" &amp; FLOOR(U1486,5) + 5</f>
        <v>1965-1970</v>
      </c>
      <c r="W1486" s="24">
        <f>IFERROR(VLOOKUP(Data_Set[[#This Row],[Type Transport]],'[1]Taux émission CO2e'!$A$5:$B$16,2,0),0)</f>
        <v>0.3</v>
      </c>
      <c r="X1486" s="28">
        <f>IFERROR(VLOOKUP(Data_Set[[#This Row],[Type Transport]],'[1]Taux émission CO2e'!$A$5:$D$16,4,0),0)</f>
        <v>0.16</v>
      </c>
      <c r="Y1486" s="24">
        <f>IFERROR(VLOOKUP(Data_Set[[#This Row],[Type Transport]],'[1]Taux émission CO2e'!$A$20:$B$31,2,0),0)</f>
        <v>0.7</v>
      </c>
      <c r="Z1486" s="6">
        <f>IFERROR(VLOOKUP(Data_Set[[#This Row],[Type Transport]],'[1]Taux émission CO2e'!$A$20:$D$31,4,0),0)</f>
        <v>6.7400000000000002E-2</v>
      </c>
      <c r="AA1486" s="30">
        <f>Data_Set[[#This Row],[Repartition Segment 1]]*Data_Set[[#This Row],[Coefficient CO2 Segment 1]]*Data_Set[[#This Row],[Poids OT (T)]]*Data_Set[[#This Row],[Distance (KM)]]</f>
        <v>0.65044800000000003</v>
      </c>
      <c r="AB1486" s="30">
        <f>Data_Set[[#This Row],[Repartition Segment 2]]*Data_Set[[#This Row],[Coefficient CO2 Segment 2]]*Data_Set[[#This Row],[Poids OT (T)]]*Data_Set[[#This Row],[Distance (KM)]]</f>
        <v>0.63933618000000003</v>
      </c>
      <c r="AC1486" s="30">
        <f>Data_Set[[#This Row],[Bilan CO2 Segment 1 (Kg CO2)]]+Data_Set[[#This Row],[Bilan CO2 Segment 2 (Kg CO2)]]</f>
        <v>1.2897841800000001</v>
      </c>
      <c r="AD1486" s="1"/>
    </row>
    <row r="1487" spans="1:30" ht="12.5" x14ac:dyDescent="0.25">
      <c r="A1487" s="7">
        <v>20210400025</v>
      </c>
      <c r="B1487" s="18">
        <v>44292</v>
      </c>
      <c r="C1487" s="18" t="str">
        <f>TEXT(B1487, "mmmm")</f>
        <v>avril</v>
      </c>
      <c r="D1487" s="18" t="str">
        <f>TEXT(B1487,"aaaa")</f>
        <v>2021</v>
      </c>
      <c r="E1487" s="7">
        <v>1345157</v>
      </c>
      <c r="F1487" s="17">
        <v>80</v>
      </c>
      <c r="G1487" s="23">
        <f>Data_Set[[#This Row],[Poids OT (kg)]]/1000</f>
        <v>0.08</v>
      </c>
      <c r="H1487" s="6" t="s">
        <v>2</v>
      </c>
      <c r="I1487" s="7">
        <v>98</v>
      </c>
      <c r="J1487" s="6">
        <v>91100</v>
      </c>
      <c r="K1487" s="6" t="s">
        <v>22</v>
      </c>
      <c r="L1487" s="6">
        <v>75001</v>
      </c>
      <c r="M1487" s="6" t="s">
        <v>78</v>
      </c>
      <c r="N1487" s="7">
        <v>44.951000000000001</v>
      </c>
      <c r="O1487" s="6" t="s">
        <v>145</v>
      </c>
      <c r="P1487" s="6" t="s">
        <v>146</v>
      </c>
      <c r="Q1487" s="11">
        <v>1690891543678</v>
      </c>
      <c r="R1487" s="12">
        <v>154098765</v>
      </c>
      <c r="S1487" s="6" t="str">
        <f>LEFT(Q1487,1)</f>
        <v>1</v>
      </c>
      <c r="T1487" s="6" t="str">
        <f>IF(S1487="1","Homme",IF(S1487="0","Inconnu","Femme"))</f>
        <v>Homme</v>
      </c>
      <c r="U1487" s="6" t="str">
        <f>"19"&amp;MID(Q1487, SEARCH("", Q1487) + 1,2)</f>
        <v>1969</v>
      </c>
      <c r="V1487" s="6" t="str">
        <f>FLOOR(U1487,5) &amp; "-" &amp; FLOOR(U1487,5) + 5</f>
        <v>1965-1970</v>
      </c>
      <c r="W1487" s="24">
        <f>IFERROR(VLOOKUP(Data_Set[[#This Row],[Type Transport]],'[1]Taux émission CO2e'!$A$5:$B$16,2,0),0)</f>
        <v>1</v>
      </c>
      <c r="X1487" s="28">
        <f>IFERROR(VLOOKUP(Data_Set[[#This Row],[Type Transport]],'[1]Taux émission CO2e'!$A$5:$D$16,4,0),0)</f>
        <v>6.7400000000000002E-2</v>
      </c>
      <c r="Y1487" s="24">
        <f>IFERROR(VLOOKUP(Data_Set[[#This Row],[Type Transport]],'[1]Taux émission CO2e'!$A$20:$B$31,2,0),0)</f>
        <v>0</v>
      </c>
      <c r="Z1487" s="6">
        <f>IFERROR(VLOOKUP(Data_Set[[#This Row],[Type Transport]],'[1]Taux émission CO2e'!$A$20:$D$31,4,0),0)</f>
        <v>0</v>
      </c>
      <c r="AA1487" s="30">
        <f>Data_Set[[#This Row],[Repartition Segment 1]]*Data_Set[[#This Row],[Coefficient CO2 Segment 1]]*Data_Set[[#This Row],[Poids OT (T)]]*Data_Set[[#This Row],[Distance (KM)]]</f>
        <v>0.24237579200000001</v>
      </c>
      <c r="AB1487" s="30">
        <f>Data_Set[[#This Row],[Repartition Segment 2]]*Data_Set[[#This Row],[Coefficient CO2 Segment 2]]*Data_Set[[#This Row],[Poids OT (T)]]*Data_Set[[#This Row],[Distance (KM)]]</f>
        <v>0</v>
      </c>
      <c r="AC1487" s="30">
        <f>Data_Set[[#This Row],[Bilan CO2 Segment 1 (Kg CO2)]]+Data_Set[[#This Row],[Bilan CO2 Segment 2 (Kg CO2)]]</f>
        <v>0.24237579200000001</v>
      </c>
      <c r="AD1487" s="1"/>
    </row>
    <row r="1488" spans="1:30" ht="12.5" x14ac:dyDescent="0.25">
      <c r="A1488" s="7">
        <v>20210900038</v>
      </c>
      <c r="B1488" s="18">
        <v>44466</v>
      </c>
      <c r="C1488" s="18" t="str">
        <f>TEXT(B1488, "mmmm")</f>
        <v>septembre</v>
      </c>
      <c r="D1488" s="18" t="str">
        <f>TEXT(B1488,"aaaa")</f>
        <v>2021</v>
      </c>
      <c r="E1488" s="7">
        <v>1410529</v>
      </c>
      <c r="F1488" s="17">
        <v>200</v>
      </c>
      <c r="G1488" s="23">
        <f>Data_Set[[#This Row],[Poids OT (kg)]]/1000</f>
        <v>0.2</v>
      </c>
      <c r="H1488" s="6" t="s">
        <v>3</v>
      </c>
      <c r="I1488" s="7">
        <v>80</v>
      </c>
      <c r="J1488" s="6">
        <v>91100</v>
      </c>
      <c r="K1488" s="6" t="s">
        <v>22</v>
      </c>
      <c r="L1488" s="6">
        <v>75001</v>
      </c>
      <c r="M1488" s="6" t="s">
        <v>78</v>
      </c>
      <c r="N1488" s="7">
        <v>44.951000000000001</v>
      </c>
      <c r="O1488" s="6" t="s">
        <v>145</v>
      </c>
      <c r="P1488" s="6" t="s">
        <v>146</v>
      </c>
      <c r="Q1488" s="11">
        <v>1690891543678</v>
      </c>
      <c r="R1488" s="12">
        <v>154098765</v>
      </c>
      <c r="S1488" s="6" t="str">
        <f>LEFT(Q1488,1)</f>
        <v>1</v>
      </c>
      <c r="T1488" s="6" t="str">
        <f>IF(S1488="1","Homme",IF(S1488="0","Inconnu","Femme"))</f>
        <v>Homme</v>
      </c>
      <c r="U1488" s="6" t="str">
        <f>"19"&amp;MID(Q1488, SEARCH("", Q1488) + 1,2)</f>
        <v>1969</v>
      </c>
      <c r="V1488" s="6" t="str">
        <f>FLOOR(U1488,5) &amp; "-" &amp; FLOOR(U1488,5) + 5</f>
        <v>1965-1970</v>
      </c>
      <c r="W1488" s="24">
        <f>IFERROR(VLOOKUP(Data_Set[[#This Row],[Type Transport]],'[1]Taux émission CO2e'!$A$5:$B$16,2,0),0)</f>
        <v>1</v>
      </c>
      <c r="X1488" s="28">
        <f>IFERROR(VLOOKUP(Data_Set[[#This Row],[Type Transport]],'[1]Taux émission CO2e'!$A$5:$D$16,4,0),0)</f>
        <v>0.24099999999999999</v>
      </c>
      <c r="Y1488" s="24">
        <f>IFERROR(VLOOKUP(Data_Set[[#This Row],[Type Transport]],'[1]Taux émission CO2e'!$A$20:$B$31,2,0),0)</f>
        <v>0</v>
      </c>
      <c r="Z1488" s="6">
        <f>IFERROR(VLOOKUP(Data_Set[[#This Row],[Type Transport]],'[1]Taux émission CO2e'!$A$20:$D$31,4,0),0)</f>
        <v>0</v>
      </c>
      <c r="AA1488" s="30">
        <f>Data_Set[[#This Row],[Repartition Segment 1]]*Data_Set[[#This Row],[Coefficient CO2 Segment 1]]*Data_Set[[#This Row],[Poids OT (T)]]*Data_Set[[#This Row],[Distance (KM)]]</f>
        <v>2.1666382</v>
      </c>
      <c r="AB1488" s="30">
        <f>Data_Set[[#This Row],[Repartition Segment 2]]*Data_Set[[#This Row],[Coefficient CO2 Segment 2]]*Data_Set[[#This Row],[Poids OT (T)]]*Data_Set[[#This Row],[Distance (KM)]]</f>
        <v>0</v>
      </c>
      <c r="AC1488" s="30">
        <f>Data_Set[[#This Row],[Bilan CO2 Segment 1 (Kg CO2)]]+Data_Set[[#This Row],[Bilan CO2 Segment 2 (Kg CO2)]]</f>
        <v>2.1666382</v>
      </c>
      <c r="AD1488" s="1"/>
    </row>
    <row r="1489" spans="1:30" ht="12.5" x14ac:dyDescent="0.25">
      <c r="A1489" s="7">
        <v>20211200035</v>
      </c>
      <c r="B1489" s="18">
        <v>44540</v>
      </c>
      <c r="C1489" s="18" t="str">
        <f>TEXT(B1489, "mmmm")</f>
        <v>décembre</v>
      </c>
      <c r="D1489" s="18" t="str">
        <f>TEXT(B1489,"aaaa")</f>
        <v>2021</v>
      </c>
      <c r="E1489" s="7">
        <v>1443443</v>
      </c>
      <c r="F1489" s="17">
        <v>400</v>
      </c>
      <c r="G1489" s="23">
        <f>Data_Set[[#This Row],[Poids OT (kg)]]/1000</f>
        <v>0.4</v>
      </c>
      <c r="H1489" s="6" t="s">
        <v>3</v>
      </c>
      <c r="I1489" s="7">
        <v>100</v>
      </c>
      <c r="J1489" s="6">
        <v>91100</v>
      </c>
      <c r="K1489" s="6" t="s">
        <v>22</v>
      </c>
      <c r="L1489" s="6">
        <v>75001</v>
      </c>
      <c r="M1489" s="6" t="s">
        <v>78</v>
      </c>
      <c r="N1489" s="7">
        <v>44.951000000000001</v>
      </c>
      <c r="O1489" s="6" t="s">
        <v>145</v>
      </c>
      <c r="P1489" s="6" t="s">
        <v>146</v>
      </c>
      <c r="Q1489" s="11">
        <v>1690891543678</v>
      </c>
      <c r="R1489" s="12">
        <v>154098765</v>
      </c>
      <c r="S1489" s="6" t="str">
        <f>LEFT(Q1489,1)</f>
        <v>1</v>
      </c>
      <c r="T1489" s="6" t="str">
        <f>IF(S1489="1","Homme",IF(S1489="0","Inconnu","Femme"))</f>
        <v>Homme</v>
      </c>
      <c r="U1489" s="6" t="str">
        <f>"19"&amp;MID(Q1489, SEARCH("", Q1489) + 1,2)</f>
        <v>1969</v>
      </c>
      <c r="V1489" s="6" t="str">
        <f>FLOOR(U1489,5) &amp; "-" &amp; FLOOR(U1489,5) + 5</f>
        <v>1965-1970</v>
      </c>
      <c r="W1489" s="24">
        <f>IFERROR(VLOOKUP(Data_Set[[#This Row],[Type Transport]],'[1]Taux émission CO2e'!$A$5:$B$16,2,0),0)</f>
        <v>1</v>
      </c>
      <c r="X1489" s="28">
        <f>IFERROR(VLOOKUP(Data_Set[[#This Row],[Type Transport]],'[1]Taux émission CO2e'!$A$5:$D$16,4,0),0)</f>
        <v>0.24099999999999999</v>
      </c>
      <c r="Y1489" s="24">
        <f>IFERROR(VLOOKUP(Data_Set[[#This Row],[Type Transport]],'[1]Taux émission CO2e'!$A$20:$B$31,2,0),0)</f>
        <v>0</v>
      </c>
      <c r="Z1489" s="6">
        <f>IFERROR(VLOOKUP(Data_Set[[#This Row],[Type Transport]],'[1]Taux émission CO2e'!$A$20:$D$31,4,0),0)</f>
        <v>0</v>
      </c>
      <c r="AA1489" s="30">
        <f>Data_Set[[#This Row],[Repartition Segment 1]]*Data_Set[[#This Row],[Coefficient CO2 Segment 1]]*Data_Set[[#This Row],[Poids OT (T)]]*Data_Set[[#This Row],[Distance (KM)]]</f>
        <v>4.3332763999999999</v>
      </c>
      <c r="AB1489" s="30">
        <f>Data_Set[[#This Row],[Repartition Segment 2]]*Data_Set[[#This Row],[Coefficient CO2 Segment 2]]*Data_Set[[#This Row],[Poids OT (T)]]*Data_Set[[#This Row],[Distance (KM)]]</f>
        <v>0</v>
      </c>
      <c r="AC1489" s="30">
        <f>Data_Set[[#This Row],[Bilan CO2 Segment 1 (Kg CO2)]]+Data_Set[[#This Row],[Bilan CO2 Segment 2 (Kg CO2)]]</f>
        <v>4.3332763999999999</v>
      </c>
      <c r="AD1489" s="1"/>
    </row>
    <row r="1490" spans="1:30" ht="12.5" x14ac:dyDescent="0.25">
      <c r="A1490" s="7">
        <v>202203000165</v>
      </c>
      <c r="B1490" s="18">
        <v>44634</v>
      </c>
      <c r="C1490" s="18" t="str">
        <f>TEXT(B1490, "mmmm")</f>
        <v>mars</v>
      </c>
      <c r="D1490" s="18" t="str">
        <f>TEXT(B1490,"aaaa")</f>
        <v>2022</v>
      </c>
      <c r="E1490" s="7">
        <v>1478872</v>
      </c>
      <c r="F1490" s="17">
        <v>130</v>
      </c>
      <c r="G1490" s="23">
        <f>Data_Set[[#This Row],[Poids OT (kg)]]/1000</f>
        <v>0.13</v>
      </c>
      <c r="H1490" s="6" t="s">
        <v>0</v>
      </c>
      <c r="I1490" s="7">
        <v>100</v>
      </c>
      <c r="J1490" s="6">
        <v>91100</v>
      </c>
      <c r="K1490" s="6" t="s">
        <v>22</v>
      </c>
      <c r="L1490" s="6">
        <v>75001</v>
      </c>
      <c r="M1490" s="6" t="s">
        <v>78</v>
      </c>
      <c r="N1490" s="7">
        <v>44.951000000000001</v>
      </c>
      <c r="O1490" s="6" t="s">
        <v>145</v>
      </c>
      <c r="P1490" s="6" t="s">
        <v>146</v>
      </c>
      <c r="Q1490" s="11">
        <v>1690891543678</v>
      </c>
      <c r="R1490" s="12">
        <v>154098765</v>
      </c>
      <c r="S1490" s="6" t="str">
        <f>LEFT(Q1490,1)</f>
        <v>1</v>
      </c>
      <c r="T1490" s="6" t="str">
        <f>IF(S1490="1","Homme",IF(S1490="0","Inconnu","Femme"))</f>
        <v>Homme</v>
      </c>
      <c r="U1490" s="6" t="str">
        <f>"19"&amp;MID(Q1490, SEARCH("", Q1490) + 1,2)</f>
        <v>1969</v>
      </c>
      <c r="V1490" s="6" t="str">
        <f>FLOOR(U1490,5) &amp; "-" &amp; FLOOR(U1490,5) + 5</f>
        <v>1965-1970</v>
      </c>
      <c r="W1490" s="24">
        <f>IFERROR(VLOOKUP(Data_Set[[#This Row],[Type Transport]],'[1]Taux émission CO2e'!$A$5:$B$16,2,0),0)</f>
        <v>0.3</v>
      </c>
      <c r="X1490" s="28">
        <f>IFERROR(VLOOKUP(Data_Set[[#This Row],[Type Transport]],'[1]Taux émission CO2e'!$A$5:$D$16,4,0),0)</f>
        <v>0.16</v>
      </c>
      <c r="Y1490" s="24">
        <f>IFERROR(VLOOKUP(Data_Set[[#This Row],[Type Transport]],'[1]Taux émission CO2e'!$A$20:$B$31,2,0),0)</f>
        <v>0.7</v>
      </c>
      <c r="Z1490" s="6">
        <f>IFERROR(VLOOKUP(Data_Set[[#This Row],[Type Transport]],'[1]Taux émission CO2e'!$A$20:$D$31,4,0),0)</f>
        <v>6.7400000000000002E-2</v>
      </c>
      <c r="AA1490" s="30">
        <f>Data_Set[[#This Row],[Repartition Segment 1]]*Data_Set[[#This Row],[Coefficient CO2 Segment 1]]*Data_Set[[#This Row],[Poids OT (T)]]*Data_Set[[#This Row],[Distance (KM)]]</f>
        <v>0.28049424000000006</v>
      </c>
      <c r="AB1490" s="30">
        <f>Data_Set[[#This Row],[Repartition Segment 2]]*Data_Set[[#This Row],[Coefficient CO2 Segment 2]]*Data_Set[[#This Row],[Poids OT (T)]]*Data_Set[[#This Row],[Distance (KM)]]</f>
        <v>0.27570246339999999</v>
      </c>
      <c r="AC1490" s="30">
        <f>Data_Set[[#This Row],[Bilan CO2 Segment 1 (Kg CO2)]]+Data_Set[[#This Row],[Bilan CO2 Segment 2 (Kg CO2)]]</f>
        <v>0.55619670340000005</v>
      </c>
      <c r="AD1490" s="1"/>
    </row>
    <row r="1491" spans="1:30" ht="12.5" x14ac:dyDescent="0.25">
      <c r="A1491" s="7">
        <v>20210400025</v>
      </c>
      <c r="B1491" s="18">
        <v>44287</v>
      </c>
      <c r="C1491" s="18" t="str">
        <f>TEXT(B1491, "mmmm")</f>
        <v>avril</v>
      </c>
      <c r="D1491" s="18" t="str">
        <f>TEXT(B1491,"aaaa")</f>
        <v>2021</v>
      </c>
      <c r="E1491" s="7">
        <v>1343983</v>
      </c>
      <c r="F1491" s="17">
        <v>175</v>
      </c>
      <c r="G1491" s="23">
        <f>Data_Set[[#This Row],[Poids OT (kg)]]/1000</f>
        <v>0.17499999999999999</v>
      </c>
      <c r="H1491" s="6" t="s">
        <v>2</v>
      </c>
      <c r="I1491" s="7">
        <v>80</v>
      </c>
      <c r="J1491" s="6">
        <v>91100</v>
      </c>
      <c r="K1491" s="6" t="s">
        <v>22</v>
      </c>
      <c r="L1491" s="6">
        <v>75019</v>
      </c>
      <c r="M1491" s="6" t="s">
        <v>87</v>
      </c>
      <c r="N1491" s="7">
        <v>43.942</v>
      </c>
      <c r="O1491" s="6" t="s">
        <v>145</v>
      </c>
      <c r="P1491" s="6" t="s">
        <v>146</v>
      </c>
      <c r="Q1491" s="11">
        <v>1690891543678</v>
      </c>
      <c r="R1491" s="12">
        <v>154098765</v>
      </c>
      <c r="S1491" s="6" t="str">
        <f>LEFT(Q1491,1)</f>
        <v>1</v>
      </c>
      <c r="T1491" s="6" t="str">
        <f>IF(S1491="1","Homme",IF(S1491="0","Inconnu","Femme"))</f>
        <v>Homme</v>
      </c>
      <c r="U1491" s="6" t="str">
        <f>"19"&amp;MID(Q1491, SEARCH("", Q1491) + 1,2)</f>
        <v>1969</v>
      </c>
      <c r="V1491" s="6" t="str">
        <f>FLOOR(U1491,5) &amp; "-" &amp; FLOOR(U1491,5) + 5</f>
        <v>1965-1970</v>
      </c>
      <c r="W1491" s="24">
        <f>IFERROR(VLOOKUP(Data_Set[[#This Row],[Type Transport]],'[1]Taux émission CO2e'!$A$5:$B$16,2,0),0)</f>
        <v>1</v>
      </c>
      <c r="X1491" s="28">
        <f>IFERROR(VLOOKUP(Data_Set[[#This Row],[Type Transport]],'[1]Taux émission CO2e'!$A$5:$D$16,4,0),0)</f>
        <v>6.7400000000000002E-2</v>
      </c>
      <c r="Y1491" s="24">
        <f>IFERROR(VLOOKUP(Data_Set[[#This Row],[Type Transport]],'[1]Taux émission CO2e'!$A$20:$B$31,2,0),0)</f>
        <v>0</v>
      </c>
      <c r="Z1491" s="6">
        <f>IFERROR(VLOOKUP(Data_Set[[#This Row],[Type Transport]],'[1]Taux émission CO2e'!$A$20:$D$31,4,0),0)</f>
        <v>0</v>
      </c>
      <c r="AA1491" s="30">
        <f>Data_Set[[#This Row],[Repartition Segment 1]]*Data_Set[[#This Row],[Coefficient CO2 Segment 1]]*Data_Set[[#This Row],[Poids OT (T)]]*Data_Set[[#This Row],[Distance (KM)]]</f>
        <v>0.51829588999999998</v>
      </c>
      <c r="AB1491" s="30">
        <f>Data_Set[[#This Row],[Repartition Segment 2]]*Data_Set[[#This Row],[Coefficient CO2 Segment 2]]*Data_Set[[#This Row],[Poids OT (T)]]*Data_Set[[#This Row],[Distance (KM)]]</f>
        <v>0</v>
      </c>
      <c r="AC1491" s="30">
        <f>Data_Set[[#This Row],[Bilan CO2 Segment 1 (Kg CO2)]]+Data_Set[[#This Row],[Bilan CO2 Segment 2 (Kg CO2)]]</f>
        <v>0.51829588999999998</v>
      </c>
      <c r="AD1491" s="1"/>
    </row>
    <row r="1492" spans="1:30" ht="12.5" x14ac:dyDescent="0.25">
      <c r="A1492" s="7">
        <v>20211000042</v>
      </c>
      <c r="B1492" s="18">
        <v>44473</v>
      </c>
      <c r="C1492" s="18" t="str">
        <f>TEXT(B1492, "mmmm")</f>
        <v>octobre</v>
      </c>
      <c r="D1492" s="18" t="str">
        <f>TEXT(B1492,"aaaa")</f>
        <v>2021</v>
      </c>
      <c r="E1492" s="7">
        <v>1410778</v>
      </c>
      <c r="F1492" s="17">
        <v>1750</v>
      </c>
      <c r="G1492" s="23">
        <f>Data_Set[[#This Row],[Poids OT (kg)]]/1000</f>
        <v>1.75</v>
      </c>
      <c r="H1492" s="6" t="s">
        <v>2</v>
      </c>
      <c r="I1492" s="7">
        <v>200</v>
      </c>
      <c r="J1492" s="6">
        <v>59510</v>
      </c>
      <c r="K1492" s="6" t="s">
        <v>43</v>
      </c>
      <c r="L1492" s="6">
        <v>62110</v>
      </c>
      <c r="M1492" s="6" t="s">
        <v>108</v>
      </c>
      <c r="N1492" s="7">
        <v>40.340000000000003</v>
      </c>
      <c r="O1492" s="6" t="s">
        <v>188</v>
      </c>
      <c r="P1492" s="6" t="s">
        <v>189</v>
      </c>
      <c r="Q1492" s="11">
        <v>2780859654278</v>
      </c>
      <c r="R1492" s="12">
        <v>965433298</v>
      </c>
      <c r="S1492" s="6" t="str">
        <f>LEFT(Q1492,1)</f>
        <v>2</v>
      </c>
      <c r="T1492" s="6" t="str">
        <f>IF(S1492="1","Homme",IF(S1492="0","Inconnu","Femme"))</f>
        <v>Femme</v>
      </c>
      <c r="U1492" s="6" t="str">
        <f>"19"&amp;MID(Q1492, SEARCH("", Q1492) + 1,2)</f>
        <v>1978</v>
      </c>
      <c r="V1492" s="6" t="str">
        <f>FLOOR(U1492,5) &amp; "-" &amp; FLOOR(U1492,5) + 5</f>
        <v>1975-1980</v>
      </c>
      <c r="W1492" s="24">
        <f>IFERROR(VLOOKUP(Data_Set[[#This Row],[Type Transport]],'[1]Taux émission CO2e'!$A$5:$B$16,2,0),0)</f>
        <v>1</v>
      </c>
      <c r="X1492" s="28">
        <f>IFERROR(VLOOKUP(Data_Set[[#This Row],[Type Transport]],'[1]Taux émission CO2e'!$A$5:$D$16,4,0),0)</f>
        <v>6.7400000000000002E-2</v>
      </c>
      <c r="Y1492" s="24">
        <f>IFERROR(VLOOKUP(Data_Set[[#This Row],[Type Transport]],'[1]Taux émission CO2e'!$A$20:$B$31,2,0),0)</f>
        <v>0</v>
      </c>
      <c r="Z1492" s="6">
        <f>IFERROR(VLOOKUP(Data_Set[[#This Row],[Type Transport]],'[1]Taux émission CO2e'!$A$20:$D$31,4,0),0)</f>
        <v>0</v>
      </c>
      <c r="AA1492" s="30">
        <f>Data_Set[[#This Row],[Repartition Segment 1]]*Data_Set[[#This Row],[Coefficient CO2 Segment 1]]*Data_Set[[#This Row],[Poids OT (T)]]*Data_Set[[#This Row],[Distance (KM)]]</f>
        <v>4.7581030000000002</v>
      </c>
      <c r="AB1492" s="30">
        <f>Data_Set[[#This Row],[Repartition Segment 2]]*Data_Set[[#This Row],[Coefficient CO2 Segment 2]]*Data_Set[[#This Row],[Poids OT (T)]]*Data_Set[[#This Row],[Distance (KM)]]</f>
        <v>0</v>
      </c>
      <c r="AC1492" s="30">
        <f>Data_Set[[#This Row],[Bilan CO2 Segment 1 (Kg CO2)]]+Data_Set[[#This Row],[Bilan CO2 Segment 2 (Kg CO2)]]</f>
        <v>4.7581030000000002</v>
      </c>
      <c r="AD1492" s="1"/>
    </row>
    <row r="1493" spans="1:30" ht="12.5" x14ac:dyDescent="0.25">
      <c r="A1493" s="7">
        <v>20220600077</v>
      </c>
      <c r="B1493" s="18">
        <v>44728</v>
      </c>
      <c r="C1493" s="18" t="str">
        <f>TEXT(B1493, "mmmm")</f>
        <v>juin</v>
      </c>
      <c r="D1493" s="18" t="str">
        <f>TEXT(B1493,"aaaa")</f>
        <v>2022</v>
      </c>
      <c r="E1493" s="7">
        <v>1519636</v>
      </c>
      <c r="F1493" s="17">
        <v>150</v>
      </c>
      <c r="G1493" s="23">
        <f>Data_Set[[#This Row],[Poids OT (kg)]]/1000</f>
        <v>0.15</v>
      </c>
      <c r="H1493" s="6" t="s">
        <v>0</v>
      </c>
      <c r="I1493" s="7">
        <v>80</v>
      </c>
      <c r="J1493" s="6">
        <v>91100</v>
      </c>
      <c r="K1493" s="6" t="s">
        <v>22</v>
      </c>
      <c r="L1493" s="6">
        <v>75003</v>
      </c>
      <c r="M1493" s="6" t="s">
        <v>131</v>
      </c>
      <c r="N1493" s="7">
        <v>39.554000000000002</v>
      </c>
      <c r="O1493" s="6" t="s">
        <v>145</v>
      </c>
      <c r="P1493" s="6" t="s">
        <v>146</v>
      </c>
      <c r="Q1493" s="11">
        <v>1690891543678</v>
      </c>
      <c r="R1493" s="12">
        <v>154098765</v>
      </c>
      <c r="S1493" s="6" t="str">
        <f>LEFT(Q1493,1)</f>
        <v>1</v>
      </c>
      <c r="T1493" s="6" t="str">
        <f>IF(S1493="1","Homme",IF(S1493="0","Inconnu","Femme"))</f>
        <v>Homme</v>
      </c>
      <c r="U1493" s="6" t="str">
        <f>"19"&amp;MID(Q1493, SEARCH("", Q1493) + 1,2)</f>
        <v>1969</v>
      </c>
      <c r="V1493" s="6" t="str">
        <f>FLOOR(U1493,5) &amp; "-" &amp; FLOOR(U1493,5) + 5</f>
        <v>1965-1970</v>
      </c>
      <c r="W1493" s="24">
        <f>IFERROR(VLOOKUP(Data_Set[[#This Row],[Type Transport]],'[1]Taux émission CO2e'!$A$5:$B$16,2,0),0)</f>
        <v>0.3</v>
      </c>
      <c r="X1493" s="28">
        <f>IFERROR(VLOOKUP(Data_Set[[#This Row],[Type Transport]],'[1]Taux émission CO2e'!$A$5:$D$16,4,0),0)</f>
        <v>0.16</v>
      </c>
      <c r="Y1493" s="24">
        <f>IFERROR(VLOOKUP(Data_Set[[#This Row],[Type Transport]],'[1]Taux émission CO2e'!$A$20:$B$31,2,0),0)</f>
        <v>0.7</v>
      </c>
      <c r="Z1493" s="6">
        <f>IFERROR(VLOOKUP(Data_Set[[#This Row],[Type Transport]],'[1]Taux émission CO2e'!$A$20:$D$31,4,0),0)</f>
        <v>6.7400000000000002E-2</v>
      </c>
      <c r="AA1493" s="30">
        <f>Data_Set[[#This Row],[Repartition Segment 1]]*Data_Set[[#This Row],[Coefficient CO2 Segment 1]]*Data_Set[[#This Row],[Poids OT (T)]]*Data_Set[[#This Row],[Distance (KM)]]</f>
        <v>0.28478880000000001</v>
      </c>
      <c r="AB1493" s="30">
        <f>Data_Set[[#This Row],[Repartition Segment 2]]*Data_Set[[#This Row],[Coefficient CO2 Segment 2]]*Data_Set[[#This Row],[Poids OT (T)]]*Data_Set[[#This Row],[Distance (KM)]]</f>
        <v>0.27992365800000002</v>
      </c>
      <c r="AC1493" s="30">
        <f>Data_Set[[#This Row],[Bilan CO2 Segment 1 (Kg CO2)]]+Data_Set[[#This Row],[Bilan CO2 Segment 2 (Kg CO2)]]</f>
        <v>0.56471245800000003</v>
      </c>
      <c r="AD1493" s="1"/>
    </row>
    <row r="1494" spans="1:30" ht="12.5" x14ac:dyDescent="0.25">
      <c r="A1494" s="7">
        <v>2022070063</v>
      </c>
      <c r="B1494" s="18">
        <v>44755</v>
      </c>
      <c r="C1494" s="18" t="str">
        <f>TEXT(B1494, "mmmm")</f>
        <v>juillet</v>
      </c>
      <c r="D1494" s="18" t="str">
        <f>TEXT(B1494,"aaaa")</f>
        <v>2022</v>
      </c>
      <c r="E1494" s="7">
        <v>1531466</v>
      </c>
      <c r="F1494" s="17">
        <v>149</v>
      </c>
      <c r="G1494" s="23">
        <f>Data_Set[[#This Row],[Poids OT (kg)]]/1000</f>
        <v>0.14899999999999999</v>
      </c>
      <c r="H1494" s="6" t="s">
        <v>0</v>
      </c>
      <c r="I1494" s="7">
        <v>80</v>
      </c>
      <c r="J1494" s="6">
        <v>91100</v>
      </c>
      <c r="K1494" s="6" t="s">
        <v>22</v>
      </c>
      <c r="L1494" s="6">
        <v>75003</v>
      </c>
      <c r="M1494" s="6" t="s">
        <v>131</v>
      </c>
      <c r="N1494" s="7">
        <v>39.554000000000002</v>
      </c>
      <c r="O1494" s="6" t="s">
        <v>145</v>
      </c>
      <c r="P1494" s="6" t="s">
        <v>146</v>
      </c>
      <c r="Q1494" s="11">
        <v>1690891543678</v>
      </c>
      <c r="R1494" s="12">
        <v>154098765</v>
      </c>
      <c r="S1494" s="6" t="str">
        <f>LEFT(Q1494,1)</f>
        <v>1</v>
      </c>
      <c r="T1494" s="6" t="str">
        <f>IF(S1494="1","Homme",IF(S1494="0","Inconnu","Femme"))</f>
        <v>Homme</v>
      </c>
      <c r="U1494" s="6" t="str">
        <f>"19"&amp;MID(Q1494, SEARCH("", Q1494) + 1,2)</f>
        <v>1969</v>
      </c>
      <c r="V1494" s="6" t="str">
        <f>FLOOR(U1494,5) &amp; "-" &amp; FLOOR(U1494,5) + 5</f>
        <v>1965-1970</v>
      </c>
      <c r="W1494" s="24">
        <f>IFERROR(VLOOKUP(Data_Set[[#This Row],[Type Transport]],'[1]Taux émission CO2e'!$A$5:$B$16,2,0),0)</f>
        <v>0.3</v>
      </c>
      <c r="X1494" s="28">
        <f>IFERROR(VLOOKUP(Data_Set[[#This Row],[Type Transport]],'[1]Taux émission CO2e'!$A$5:$D$16,4,0),0)</f>
        <v>0.16</v>
      </c>
      <c r="Y1494" s="24">
        <f>IFERROR(VLOOKUP(Data_Set[[#This Row],[Type Transport]],'[1]Taux émission CO2e'!$A$20:$B$31,2,0),0)</f>
        <v>0.7</v>
      </c>
      <c r="Z1494" s="6">
        <f>IFERROR(VLOOKUP(Data_Set[[#This Row],[Type Transport]],'[1]Taux émission CO2e'!$A$20:$D$31,4,0),0)</f>
        <v>6.7400000000000002E-2</v>
      </c>
      <c r="AA1494" s="30">
        <f>Data_Set[[#This Row],[Repartition Segment 1]]*Data_Set[[#This Row],[Coefficient CO2 Segment 1]]*Data_Set[[#This Row],[Poids OT (T)]]*Data_Set[[#This Row],[Distance (KM)]]</f>
        <v>0.28289020799999998</v>
      </c>
      <c r="AB1494" s="30">
        <f>Data_Set[[#This Row],[Repartition Segment 2]]*Data_Set[[#This Row],[Coefficient CO2 Segment 2]]*Data_Set[[#This Row],[Poids OT (T)]]*Data_Set[[#This Row],[Distance (KM)]]</f>
        <v>0.27805750028000004</v>
      </c>
      <c r="AC1494" s="30">
        <f>Data_Set[[#This Row],[Bilan CO2 Segment 1 (Kg CO2)]]+Data_Set[[#This Row],[Bilan CO2 Segment 2 (Kg CO2)]]</f>
        <v>0.56094770828000007</v>
      </c>
      <c r="AD1494" s="1"/>
    </row>
    <row r="1495" spans="1:30" ht="12.5" x14ac:dyDescent="0.25">
      <c r="A1495" s="7">
        <v>20210300043</v>
      </c>
      <c r="B1495" s="18">
        <v>44267</v>
      </c>
      <c r="C1495" s="18" t="str">
        <f>TEXT(B1495, "mmmm")</f>
        <v>mars</v>
      </c>
      <c r="D1495" s="18" t="str">
        <f>TEXT(B1495,"aaaa")</f>
        <v>2021</v>
      </c>
      <c r="E1495" s="7">
        <v>1336709</v>
      </c>
      <c r="F1495" s="17">
        <v>250</v>
      </c>
      <c r="G1495" s="23">
        <f>Data_Set[[#This Row],[Poids OT (kg)]]/1000</f>
        <v>0.25</v>
      </c>
      <c r="H1495" s="6" t="s">
        <v>2</v>
      </c>
      <c r="I1495" s="7">
        <v>98</v>
      </c>
      <c r="J1495" s="6">
        <v>93120</v>
      </c>
      <c r="K1495" s="6" t="s">
        <v>21</v>
      </c>
      <c r="L1495" s="6">
        <v>94440</v>
      </c>
      <c r="M1495" s="6" t="s">
        <v>85</v>
      </c>
      <c r="N1495" s="7">
        <v>38.395000000000003</v>
      </c>
      <c r="O1495" s="6" t="s">
        <v>143</v>
      </c>
      <c r="P1495" s="6" t="s">
        <v>144</v>
      </c>
      <c r="Q1495" s="11">
        <v>1721093543456</v>
      </c>
      <c r="R1495" s="12">
        <v>276783489</v>
      </c>
      <c r="S1495" s="6" t="str">
        <f>LEFT(Q1495,1)</f>
        <v>1</v>
      </c>
      <c r="T1495" s="6" t="str">
        <f>IF(S1495="1","Homme",IF(S1495="0","Inconnu","Femme"))</f>
        <v>Homme</v>
      </c>
      <c r="U1495" s="6" t="str">
        <f>"19"&amp;MID(Q1495, SEARCH("", Q1495) + 1,2)</f>
        <v>1972</v>
      </c>
      <c r="V1495" s="6" t="str">
        <f>FLOOR(U1495,5) &amp; "-" &amp; FLOOR(U1495,5) + 5</f>
        <v>1970-1975</v>
      </c>
      <c r="W1495" s="24">
        <f>IFERROR(VLOOKUP(Data_Set[[#This Row],[Type Transport]],'[1]Taux émission CO2e'!$A$5:$B$16,2,0),0)</f>
        <v>1</v>
      </c>
      <c r="X1495" s="28">
        <f>IFERROR(VLOOKUP(Data_Set[[#This Row],[Type Transport]],'[1]Taux émission CO2e'!$A$5:$D$16,4,0),0)</f>
        <v>6.7400000000000002E-2</v>
      </c>
      <c r="Y1495" s="24">
        <f>IFERROR(VLOOKUP(Data_Set[[#This Row],[Type Transport]],'[1]Taux émission CO2e'!$A$20:$B$31,2,0),0)</f>
        <v>0</v>
      </c>
      <c r="Z1495" s="6">
        <f>IFERROR(VLOOKUP(Data_Set[[#This Row],[Type Transport]],'[1]Taux émission CO2e'!$A$20:$D$31,4,0),0)</f>
        <v>0</v>
      </c>
      <c r="AA1495" s="30">
        <f>Data_Set[[#This Row],[Repartition Segment 1]]*Data_Set[[#This Row],[Coefficient CO2 Segment 1]]*Data_Set[[#This Row],[Poids OT (T)]]*Data_Set[[#This Row],[Distance (KM)]]</f>
        <v>0.64695575000000005</v>
      </c>
      <c r="AB1495" s="30">
        <f>Data_Set[[#This Row],[Repartition Segment 2]]*Data_Set[[#This Row],[Coefficient CO2 Segment 2]]*Data_Set[[#This Row],[Poids OT (T)]]*Data_Set[[#This Row],[Distance (KM)]]</f>
        <v>0</v>
      </c>
      <c r="AC1495" s="30">
        <f>Data_Set[[#This Row],[Bilan CO2 Segment 1 (Kg CO2)]]+Data_Set[[#This Row],[Bilan CO2 Segment 2 (Kg CO2)]]</f>
        <v>0.64695575000000005</v>
      </c>
      <c r="AD1495" s="1"/>
    </row>
    <row r="1496" spans="1:30" ht="12.5" x14ac:dyDescent="0.25">
      <c r="A1496" s="7">
        <v>20220400055</v>
      </c>
      <c r="B1496" s="18">
        <v>44655</v>
      </c>
      <c r="C1496" s="18" t="str">
        <f>TEXT(B1496, "mmmm")</f>
        <v>avril</v>
      </c>
      <c r="D1496" s="18" t="str">
        <f>TEXT(B1496,"aaaa")</f>
        <v>2022</v>
      </c>
      <c r="E1496" s="7">
        <v>1486647</v>
      </c>
      <c r="F1496" s="17">
        <v>150</v>
      </c>
      <c r="G1496" s="23">
        <f>Data_Set[[#This Row],[Poids OT (kg)]]/1000</f>
        <v>0.15</v>
      </c>
      <c r="H1496" s="6" t="s">
        <v>3</v>
      </c>
      <c r="I1496" s="7">
        <v>80</v>
      </c>
      <c r="J1496" s="6">
        <v>93120</v>
      </c>
      <c r="K1496" s="6" t="s">
        <v>21</v>
      </c>
      <c r="L1496" s="6">
        <v>94440</v>
      </c>
      <c r="M1496" s="6" t="s">
        <v>85</v>
      </c>
      <c r="N1496" s="7">
        <v>38.395000000000003</v>
      </c>
      <c r="O1496" s="6" t="s">
        <v>143</v>
      </c>
      <c r="P1496" s="6" t="s">
        <v>144</v>
      </c>
      <c r="Q1496" s="11">
        <v>1721093543456</v>
      </c>
      <c r="R1496" s="12">
        <v>276783489</v>
      </c>
      <c r="S1496" s="6" t="str">
        <f>LEFT(Q1496,1)</f>
        <v>1</v>
      </c>
      <c r="T1496" s="6" t="str">
        <f>IF(S1496="1","Homme",IF(S1496="0","Inconnu","Femme"))</f>
        <v>Homme</v>
      </c>
      <c r="U1496" s="6" t="str">
        <f>"19"&amp;MID(Q1496, SEARCH("", Q1496) + 1,2)</f>
        <v>1972</v>
      </c>
      <c r="V1496" s="6" t="str">
        <f>FLOOR(U1496,5) &amp; "-" &amp; FLOOR(U1496,5) + 5</f>
        <v>1970-1975</v>
      </c>
      <c r="W1496" s="24">
        <f>IFERROR(VLOOKUP(Data_Set[[#This Row],[Type Transport]],'[1]Taux émission CO2e'!$A$5:$B$16,2,0),0)</f>
        <v>1</v>
      </c>
      <c r="X1496" s="28">
        <f>IFERROR(VLOOKUP(Data_Set[[#This Row],[Type Transport]],'[1]Taux émission CO2e'!$A$5:$D$16,4,0),0)</f>
        <v>0.24099999999999999</v>
      </c>
      <c r="Y1496" s="24">
        <f>IFERROR(VLOOKUP(Data_Set[[#This Row],[Type Transport]],'[1]Taux émission CO2e'!$A$20:$B$31,2,0),0)</f>
        <v>0</v>
      </c>
      <c r="Z1496" s="6">
        <f>IFERROR(VLOOKUP(Data_Set[[#This Row],[Type Transport]],'[1]Taux émission CO2e'!$A$20:$D$31,4,0),0)</f>
        <v>0</v>
      </c>
      <c r="AA1496" s="30">
        <f>Data_Set[[#This Row],[Repartition Segment 1]]*Data_Set[[#This Row],[Coefficient CO2 Segment 1]]*Data_Set[[#This Row],[Poids OT (T)]]*Data_Set[[#This Row],[Distance (KM)]]</f>
        <v>1.3879792499999999</v>
      </c>
      <c r="AB1496" s="30">
        <f>Data_Set[[#This Row],[Repartition Segment 2]]*Data_Set[[#This Row],[Coefficient CO2 Segment 2]]*Data_Set[[#This Row],[Poids OT (T)]]*Data_Set[[#This Row],[Distance (KM)]]</f>
        <v>0</v>
      </c>
      <c r="AC1496" s="30">
        <f>Data_Set[[#This Row],[Bilan CO2 Segment 1 (Kg CO2)]]+Data_Set[[#This Row],[Bilan CO2 Segment 2 (Kg CO2)]]</f>
        <v>1.3879792499999999</v>
      </c>
      <c r="AD1496" s="1"/>
    </row>
    <row r="1497" spans="1:30" ht="12.5" x14ac:dyDescent="0.25">
      <c r="A1497" s="7">
        <v>20210500029</v>
      </c>
      <c r="B1497" s="18">
        <v>44319</v>
      </c>
      <c r="C1497" s="18" t="str">
        <f>TEXT(B1497, "mmmm")</f>
        <v>mai</v>
      </c>
      <c r="D1497" s="18" t="str">
        <f>TEXT(B1497,"aaaa")</f>
        <v>2021</v>
      </c>
      <c r="E1497" s="7">
        <v>1360012</v>
      </c>
      <c r="F1497" s="17">
        <v>90</v>
      </c>
      <c r="G1497" s="23">
        <f>Data_Set[[#This Row],[Poids OT (kg)]]/1000</f>
        <v>0.09</v>
      </c>
      <c r="H1497" s="6" t="s">
        <v>3</v>
      </c>
      <c r="I1497" s="7">
        <v>80</v>
      </c>
      <c r="J1497" s="6">
        <v>91100</v>
      </c>
      <c r="K1497" s="6" t="s">
        <v>22</v>
      </c>
      <c r="L1497" s="6">
        <v>75015</v>
      </c>
      <c r="M1497" s="6" t="s">
        <v>90</v>
      </c>
      <c r="N1497" s="7">
        <v>36.29</v>
      </c>
      <c r="O1497" s="6" t="s">
        <v>145</v>
      </c>
      <c r="P1497" s="6" t="s">
        <v>146</v>
      </c>
      <c r="Q1497" s="11">
        <v>1690891543678</v>
      </c>
      <c r="R1497" s="12">
        <v>154098765</v>
      </c>
      <c r="S1497" s="6" t="str">
        <f>LEFT(Q1497,1)</f>
        <v>1</v>
      </c>
      <c r="T1497" s="6" t="str">
        <f>IF(S1497="1","Homme",IF(S1497="0","Inconnu","Femme"))</f>
        <v>Homme</v>
      </c>
      <c r="U1497" s="6" t="str">
        <f>"19"&amp;MID(Q1497, SEARCH("", Q1497) + 1,2)</f>
        <v>1969</v>
      </c>
      <c r="V1497" s="6" t="str">
        <f>FLOOR(U1497,5) &amp; "-" &amp; FLOOR(U1497,5) + 5</f>
        <v>1965-1970</v>
      </c>
      <c r="W1497" s="24">
        <f>IFERROR(VLOOKUP(Data_Set[[#This Row],[Type Transport]],'[1]Taux émission CO2e'!$A$5:$B$16,2,0),0)</f>
        <v>1</v>
      </c>
      <c r="X1497" s="28">
        <f>IFERROR(VLOOKUP(Data_Set[[#This Row],[Type Transport]],'[1]Taux émission CO2e'!$A$5:$D$16,4,0),0)</f>
        <v>0.24099999999999999</v>
      </c>
      <c r="Y1497" s="24">
        <f>IFERROR(VLOOKUP(Data_Set[[#This Row],[Type Transport]],'[1]Taux émission CO2e'!$A$20:$B$31,2,0),0)</f>
        <v>0</v>
      </c>
      <c r="Z1497" s="6">
        <f>IFERROR(VLOOKUP(Data_Set[[#This Row],[Type Transport]],'[1]Taux émission CO2e'!$A$20:$D$31,4,0),0)</f>
        <v>0</v>
      </c>
      <c r="AA1497" s="30">
        <f>Data_Set[[#This Row],[Repartition Segment 1]]*Data_Set[[#This Row],[Coefficient CO2 Segment 1]]*Data_Set[[#This Row],[Poids OT (T)]]*Data_Set[[#This Row],[Distance (KM)]]</f>
        <v>0.78713009999999994</v>
      </c>
      <c r="AB1497" s="30">
        <f>Data_Set[[#This Row],[Repartition Segment 2]]*Data_Set[[#This Row],[Coefficient CO2 Segment 2]]*Data_Set[[#This Row],[Poids OT (T)]]*Data_Set[[#This Row],[Distance (KM)]]</f>
        <v>0</v>
      </c>
      <c r="AC1497" s="30">
        <f>Data_Set[[#This Row],[Bilan CO2 Segment 1 (Kg CO2)]]+Data_Set[[#This Row],[Bilan CO2 Segment 2 (Kg CO2)]]</f>
        <v>0.78713009999999994</v>
      </c>
      <c r="AD1497" s="1"/>
    </row>
    <row r="1498" spans="1:30" ht="12.5" x14ac:dyDescent="0.25">
      <c r="A1498" s="7">
        <v>20210600050</v>
      </c>
      <c r="B1498" s="18">
        <v>44350</v>
      </c>
      <c r="C1498" s="18" t="str">
        <f>TEXT(B1498, "mmmm")</f>
        <v>juin</v>
      </c>
      <c r="D1498" s="18" t="str">
        <f>TEXT(B1498,"aaaa")</f>
        <v>2021</v>
      </c>
      <c r="E1498" s="7">
        <v>1371344</v>
      </c>
      <c r="F1498" s="17">
        <v>100</v>
      </c>
      <c r="G1498" s="23">
        <f>Data_Set[[#This Row],[Poids OT (kg)]]/1000</f>
        <v>0.1</v>
      </c>
      <c r="H1498" s="6" t="s">
        <v>3</v>
      </c>
      <c r="I1498" s="7">
        <v>80</v>
      </c>
      <c r="J1498" s="6">
        <v>91100</v>
      </c>
      <c r="K1498" s="6" t="s">
        <v>22</v>
      </c>
      <c r="L1498" s="6">
        <v>92140</v>
      </c>
      <c r="M1498" s="6" t="s">
        <v>94</v>
      </c>
      <c r="N1498" s="7">
        <v>36.079000000000001</v>
      </c>
      <c r="O1498" s="6" t="s">
        <v>145</v>
      </c>
      <c r="P1498" s="6" t="s">
        <v>146</v>
      </c>
      <c r="Q1498" s="11">
        <v>1690891543678</v>
      </c>
      <c r="R1498" s="12">
        <v>154098765</v>
      </c>
      <c r="S1498" s="6" t="str">
        <f>LEFT(Q1498,1)</f>
        <v>1</v>
      </c>
      <c r="T1498" s="6" t="str">
        <f>IF(S1498="1","Homme",IF(S1498="0","Inconnu","Femme"))</f>
        <v>Homme</v>
      </c>
      <c r="U1498" s="6" t="str">
        <f>"19"&amp;MID(Q1498, SEARCH("", Q1498) + 1,2)</f>
        <v>1969</v>
      </c>
      <c r="V1498" s="6" t="str">
        <f>FLOOR(U1498,5) &amp; "-" &amp; FLOOR(U1498,5) + 5</f>
        <v>1965-1970</v>
      </c>
      <c r="W1498" s="24">
        <f>IFERROR(VLOOKUP(Data_Set[[#This Row],[Type Transport]],'[1]Taux émission CO2e'!$A$5:$B$16,2,0),0)</f>
        <v>1</v>
      </c>
      <c r="X1498" s="28">
        <f>IFERROR(VLOOKUP(Data_Set[[#This Row],[Type Transport]],'[1]Taux émission CO2e'!$A$5:$D$16,4,0),0)</f>
        <v>0.24099999999999999</v>
      </c>
      <c r="Y1498" s="24">
        <f>IFERROR(VLOOKUP(Data_Set[[#This Row],[Type Transport]],'[1]Taux émission CO2e'!$A$20:$B$31,2,0),0)</f>
        <v>0</v>
      </c>
      <c r="Z1498" s="6">
        <f>IFERROR(VLOOKUP(Data_Set[[#This Row],[Type Transport]],'[1]Taux émission CO2e'!$A$20:$D$31,4,0),0)</f>
        <v>0</v>
      </c>
      <c r="AA1498" s="30">
        <f>Data_Set[[#This Row],[Repartition Segment 1]]*Data_Set[[#This Row],[Coefficient CO2 Segment 1]]*Data_Set[[#This Row],[Poids OT (T)]]*Data_Set[[#This Row],[Distance (KM)]]</f>
        <v>0.8695039</v>
      </c>
      <c r="AB1498" s="30">
        <f>Data_Set[[#This Row],[Repartition Segment 2]]*Data_Set[[#This Row],[Coefficient CO2 Segment 2]]*Data_Set[[#This Row],[Poids OT (T)]]*Data_Set[[#This Row],[Distance (KM)]]</f>
        <v>0</v>
      </c>
      <c r="AC1498" s="30">
        <f>Data_Set[[#This Row],[Bilan CO2 Segment 1 (Kg CO2)]]+Data_Set[[#This Row],[Bilan CO2 Segment 2 (Kg CO2)]]</f>
        <v>0.8695039</v>
      </c>
      <c r="AD1498" s="1"/>
    </row>
    <row r="1499" spans="1:30" ht="12.5" x14ac:dyDescent="0.25">
      <c r="A1499" s="7">
        <v>20210900038</v>
      </c>
      <c r="B1499" s="18">
        <v>44438</v>
      </c>
      <c r="C1499" s="18" t="str">
        <f>TEXT(B1499, "mmmm")</f>
        <v>août</v>
      </c>
      <c r="D1499" s="18" t="str">
        <f>TEXT(B1499,"aaaa")</f>
        <v>2021</v>
      </c>
      <c r="E1499" s="7">
        <v>1399697</v>
      </c>
      <c r="F1499" s="17">
        <v>1000</v>
      </c>
      <c r="G1499" s="23">
        <f>Data_Set[[#This Row],[Poids OT (kg)]]/1000</f>
        <v>1</v>
      </c>
      <c r="H1499" s="6" t="s">
        <v>2</v>
      </c>
      <c r="I1499" s="7">
        <v>435.5</v>
      </c>
      <c r="J1499" s="6">
        <v>62138</v>
      </c>
      <c r="K1499" s="6" t="s">
        <v>36</v>
      </c>
      <c r="L1499" s="6">
        <v>59810</v>
      </c>
      <c r="M1499" s="6" t="s">
        <v>30</v>
      </c>
      <c r="N1499" s="7">
        <v>34.805999999999997</v>
      </c>
      <c r="O1499" s="6" t="s">
        <v>174</v>
      </c>
      <c r="P1499" s="6" t="s">
        <v>175</v>
      </c>
      <c r="Q1499" s="11">
        <v>1910162678543</v>
      </c>
      <c r="R1499" s="12">
        <v>201019888</v>
      </c>
      <c r="S1499" s="6" t="str">
        <f>LEFT(Q1499,1)</f>
        <v>1</v>
      </c>
      <c r="T1499" s="6" t="str">
        <f>IF(S1499="1","Homme",IF(S1499="0","Inconnu","Femme"))</f>
        <v>Homme</v>
      </c>
      <c r="U1499" s="6" t="str">
        <f>"19"&amp;MID(Q1499, SEARCH("", Q1499) + 1,2)</f>
        <v>1991</v>
      </c>
      <c r="V1499" s="6" t="str">
        <f>FLOOR(U1499,5) &amp; "-" &amp; FLOOR(U1499,5) + 5</f>
        <v>1990-1995</v>
      </c>
      <c r="W1499" s="24">
        <f>IFERROR(VLOOKUP(Data_Set[[#This Row],[Type Transport]],'[1]Taux émission CO2e'!$A$5:$B$16,2,0),0)</f>
        <v>1</v>
      </c>
      <c r="X1499" s="28">
        <f>IFERROR(VLOOKUP(Data_Set[[#This Row],[Type Transport]],'[1]Taux émission CO2e'!$A$5:$D$16,4,0),0)</f>
        <v>6.7400000000000002E-2</v>
      </c>
      <c r="Y1499" s="24">
        <f>IFERROR(VLOOKUP(Data_Set[[#This Row],[Type Transport]],'[1]Taux émission CO2e'!$A$20:$B$31,2,0),0)</f>
        <v>0</v>
      </c>
      <c r="Z1499" s="6">
        <f>IFERROR(VLOOKUP(Data_Set[[#This Row],[Type Transport]],'[1]Taux émission CO2e'!$A$20:$D$31,4,0),0)</f>
        <v>0</v>
      </c>
      <c r="AA1499" s="30">
        <f>Data_Set[[#This Row],[Repartition Segment 1]]*Data_Set[[#This Row],[Coefficient CO2 Segment 1]]*Data_Set[[#This Row],[Poids OT (T)]]*Data_Set[[#This Row],[Distance (KM)]]</f>
        <v>2.3459243999999999</v>
      </c>
      <c r="AB1499" s="30">
        <f>Data_Set[[#This Row],[Repartition Segment 2]]*Data_Set[[#This Row],[Coefficient CO2 Segment 2]]*Data_Set[[#This Row],[Poids OT (T)]]*Data_Set[[#This Row],[Distance (KM)]]</f>
        <v>0</v>
      </c>
      <c r="AC1499" s="30">
        <f>Data_Set[[#This Row],[Bilan CO2 Segment 1 (Kg CO2)]]+Data_Set[[#This Row],[Bilan CO2 Segment 2 (Kg CO2)]]</f>
        <v>2.3459243999999999</v>
      </c>
      <c r="AD1499" s="1"/>
    </row>
    <row r="1500" spans="1:30" ht="12.5" x14ac:dyDescent="0.25">
      <c r="A1500" s="7">
        <v>20210400066</v>
      </c>
      <c r="B1500" s="18">
        <v>44307</v>
      </c>
      <c r="C1500" s="18" t="str">
        <f>TEXT(B1500, "mmmm")</f>
        <v>avril</v>
      </c>
      <c r="D1500" s="18" t="str">
        <f>TEXT(B1500,"aaaa")</f>
        <v>2021</v>
      </c>
      <c r="E1500" s="7">
        <v>1350444</v>
      </c>
      <c r="F1500" s="17">
        <v>1000</v>
      </c>
      <c r="G1500" s="23">
        <f>Data_Set[[#This Row],[Poids OT (kg)]]/1000</f>
        <v>1</v>
      </c>
      <c r="H1500" s="6" t="s">
        <v>3</v>
      </c>
      <c r="I1500" s="7">
        <v>123</v>
      </c>
      <c r="J1500" s="6">
        <v>91100</v>
      </c>
      <c r="K1500" s="6" t="s">
        <v>22</v>
      </c>
      <c r="L1500" s="6">
        <v>94440</v>
      </c>
      <c r="M1500" s="6" t="s">
        <v>85</v>
      </c>
      <c r="N1500" s="7">
        <v>34.085999999999999</v>
      </c>
      <c r="O1500" s="6" t="s">
        <v>145</v>
      </c>
      <c r="P1500" s="6" t="s">
        <v>146</v>
      </c>
      <c r="Q1500" s="11">
        <v>1690891543678</v>
      </c>
      <c r="R1500" s="12">
        <v>154098765</v>
      </c>
      <c r="S1500" s="6" t="str">
        <f>LEFT(Q1500,1)</f>
        <v>1</v>
      </c>
      <c r="T1500" s="6" t="str">
        <f>IF(S1500="1","Homme",IF(S1500="0","Inconnu","Femme"))</f>
        <v>Homme</v>
      </c>
      <c r="U1500" s="6" t="str">
        <f>"19"&amp;MID(Q1500, SEARCH("", Q1500) + 1,2)</f>
        <v>1969</v>
      </c>
      <c r="V1500" s="6" t="str">
        <f>FLOOR(U1500,5) &amp; "-" &amp; FLOOR(U1500,5) + 5</f>
        <v>1965-1970</v>
      </c>
      <c r="W1500" s="24">
        <f>IFERROR(VLOOKUP(Data_Set[[#This Row],[Type Transport]],'[1]Taux émission CO2e'!$A$5:$B$16,2,0),0)</f>
        <v>1</v>
      </c>
      <c r="X1500" s="28">
        <f>IFERROR(VLOOKUP(Data_Set[[#This Row],[Type Transport]],'[1]Taux émission CO2e'!$A$5:$D$16,4,0),0)</f>
        <v>0.24099999999999999</v>
      </c>
      <c r="Y1500" s="24">
        <f>IFERROR(VLOOKUP(Data_Set[[#This Row],[Type Transport]],'[1]Taux émission CO2e'!$A$20:$B$31,2,0),0)</f>
        <v>0</v>
      </c>
      <c r="Z1500" s="6">
        <f>IFERROR(VLOOKUP(Data_Set[[#This Row],[Type Transport]],'[1]Taux émission CO2e'!$A$20:$D$31,4,0),0)</f>
        <v>0</v>
      </c>
      <c r="AA1500" s="30">
        <f>Data_Set[[#This Row],[Repartition Segment 1]]*Data_Set[[#This Row],[Coefficient CO2 Segment 1]]*Data_Set[[#This Row],[Poids OT (T)]]*Data_Set[[#This Row],[Distance (KM)]]</f>
        <v>8.2147259999999989</v>
      </c>
      <c r="AB1500" s="30">
        <f>Data_Set[[#This Row],[Repartition Segment 2]]*Data_Set[[#This Row],[Coefficient CO2 Segment 2]]*Data_Set[[#This Row],[Poids OT (T)]]*Data_Set[[#This Row],[Distance (KM)]]</f>
        <v>0</v>
      </c>
      <c r="AC1500" s="30">
        <f>Data_Set[[#This Row],[Bilan CO2 Segment 1 (Kg CO2)]]+Data_Set[[#This Row],[Bilan CO2 Segment 2 (Kg CO2)]]</f>
        <v>8.2147259999999989</v>
      </c>
      <c r="AD1500" s="1"/>
    </row>
    <row r="1501" spans="1:30" ht="12.5" x14ac:dyDescent="0.25">
      <c r="A1501" s="7">
        <v>20210700031</v>
      </c>
      <c r="B1501" s="18">
        <v>44405</v>
      </c>
      <c r="C1501" s="18" t="str">
        <f>TEXT(B1501, "mmmm")</f>
        <v>juillet</v>
      </c>
      <c r="D1501" s="18" t="str">
        <f>TEXT(B1501,"aaaa")</f>
        <v>2021</v>
      </c>
      <c r="E1501" s="7">
        <v>1391679</v>
      </c>
      <c r="F1501" s="17">
        <v>250</v>
      </c>
      <c r="G1501" s="23">
        <f>Data_Set[[#This Row],[Poids OT (kg)]]/1000</f>
        <v>0.25</v>
      </c>
      <c r="H1501" s="6" t="s">
        <v>3</v>
      </c>
      <c r="I1501" s="7">
        <v>80</v>
      </c>
      <c r="J1501" s="6">
        <v>91100</v>
      </c>
      <c r="K1501" s="6" t="s">
        <v>22</v>
      </c>
      <c r="L1501" s="6">
        <v>94440</v>
      </c>
      <c r="M1501" s="6" t="s">
        <v>85</v>
      </c>
      <c r="N1501" s="7">
        <v>34.085999999999999</v>
      </c>
      <c r="O1501" s="6" t="s">
        <v>145</v>
      </c>
      <c r="P1501" s="6" t="s">
        <v>146</v>
      </c>
      <c r="Q1501" s="11">
        <v>1690891543678</v>
      </c>
      <c r="R1501" s="12">
        <v>154098765</v>
      </c>
      <c r="S1501" s="6" t="str">
        <f>LEFT(Q1501,1)</f>
        <v>1</v>
      </c>
      <c r="T1501" s="6" t="str">
        <f>IF(S1501="1","Homme",IF(S1501="0","Inconnu","Femme"))</f>
        <v>Homme</v>
      </c>
      <c r="U1501" s="6" t="str">
        <f>"19"&amp;MID(Q1501, SEARCH("", Q1501) + 1,2)</f>
        <v>1969</v>
      </c>
      <c r="V1501" s="6" t="str">
        <f>FLOOR(U1501,5) &amp; "-" &amp; FLOOR(U1501,5) + 5</f>
        <v>1965-1970</v>
      </c>
      <c r="W1501" s="24">
        <f>IFERROR(VLOOKUP(Data_Set[[#This Row],[Type Transport]],'[1]Taux émission CO2e'!$A$5:$B$16,2,0),0)</f>
        <v>1</v>
      </c>
      <c r="X1501" s="28">
        <f>IFERROR(VLOOKUP(Data_Set[[#This Row],[Type Transport]],'[1]Taux émission CO2e'!$A$5:$D$16,4,0),0)</f>
        <v>0.24099999999999999</v>
      </c>
      <c r="Y1501" s="24">
        <f>IFERROR(VLOOKUP(Data_Set[[#This Row],[Type Transport]],'[1]Taux émission CO2e'!$A$20:$B$31,2,0),0)</f>
        <v>0</v>
      </c>
      <c r="Z1501" s="6">
        <f>IFERROR(VLOOKUP(Data_Set[[#This Row],[Type Transport]],'[1]Taux émission CO2e'!$A$20:$D$31,4,0),0)</f>
        <v>0</v>
      </c>
      <c r="AA1501" s="30">
        <f>Data_Set[[#This Row],[Repartition Segment 1]]*Data_Set[[#This Row],[Coefficient CO2 Segment 1]]*Data_Set[[#This Row],[Poids OT (T)]]*Data_Set[[#This Row],[Distance (KM)]]</f>
        <v>2.0536814999999997</v>
      </c>
      <c r="AB1501" s="30">
        <f>Data_Set[[#This Row],[Repartition Segment 2]]*Data_Set[[#This Row],[Coefficient CO2 Segment 2]]*Data_Set[[#This Row],[Poids OT (T)]]*Data_Set[[#This Row],[Distance (KM)]]</f>
        <v>0</v>
      </c>
      <c r="AC1501" s="30">
        <f>Data_Set[[#This Row],[Bilan CO2 Segment 1 (Kg CO2)]]+Data_Set[[#This Row],[Bilan CO2 Segment 2 (Kg CO2)]]</f>
        <v>2.0536814999999997</v>
      </c>
      <c r="AD1501" s="1"/>
    </row>
    <row r="1502" spans="1:30" ht="12.5" x14ac:dyDescent="0.25">
      <c r="A1502" s="7">
        <v>20210800045</v>
      </c>
      <c r="B1502" s="18">
        <v>44420</v>
      </c>
      <c r="C1502" s="18" t="str">
        <f>TEXT(B1502, "mmmm")</f>
        <v>août</v>
      </c>
      <c r="D1502" s="18" t="str">
        <f>TEXT(B1502,"aaaa")</f>
        <v>2021</v>
      </c>
      <c r="E1502" s="7">
        <v>1395860</v>
      </c>
      <c r="F1502" s="17">
        <v>150</v>
      </c>
      <c r="G1502" s="23">
        <f>Data_Set[[#This Row],[Poids OT (kg)]]/1000</f>
        <v>0.15</v>
      </c>
      <c r="H1502" s="6" t="s">
        <v>3</v>
      </c>
      <c r="I1502" s="7">
        <v>80</v>
      </c>
      <c r="J1502" s="6">
        <v>91100</v>
      </c>
      <c r="K1502" s="6" t="s">
        <v>22</v>
      </c>
      <c r="L1502" s="6">
        <v>94440</v>
      </c>
      <c r="M1502" s="6" t="s">
        <v>85</v>
      </c>
      <c r="N1502" s="7">
        <v>34.085999999999999</v>
      </c>
      <c r="O1502" s="6" t="s">
        <v>145</v>
      </c>
      <c r="P1502" s="6" t="s">
        <v>146</v>
      </c>
      <c r="Q1502" s="11">
        <v>1690891543678</v>
      </c>
      <c r="R1502" s="12">
        <v>154098765</v>
      </c>
      <c r="S1502" s="6" t="str">
        <f>LEFT(Q1502,1)</f>
        <v>1</v>
      </c>
      <c r="T1502" s="6" t="str">
        <f>IF(S1502="1","Homme",IF(S1502="0","Inconnu","Femme"))</f>
        <v>Homme</v>
      </c>
      <c r="U1502" s="6" t="str">
        <f>"19"&amp;MID(Q1502, SEARCH("", Q1502) + 1,2)</f>
        <v>1969</v>
      </c>
      <c r="V1502" s="6" t="str">
        <f>FLOOR(U1502,5) &amp; "-" &amp; FLOOR(U1502,5) + 5</f>
        <v>1965-1970</v>
      </c>
      <c r="W1502" s="24">
        <f>IFERROR(VLOOKUP(Data_Set[[#This Row],[Type Transport]],'[1]Taux émission CO2e'!$A$5:$B$16,2,0),0)</f>
        <v>1</v>
      </c>
      <c r="X1502" s="28">
        <f>IFERROR(VLOOKUP(Data_Set[[#This Row],[Type Transport]],'[1]Taux émission CO2e'!$A$5:$D$16,4,0),0)</f>
        <v>0.24099999999999999</v>
      </c>
      <c r="Y1502" s="24">
        <f>IFERROR(VLOOKUP(Data_Set[[#This Row],[Type Transport]],'[1]Taux émission CO2e'!$A$20:$B$31,2,0),0)</f>
        <v>0</v>
      </c>
      <c r="Z1502" s="6">
        <f>IFERROR(VLOOKUP(Data_Set[[#This Row],[Type Transport]],'[1]Taux émission CO2e'!$A$20:$D$31,4,0),0)</f>
        <v>0</v>
      </c>
      <c r="AA1502" s="30">
        <f>Data_Set[[#This Row],[Repartition Segment 1]]*Data_Set[[#This Row],[Coefficient CO2 Segment 1]]*Data_Set[[#This Row],[Poids OT (T)]]*Data_Set[[#This Row],[Distance (KM)]]</f>
        <v>1.2322088999999998</v>
      </c>
      <c r="AB1502" s="30">
        <f>Data_Set[[#This Row],[Repartition Segment 2]]*Data_Set[[#This Row],[Coefficient CO2 Segment 2]]*Data_Set[[#This Row],[Poids OT (T)]]*Data_Set[[#This Row],[Distance (KM)]]</f>
        <v>0</v>
      </c>
      <c r="AC1502" s="30">
        <f>Data_Set[[#This Row],[Bilan CO2 Segment 1 (Kg CO2)]]+Data_Set[[#This Row],[Bilan CO2 Segment 2 (Kg CO2)]]</f>
        <v>1.2322088999999998</v>
      </c>
      <c r="AD1502" s="1"/>
    </row>
    <row r="1503" spans="1:30" ht="12.5" x14ac:dyDescent="0.25">
      <c r="A1503" s="7">
        <v>20220300036</v>
      </c>
      <c r="B1503" s="18">
        <v>44613</v>
      </c>
      <c r="C1503" s="18" t="str">
        <f>TEXT(B1503, "mmmm")</f>
        <v>février</v>
      </c>
      <c r="D1503" s="18" t="str">
        <f>TEXT(B1503,"aaaa")</f>
        <v>2022</v>
      </c>
      <c r="E1503" s="7">
        <v>1470079</v>
      </c>
      <c r="F1503" s="17">
        <v>210</v>
      </c>
      <c r="G1503" s="23">
        <f>Data_Set[[#This Row],[Poids OT (kg)]]/1000</f>
        <v>0.21</v>
      </c>
      <c r="H1503" s="6" t="s">
        <v>3</v>
      </c>
      <c r="I1503" s="7">
        <v>100</v>
      </c>
      <c r="J1503" s="6">
        <v>91100</v>
      </c>
      <c r="K1503" s="6" t="s">
        <v>22</v>
      </c>
      <c r="L1503" s="6">
        <v>94440</v>
      </c>
      <c r="M1503" s="6" t="s">
        <v>85</v>
      </c>
      <c r="N1503" s="7">
        <v>34.085999999999999</v>
      </c>
      <c r="O1503" s="6" t="s">
        <v>145</v>
      </c>
      <c r="P1503" s="6" t="s">
        <v>146</v>
      </c>
      <c r="Q1503" s="11">
        <v>1690891543678</v>
      </c>
      <c r="R1503" s="12">
        <v>154098765</v>
      </c>
      <c r="S1503" s="6" t="str">
        <f>LEFT(Q1503,1)</f>
        <v>1</v>
      </c>
      <c r="T1503" s="6" t="str">
        <f>IF(S1503="1","Homme",IF(S1503="0","Inconnu","Femme"))</f>
        <v>Homme</v>
      </c>
      <c r="U1503" s="6" t="str">
        <f>"19"&amp;MID(Q1503, SEARCH("", Q1503) + 1,2)</f>
        <v>1969</v>
      </c>
      <c r="V1503" s="6" t="str">
        <f>FLOOR(U1503,5) &amp; "-" &amp; FLOOR(U1503,5) + 5</f>
        <v>1965-1970</v>
      </c>
      <c r="W1503" s="24">
        <f>IFERROR(VLOOKUP(Data_Set[[#This Row],[Type Transport]],'[1]Taux émission CO2e'!$A$5:$B$16,2,0),0)</f>
        <v>1</v>
      </c>
      <c r="X1503" s="28">
        <f>IFERROR(VLOOKUP(Data_Set[[#This Row],[Type Transport]],'[1]Taux émission CO2e'!$A$5:$D$16,4,0),0)</f>
        <v>0.24099999999999999</v>
      </c>
      <c r="Y1503" s="24">
        <f>IFERROR(VLOOKUP(Data_Set[[#This Row],[Type Transport]],'[1]Taux émission CO2e'!$A$20:$B$31,2,0),0)</f>
        <v>0</v>
      </c>
      <c r="Z1503" s="6">
        <f>IFERROR(VLOOKUP(Data_Set[[#This Row],[Type Transport]],'[1]Taux émission CO2e'!$A$20:$D$31,4,0),0)</f>
        <v>0</v>
      </c>
      <c r="AA1503" s="30">
        <f>Data_Set[[#This Row],[Repartition Segment 1]]*Data_Set[[#This Row],[Coefficient CO2 Segment 1]]*Data_Set[[#This Row],[Poids OT (T)]]*Data_Set[[#This Row],[Distance (KM)]]</f>
        <v>1.7250924599999997</v>
      </c>
      <c r="AB1503" s="30">
        <f>Data_Set[[#This Row],[Repartition Segment 2]]*Data_Set[[#This Row],[Coefficient CO2 Segment 2]]*Data_Set[[#This Row],[Poids OT (T)]]*Data_Set[[#This Row],[Distance (KM)]]</f>
        <v>0</v>
      </c>
      <c r="AC1503" s="30">
        <f>Data_Set[[#This Row],[Bilan CO2 Segment 1 (Kg CO2)]]+Data_Set[[#This Row],[Bilan CO2 Segment 2 (Kg CO2)]]</f>
        <v>1.7250924599999997</v>
      </c>
      <c r="AD1503" s="1"/>
    </row>
    <row r="1504" spans="1:30" ht="12.5" x14ac:dyDescent="0.25">
      <c r="A1504" s="7">
        <v>202203000165</v>
      </c>
      <c r="B1504" s="18">
        <v>44637</v>
      </c>
      <c r="C1504" s="18" t="str">
        <f>TEXT(B1504, "mmmm")</f>
        <v>mars</v>
      </c>
      <c r="D1504" s="18" t="str">
        <f>TEXT(B1504,"aaaa")</f>
        <v>2022</v>
      </c>
      <c r="E1504" s="7">
        <v>1481077</v>
      </c>
      <c r="F1504" s="17">
        <v>240</v>
      </c>
      <c r="G1504" s="23">
        <f>Data_Set[[#This Row],[Poids OT (kg)]]/1000</f>
        <v>0.24</v>
      </c>
      <c r="H1504" s="6" t="s">
        <v>3</v>
      </c>
      <c r="I1504" s="7">
        <v>100</v>
      </c>
      <c r="J1504" s="6">
        <v>91100</v>
      </c>
      <c r="K1504" s="6" t="s">
        <v>22</v>
      </c>
      <c r="L1504" s="6">
        <v>94440</v>
      </c>
      <c r="M1504" s="6" t="s">
        <v>85</v>
      </c>
      <c r="N1504" s="7">
        <v>34.085999999999999</v>
      </c>
      <c r="O1504" s="6" t="s">
        <v>145</v>
      </c>
      <c r="P1504" s="6" t="s">
        <v>146</v>
      </c>
      <c r="Q1504" s="11">
        <v>1690891543678</v>
      </c>
      <c r="R1504" s="12">
        <v>154098765</v>
      </c>
      <c r="S1504" s="6" t="str">
        <f>LEFT(Q1504,1)</f>
        <v>1</v>
      </c>
      <c r="T1504" s="6" t="str">
        <f>IF(S1504="1","Homme",IF(S1504="0","Inconnu","Femme"))</f>
        <v>Homme</v>
      </c>
      <c r="U1504" s="6" t="str">
        <f>"19"&amp;MID(Q1504, SEARCH("", Q1504) + 1,2)</f>
        <v>1969</v>
      </c>
      <c r="V1504" s="6" t="str">
        <f>FLOOR(U1504,5) &amp; "-" &amp; FLOOR(U1504,5) + 5</f>
        <v>1965-1970</v>
      </c>
      <c r="W1504" s="24">
        <f>IFERROR(VLOOKUP(Data_Set[[#This Row],[Type Transport]],'[1]Taux émission CO2e'!$A$5:$B$16,2,0),0)</f>
        <v>1</v>
      </c>
      <c r="X1504" s="28">
        <f>IFERROR(VLOOKUP(Data_Set[[#This Row],[Type Transport]],'[1]Taux émission CO2e'!$A$5:$D$16,4,0),0)</f>
        <v>0.24099999999999999</v>
      </c>
      <c r="Y1504" s="24">
        <f>IFERROR(VLOOKUP(Data_Set[[#This Row],[Type Transport]],'[1]Taux émission CO2e'!$A$20:$B$31,2,0),0)</f>
        <v>0</v>
      </c>
      <c r="Z1504" s="6">
        <f>IFERROR(VLOOKUP(Data_Set[[#This Row],[Type Transport]],'[1]Taux émission CO2e'!$A$20:$D$31,4,0),0)</f>
        <v>0</v>
      </c>
      <c r="AA1504" s="30">
        <f>Data_Set[[#This Row],[Repartition Segment 1]]*Data_Set[[#This Row],[Coefficient CO2 Segment 1]]*Data_Set[[#This Row],[Poids OT (T)]]*Data_Set[[#This Row],[Distance (KM)]]</f>
        <v>1.9715342399999998</v>
      </c>
      <c r="AB1504" s="30">
        <f>Data_Set[[#This Row],[Repartition Segment 2]]*Data_Set[[#This Row],[Coefficient CO2 Segment 2]]*Data_Set[[#This Row],[Poids OT (T)]]*Data_Set[[#This Row],[Distance (KM)]]</f>
        <v>0</v>
      </c>
      <c r="AC1504" s="30">
        <f>Data_Set[[#This Row],[Bilan CO2 Segment 1 (Kg CO2)]]+Data_Set[[#This Row],[Bilan CO2 Segment 2 (Kg CO2)]]</f>
        <v>1.9715342399999998</v>
      </c>
      <c r="AD1504" s="1"/>
    </row>
    <row r="1505" spans="1:30" ht="12.5" x14ac:dyDescent="0.25">
      <c r="A1505" s="7">
        <v>20220400055</v>
      </c>
      <c r="B1505" s="18">
        <v>44652</v>
      </c>
      <c r="C1505" s="18" t="str">
        <f>TEXT(B1505, "mmmm")</f>
        <v>avril</v>
      </c>
      <c r="D1505" s="18" t="str">
        <f>TEXT(B1505,"aaaa")</f>
        <v>2022</v>
      </c>
      <c r="E1505" s="7">
        <v>1487207</v>
      </c>
      <c r="F1505" s="17">
        <v>216</v>
      </c>
      <c r="G1505" s="23">
        <f>Data_Set[[#This Row],[Poids OT (kg)]]/1000</f>
        <v>0.216</v>
      </c>
      <c r="H1505" s="6" t="s">
        <v>3</v>
      </c>
      <c r="I1505" s="7">
        <v>100</v>
      </c>
      <c r="J1505" s="6">
        <v>91100</v>
      </c>
      <c r="K1505" s="6" t="s">
        <v>22</v>
      </c>
      <c r="L1505" s="6">
        <v>94440</v>
      </c>
      <c r="M1505" s="6" t="s">
        <v>85</v>
      </c>
      <c r="N1505" s="7">
        <v>34.085999999999999</v>
      </c>
      <c r="O1505" s="6" t="s">
        <v>145</v>
      </c>
      <c r="P1505" s="6" t="s">
        <v>146</v>
      </c>
      <c r="Q1505" s="11">
        <v>1690891543678</v>
      </c>
      <c r="R1505" s="12">
        <v>154098765</v>
      </c>
      <c r="S1505" s="6" t="str">
        <f>LEFT(Q1505,1)</f>
        <v>1</v>
      </c>
      <c r="T1505" s="6" t="str">
        <f>IF(S1505="1","Homme",IF(S1505="0","Inconnu","Femme"))</f>
        <v>Homme</v>
      </c>
      <c r="U1505" s="6" t="str">
        <f>"19"&amp;MID(Q1505, SEARCH("", Q1505) + 1,2)</f>
        <v>1969</v>
      </c>
      <c r="V1505" s="6" t="str">
        <f>FLOOR(U1505,5) &amp; "-" &amp; FLOOR(U1505,5) + 5</f>
        <v>1965-1970</v>
      </c>
      <c r="W1505" s="24">
        <f>IFERROR(VLOOKUP(Data_Set[[#This Row],[Type Transport]],'[1]Taux émission CO2e'!$A$5:$B$16,2,0),0)</f>
        <v>1</v>
      </c>
      <c r="X1505" s="28">
        <f>IFERROR(VLOOKUP(Data_Set[[#This Row],[Type Transport]],'[1]Taux émission CO2e'!$A$5:$D$16,4,0),0)</f>
        <v>0.24099999999999999</v>
      </c>
      <c r="Y1505" s="24">
        <f>IFERROR(VLOOKUP(Data_Set[[#This Row],[Type Transport]],'[1]Taux émission CO2e'!$A$20:$B$31,2,0),0)</f>
        <v>0</v>
      </c>
      <c r="Z1505" s="6">
        <f>IFERROR(VLOOKUP(Data_Set[[#This Row],[Type Transport]],'[1]Taux émission CO2e'!$A$20:$D$31,4,0),0)</f>
        <v>0</v>
      </c>
      <c r="AA1505" s="30">
        <f>Data_Set[[#This Row],[Repartition Segment 1]]*Data_Set[[#This Row],[Coefficient CO2 Segment 1]]*Data_Set[[#This Row],[Poids OT (T)]]*Data_Set[[#This Row],[Distance (KM)]]</f>
        <v>1.7743808159999999</v>
      </c>
      <c r="AB1505" s="30">
        <f>Data_Set[[#This Row],[Repartition Segment 2]]*Data_Set[[#This Row],[Coefficient CO2 Segment 2]]*Data_Set[[#This Row],[Poids OT (T)]]*Data_Set[[#This Row],[Distance (KM)]]</f>
        <v>0</v>
      </c>
      <c r="AC1505" s="30">
        <f>Data_Set[[#This Row],[Bilan CO2 Segment 1 (Kg CO2)]]+Data_Set[[#This Row],[Bilan CO2 Segment 2 (Kg CO2)]]</f>
        <v>1.7743808159999999</v>
      </c>
      <c r="AD1505" s="1"/>
    </row>
    <row r="1506" spans="1:30" ht="12.5" x14ac:dyDescent="0.25">
      <c r="A1506" s="7">
        <v>20220400055</v>
      </c>
      <c r="B1506" s="18">
        <v>44671</v>
      </c>
      <c r="C1506" s="18" t="str">
        <f>TEXT(B1506, "mmmm")</f>
        <v>avril</v>
      </c>
      <c r="D1506" s="18" t="str">
        <f>TEXT(B1506,"aaaa")</f>
        <v>2022</v>
      </c>
      <c r="E1506" s="7">
        <v>1495532</v>
      </c>
      <c r="F1506" s="17">
        <v>365</v>
      </c>
      <c r="G1506" s="23">
        <f>Data_Set[[#This Row],[Poids OT (kg)]]/1000</f>
        <v>0.36499999999999999</v>
      </c>
      <c r="H1506" s="6" t="s">
        <v>3</v>
      </c>
      <c r="I1506" s="7">
        <v>125</v>
      </c>
      <c r="J1506" s="6">
        <v>91100</v>
      </c>
      <c r="K1506" s="6" t="s">
        <v>22</v>
      </c>
      <c r="L1506" s="6">
        <v>94440</v>
      </c>
      <c r="M1506" s="6" t="s">
        <v>85</v>
      </c>
      <c r="N1506" s="7">
        <v>34.085999999999999</v>
      </c>
      <c r="O1506" s="6" t="s">
        <v>145</v>
      </c>
      <c r="P1506" s="6" t="s">
        <v>146</v>
      </c>
      <c r="Q1506" s="11">
        <v>1690891543678</v>
      </c>
      <c r="R1506" s="12">
        <v>154098765</v>
      </c>
      <c r="S1506" s="6" t="str">
        <f>LEFT(Q1506,1)</f>
        <v>1</v>
      </c>
      <c r="T1506" s="6" t="str">
        <f>IF(S1506="1","Homme",IF(S1506="0","Inconnu","Femme"))</f>
        <v>Homme</v>
      </c>
      <c r="U1506" s="6" t="str">
        <f>"19"&amp;MID(Q1506, SEARCH("", Q1506) + 1,2)</f>
        <v>1969</v>
      </c>
      <c r="V1506" s="6" t="str">
        <f>FLOOR(U1506,5) &amp; "-" &amp; FLOOR(U1506,5) + 5</f>
        <v>1965-1970</v>
      </c>
      <c r="W1506" s="24">
        <f>IFERROR(VLOOKUP(Data_Set[[#This Row],[Type Transport]],'[1]Taux émission CO2e'!$A$5:$B$16,2,0),0)</f>
        <v>1</v>
      </c>
      <c r="X1506" s="28">
        <f>IFERROR(VLOOKUP(Data_Set[[#This Row],[Type Transport]],'[1]Taux émission CO2e'!$A$5:$D$16,4,0),0)</f>
        <v>0.24099999999999999</v>
      </c>
      <c r="Y1506" s="24">
        <f>IFERROR(VLOOKUP(Data_Set[[#This Row],[Type Transport]],'[1]Taux émission CO2e'!$A$20:$B$31,2,0),0)</f>
        <v>0</v>
      </c>
      <c r="Z1506" s="6">
        <f>IFERROR(VLOOKUP(Data_Set[[#This Row],[Type Transport]],'[1]Taux émission CO2e'!$A$20:$D$31,4,0),0)</f>
        <v>0</v>
      </c>
      <c r="AA1506" s="30">
        <f>Data_Set[[#This Row],[Repartition Segment 1]]*Data_Set[[#This Row],[Coefficient CO2 Segment 1]]*Data_Set[[#This Row],[Poids OT (T)]]*Data_Set[[#This Row],[Distance (KM)]]</f>
        <v>2.9983749899999999</v>
      </c>
      <c r="AB1506" s="30">
        <f>Data_Set[[#This Row],[Repartition Segment 2]]*Data_Set[[#This Row],[Coefficient CO2 Segment 2]]*Data_Set[[#This Row],[Poids OT (T)]]*Data_Set[[#This Row],[Distance (KM)]]</f>
        <v>0</v>
      </c>
      <c r="AC1506" s="30">
        <f>Data_Set[[#This Row],[Bilan CO2 Segment 1 (Kg CO2)]]+Data_Set[[#This Row],[Bilan CO2 Segment 2 (Kg CO2)]]</f>
        <v>2.9983749899999999</v>
      </c>
      <c r="AD1506" s="1"/>
    </row>
    <row r="1507" spans="1:30" ht="12.5" x14ac:dyDescent="0.25">
      <c r="A1507" s="7">
        <v>20220400055</v>
      </c>
      <c r="B1507" s="18">
        <v>44678</v>
      </c>
      <c r="C1507" s="18" t="str">
        <f>TEXT(B1507, "mmmm")</f>
        <v>avril</v>
      </c>
      <c r="D1507" s="18" t="str">
        <f>TEXT(B1507,"aaaa")</f>
        <v>2022</v>
      </c>
      <c r="E1507" s="7">
        <v>1498521</v>
      </c>
      <c r="F1507" s="17">
        <v>117</v>
      </c>
      <c r="G1507" s="23">
        <f>Data_Set[[#This Row],[Poids OT (kg)]]/1000</f>
        <v>0.11700000000000001</v>
      </c>
      <c r="H1507" s="6" t="s">
        <v>3</v>
      </c>
      <c r="I1507" s="7">
        <v>80</v>
      </c>
      <c r="J1507" s="6">
        <v>91100</v>
      </c>
      <c r="K1507" s="6" t="s">
        <v>22</v>
      </c>
      <c r="L1507" s="6">
        <v>94440</v>
      </c>
      <c r="M1507" s="6" t="s">
        <v>85</v>
      </c>
      <c r="N1507" s="7">
        <v>34.085999999999999</v>
      </c>
      <c r="O1507" s="6" t="s">
        <v>145</v>
      </c>
      <c r="P1507" s="6" t="s">
        <v>146</v>
      </c>
      <c r="Q1507" s="11">
        <v>1690891543678</v>
      </c>
      <c r="R1507" s="12">
        <v>154098765</v>
      </c>
      <c r="S1507" s="6" t="str">
        <f>LEFT(Q1507,1)</f>
        <v>1</v>
      </c>
      <c r="T1507" s="6" t="str">
        <f>IF(S1507="1","Homme",IF(S1507="0","Inconnu","Femme"))</f>
        <v>Homme</v>
      </c>
      <c r="U1507" s="6" t="str">
        <f>"19"&amp;MID(Q1507, SEARCH("", Q1507) + 1,2)</f>
        <v>1969</v>
      </c>
      <c r="V1507" s="6" t="str">
        <f>FLOOR(U1507,5) &amp; "-" &amp; FLOOR(U1507,5) + 5</f>
        <v>1965-1970</v>
      </c>
      <c r="W1507" s="24">
        <f>IFERROR(VLOOKUP(Data_Set[[#This Row],[Type Transport]],'[1]Taux émission CO2e'!$A$5:$B$16,2,0),0)</f>
        <v>1</v>
      </c>
      <c r="X1507" s="28">
        <f>IFERROR(VLOOKUP(Data_Set[[#This Row],[Type Transport]],'[1]Taux émission CO2e'!$A$5:$D$16,4,0),0)</f>
        <v>0.24099999999999999</v>
      </c>
      <c r="Y1507" s="24">
        <f>IFERROR(VLOOKUP(Data_Set[[#This Row],[Type Transport]],'[1]Taux émission CO2e'!$A$20:$B$31,2,0),0)</f>
        <v>0</v>
      </c>
      <c r="Z1507" s="6">
        <f>IFERROR(VLOOKUP(Data_Set[[#This Row],[Type Transport]],'[1]Taux émission CO2e'!$A$20:$D$31,4,0),0)</f>
        <v>0</v>
      </c>
      <c r="AA1507" s="30">
        <f>Data_Set[[#This Row],[Repartition Segment 1]]*Data_Set[[#This Row],[Coefficient CO2 Segment 1]]*Data_Set[[#This Row],[Poids OT (T)]]*Data_Set[[#This Row],[Distance (KM)]]</f>
        <v>0.96112294199999992</v>
      </c>
      <c r="AB1507" s="30">
        <f>Data_Set[[#This Row],[Repartition Segment 2]]*Data_Set[[#This Row],[Coefficient CO2 Segment 2]]*Data_Set[[#This Row],[Poids OT (T)]]*Data_Set[[#This Row],[Distance (KM)]]</f>
        <v>0</v>
      </c>
      <c r="AC1507" s="30">
        <f>Data_Set[[#This Row],[Bilan CO2 Segment 1 (Kg CO2)]]+Data_Set[[#This Row],[Bilan CO2 Segment 2 (Kg CO2)]]</f>
        <v>0.96112294199999992</v>
      </c>
      <c r="AD1507" s="1"/>
    </row>
    <row r="1508" spans="1:30" ht="12.5" x14ac:dyDescent="0.25">
      <c r="A1508" s="7">
        <v>2022050075</v>
      </c>
      <c r="B1508" s="18">
        <v>44680</v>
      </c>
      <c r="C1508" s="18" t="str">
        <f>TEXT(B1508, "mmmm")</f>
        <v>avril</v>
      </c>
      <c r="D1508" s="18" t="str">
        <f>TEXT(B1508,"aaaa")</f>
        <v>2022</v>
      </c>
      <c r="E1508" s="7">
        <v>1499637</v>
      </c>
      <c r="F1508" s="17">
        <v>139</v>
      </c>
      <c r="G1508" s="23">
        <f>Data_Set[[#This Row],[Poids OT (kg)]]/1000</f>
        <v>0.13900000000000001</v>
      </c>
      <c r="H1508" s="6" t="s">
        <v>3</v>
      </c>
      <c r="I1508" s="7">
        <v>80</v>
      </c>
      <c r="J1508" s="6">
        <v>91100</v>
      </c>
      <c r="K1508" s="6" t="s">
        <v>22</v>
      </c>
      <c r="L1508" s="6">
        <v>94440</v>
      </c>
      <c r="M1508" s="6" t="s">
        <v>85</v>
      </c>
      <c r="N1508" s="7">
        <v>34.085999999999999</v>
      </c>
      <c r="O1508" s="6" t="s">
        <v>145</v>
      </c>
      <c r="P1508" s="6" t="s">
        <v>146</v>
      </c>
      <c r="Q1508" s="11">
        <v>1690891543678</v>
      </c>
      <c r="R1508" s="12">
        <v>154098765</v>
      </c>
      <c r="S1508" s="6" t="str">
        <f>LEFT(Q1508,1)</f>
        <v>1</v>
      </c>
      <c r="T1508" s="6" t="str">
        <f>IF(S1508="1","Homme",IF(S1508="0","Inconnu","Femme"))</f>
        <v>Homme</v>
      </c>
      <c r="U1508" s="6" t="str">
        <f>"19"&amp;MID(Q1508, SEARCH("", Q1508) + 1,2)</f>
        <v>1969</v>
      </c>
      <c r="V1508" s="6" t="str">
        <f>FLOOR(U1508,5) &amp; "-" &amp; FLOOR(U1508,5) + 5</f>
        <v>1965-1970</v>
      </c>
      <c r="W1508" s="24">
        <f>IFERROR(VLOOKUP(Data_Set[[#This Row],[Type Transport]],'[1]Taux émission CO2e'!$A$5:$B$16,2,0),0)</f>
        <v>1</v>
      </c>
      <c r="X1508" s="28">
        <f>IFERROR(VLOOKUP(Data_Set[[#This Row],[Type Transport]],'[1]Taux émission CO2e'!$A$5:$D$16,4,0),0)</f>
        <v>0.24099999999999999</v>
      </c>
      <c r="Y1508" s="24">
        <f>IFERROR(VLOOKUP(Data_Set[[#This Row],[Type Transport]],'[1]Taux émission CO2e'!$A$20:$B$31,2,0),0)</f>
        <v>0</v>
      </c>
      <c r="Z1508" s="6">
        <f>IFERROR(VLOOKUP(Data_Set[[#This Row],[Type Transport]],'[1]Taux émission CO2e'!$A$20:$D$31,4,0),0)</f>
        <v>0</v>
      </c>
      <c r="AA1508" s="30">
        <f>Data_Set[[#This Row],[Repartition Segment 1]]*Data_Set[[#This Row],[Coefficient CO2 Segment 1]]*Data_Set[[#This Row],[Poids OT (T)]]*Data_Set[[#This Row],[Distance (KM)]]</f>
        <v>1.141846914</v>
      </c>
      <c r="AB1508" s="30">
        <f>Data_Set[[#This Row],[Repartition Segment 2]]*Data_Set[[#This Row],[Coefficient CO2 Segment 2]]*Data_Set[[#This Row],[Poids OT (T)]]*Data_Set[[#This Row],[Distance (KM)]]</f>
        <v>0</v>
      </c>
      <c r="AC1508" s="30">
        <f>Data_Set[[#This Row],[Bilan CO2 Segment 1 (Kg CO2)]]+Data_Set[[#This Row],[Bilan CO2 Segment 2 (Kg CO2)]]</f>
        <v>1.141846914</v>
      </c>
      <c r="AD1508" s="1"/>
    </row>
    <row r="1509" spans="1:30" ht="12.5" x14ac:dyDescent="0.25">
      <c r="A1509" s="7">
        <v>2022050075</v>
      </c>
      <c r="B1509" s="18">
        <v>44694</v>
      </c>
      <c r="C1509" s="18" t="str">
        <f>TEXT(B1509, "mmmm")</f>
        <v>mai</v>
      </c>
      <c r="D1509" s="18" t="str">
        <f>TEXT(B1509,"aaaa")</f>
        <v>2022</v>
      </c>
      <c r="E1509" s="7">
        <v>1505674</v>
      </c>
      <c r="F1509" s="17">
        <v>450</v>
      </c>
      <c r="G1509" s="23">
        <f>Data_Set[[#This Row],[Poids OT (kg)]]/1000</f>
        <v>0.45</v>
      </c>
      <c r="H1509" s="6" t="s">
        <v>3</v>
      </c>
      <c r="I1509" s="7">
        <v>125</v>
      </c>
      <c r="J1509" s="6">
        <v>91100</v>
      </c>
      <c r="K1509" s="6" t="s">
        <v>22</v>
      </c>
      <c r="L1509" s="6">
        <v>94440</v>
      </c>
      <c r="M1509" s="6" t="s">
        <v>85</v>
      </c>
      <c r="N1509" s="7">
        <v>34.085999999999999</v>
      </c>
      <c r="O1509" s="6" t="s">
        <v>145</v>
      </c>
      <c r="P1509" s="6" t="s">
        <v>146</v>
      </c>
      <c r="Q1509" s="11">
        <v>1690891543678</v>
      </c>
      <c r="R1509" s="12">
        <v>154098765</v>
      </c>
      <c r="S1509" s="6" t="str">
        <f>LEFT(Q1509,1)</f>
        <v>1</v>
      </c>
      <c r="T1509" s="6" t="str">
        <f>IF(S1509="1","Homme",IF(S1509="0","Inconnu","Femme"))</f>
        <v>Homme</v>
      </c>
      <c r="U1509" s="6" t="str">
        <f>"19"&amp;MID(Q1509, SEARCH("", Q1509) + 1,2)</f>
        <v>1969</v>
      </c>
      <c r="V1509" s="6" t="str">
        <f>FLOOR(U1509,5) &amp; "-" &amp; FLOOR(U1509,5) + 5</f>
        <v>1965-1970</v>
      </c>
      <c r="W1509" s="24">
        <f>IFERROR(VLOOKUP(Data_Set[[#This Row],[Type Transport]],'[1]Taux émission CO2e'!$A$5:$B$16,2,0),0)</f>
        <v>1</v>
      </c>
      <c r="X1509" s="28">
        <f>IFERROR(VLOOKUP(Data_Set[[#This Row],[Type Transport]],'[1]Taux émission CO2e'!$A$5:$D$16,4,0),0)</f>
        <v>0.24099999999999999</v>
      </c>
      <c r="Y1509" s="24">
        <f>IFERROR(VLOOKUP(Data_Set[[#This Row],[Type Transport]],'[1]Taux émission CO2e'!$A$20:$B$31,2,0),0)</f>
        <v>0</v>
      </c>
      <c r="Z1509" s="6">
        <f>IFERROR(VLOOKUP(Data_Set[[#This Row],[Type Transport]],'[1]Taux émission CO2e'!$A$20:$D$31,4,0),0)</f>
        <v>0</v>
      </c>
      <c r="AA1509" s="30">
        <f>Data_Set[[#This Row],[Repartition Segment 1]]*Data_Set[[#This Row],[Coefficient CO2 Segment 1]]*Data_Set[[#This Row],[Poids OT (T)]]*Data_Set[[#This Row],[Distance (KM)]]</f>
        <v>3.6966266999999999</v>
      </c>
      <c r="AB1509" s="30">
        <f>Data_Set[[#This Row],[Repartition Segment 2]]*Data_Set[[#This Row],[Coefficient CO2 Segment 2]]*Data_Set[[#This Row],[Poids OT (T)]]*Data_Set[[#This Row],[Distance (KM)]]</f>
        <v>0</v>
      </c>
      <c r="AC1509" s="30">
        <f>Data_Set[[#This Row],[Bilan CO2 Segment 1 (Kg CO2)]]+Data_Set[[#This Row],[Bilan CO2 Segment 2 (Kg CO2)]]</f>
        <v>3.6966266999999999</v>
      </c>
      <c r="AD1509" s="1"/>
    </row>
    <row r="1510" spans="1:30" ht="12.5" x14ac:dyDescent="0.25">
      <c r="A1510" s="7">
        <v>2022050075</v>
      </c>
      <c r="B1510" s="18">
        <v>44698</v>
      </c>
      <c r="C1510" s="18" t="str">
        <f>TEXT(B1510, "mmmm")</f>
        <v>mai</v>
      </c>
      <c r="D1510" s="18" t="str">
        <f>TEXT(B1510,"aaaa")</f>
        <v>2022</v>
      </c>
      <c r="E1510" s="7">
        <v>1507013</v>
      </c>
      <c r="F1510" s="17">
        <v>140</v>
      </c>
      <c r="G1510" s="23">
        <f>Data_Set[[#This Row],[Poids OT (kg)]]/1000</f>
        <v>0.14000000000000001</v>
      </c>
      <c r="H1510" s="6" t="s">
        <v>3</v>
      </c>
      <c r="I1510" s="7">
        <v>80</v>
      </c>
      <c r="J1510" s="6">
        <v>91100</v>
      </c>
      <c r="K1510" s="6" t="s">
        <v>22</v>
      </c>
      <c r="L1510" s="6">
        <v>94440</v>
      </c>
      <c r="M1510" s="6" t="s">
        <v>85</v>
      </c>
      <c r="N1510" s="7">
        <v>34.085999999999999</v>
      </c>
      <c r="O1510" s="6" t="s">
        <v>145</v>
      </c>
      <c r="P1510" s="6" t="s">
        <v>146</v>
      </c>
      <c r="Q1510" s="11">
        <v>1690891543678</v>
      </c>
      <c r="R1510" s="12">
        <v>154098765</v>
      </c>
      <c r="S1510" s="6" t="str">
        <f>LEFT(Q1510,1)</f>
        <v>1</v>
      </c>
      <c r="T1510" s="6" t="str">
        <f>IF(S1510="1","Homme",IF(S1510="0","Inconnu","Femme"))</f>
        <v>Homme</v>
      </c>
      <c r="U1510" s="6" t="str">
        <f>"19"&amp;MID(Q1510, SEARCH("", Q1510) + 1,2)</f>
        <v>1969</v>
      </c>
      <c r="V1510" s="6" t="str">
        <f>FLOOR(U1510,5) &amp; "-" &amp; FLOOR(U1510,5) + 5</f>
        <v>1965-1970</v>
      </c>
      <c r="W1510" s="24">
        <f>IFERROR(VLOOKUP(Data_Set[[#This Row],[Type Transport]],'[1]Taux émission CO2e'!$A$5:$B$16,2,0),0)</f>
        <v>1</v>
      </c>
      <c r="X1510" s="28">
        <f>IFERROR(VLOOKUP(Data_Set[[#This Row],[Type Transport]],'[1]Taux émission CO2e'!$A$5:$D$16,4,0),0)</f>
        <v>0.24099999999999999</v>
      </c>
      <c r="Y1510" s="24">
        <f>IFERROR(VLOOKUP(Data_Set[[#This Row],[Type Transport]],'[1]Taux émission CO2e'!$A$20:$B$31,2,0),0)</f>
        <v>0</v>
      </c>
      <c r="Z1510" s="6">
        <f>IFERROR(VLOOKUP(Data_Set[[#This Row],[Type Transport]],'[1]Taux émission CO2e'!$A$20:$D$31,4,0),0)</f>
        <v>0</v>
      </c>
      <c r="AA1510" s="30">
        <f>Data_Set[[#This Row],[Repartition Segment 1]]*Data_Set[[#This Row],[Coefficient CO2 Segment 1]]*Data_Set[[#This Row],[Poids OT (T)]]*Data_Set[[#This Row],[Distance (KM)]]</f>
        <v>1.1500616399999999</v>
      </c>
      <c r="AB1510" s="30">
        <f>Data_Set[[#This Row],[Repartition Segment 2]]*Data_Set[[#This Row],[Coefficient CO2 Segment 2]]*Data_Set[[#This Row],[Poids OT (T)]]*Data_Set[[#This Row],[Distance (KM)]]</f>
        <v>0</v>
      </c>
      <c r="AC1510" s="30">
        <f>Data_Set[[#This Row],[Bilan CO2 Segment 1 (Kg CO2)]]+Data_Set[[#This Row],[Bilan CO2 Segment 2 (Kg CO2)]]</f>
        <v>1.1500616399999999</v>
      </c>
      <c r="AD1510" s="1"/>
    </row>
    <row r="1511" spans="1:30" ht="12.5" x14ac:dyDescent="0.25">
      <c r="A1511" s="7">
        <v>2022050075</v>
      </c>
      <c r="B1511" s="18">
        <v>44700</v>
      </c>
      <c r="C1511" s="18" t="str">
        <f>TEXT(B1511, "mmmm")</f>
        <v>mai</v>
      </c>
      <c r="D1511" s="18" t="str">
        <f>TEXT(B1511,"aaaa")</f>
        <v>2022</v>
      </c>
      <c r="E1511" s="7">
        <v>1507962</v>
      </c>
      <c r="F1511" s="17">
        <v>139</v>
      </c>
      <c r="G1511" s="23">
        <f>Data_Set[[#This Row],[Poids OT (kg)]]/1000</f>
        <v>0.13900000000000001</v>
      </c>
      <c r="H1511" s="6" t="s">
        <v>3</v>
      </c>
      <c r="I1511" s="7">
        <v>80</v>
      </c>
      <c r="J1511" s="6">
        <v>91100</v>
      </c>
      <c r="K1511" s="6" t="s">
        <v>22</v>
      </c>
      <c r="L1511" s="6">
        <v>94440</v>
      </c>
      <c r="M1511" s="6" t="s">
        <v>85</v>
      </c>
      <c r="N1511" s="7">
        <v>34.085999999999999</v>
      </c>
      <c r="O1511" s="6" t="s">
        <v>145</v>
      </c>
      <c r="P1511" s="6" t="s">
        <v>146</v>
      </c>
      <c r="Q1511" s="11">
        <v>1690891543678</v>
      </c>
      <c r="R1511" s="12">
        <v>154098765</v>
      </c>
      <c r="S1511" s="6" t="str">
        <f>LEFT(Q1511,1)</f>
        <v>1</v>
      </c>
      <c r="T1511" s="6" t="str">
        <f>IF(S1511="1","Homme",IF(S1511="0","Inconnu","Femme"))</f>
        <v>Homme</v>
      </c>
      <c r="U1511" s="6" t="str">
        <f>"19"&amp;MID(Q1511, SEARCH("", Q1511) + 1,2)</f>
        <v>1969</v>
      </c>
      <c r="V1511" s="6" t="str">
        <f>FLOOR(U1511,5) &amp; "-" &amp; FLOOR(U1511,5) + 5</f>
        <v>1965-1970</v>
      </c>
      <c r="W1511" s="24">
        <f>IFERROR(VLOOKUP(Data_Set[[#This Row],[Type Transport]],'[1]Taux émission CO2e'!$A$5:$B$16,2,0),0)</f>
        <v>1</v>
      </c>
      <c r="X1511" s="28">
        <f>IFERROR(VLOOKUP(Data_Set[[#This Row],[Type Transport]],'[1]Taux émission CO2e'!$A$5:$D$16,4,0),0)</f>
        <v>0.24099999999999999</v>
      </c>
      <c r="Y1511" s="24">
        <f>IFERROR(VLOOKUP(Data_Set[[#This Row],[Type Transport]],'[1]Taux émission CO2e'!$A$20:$B$31,2,0),0)</f>
        <v>0</v>
      </c>
      <c r="Z1511" s="6">
        <f>IFERROR(VLOOKUP(Data_Set[[#This Row],[Type Transport]],'[1]Taux émission CO2e'!$A$20:$D$31,4,0),0)</f>
        <v>0</v>
      </c>
      <c r="AA1511" s="30">
        <f>Data_Set[[#This Row],[Repartition Segment 1]]*Data_Set[[#This Row],[Coefficient CO2 Segment 1]]*Data_Set[[#This Row],[Poids OT (T)]]*Data_Set[[#This Row],[Distance (KM)]]</f>
        <v>1.141846914</v>
      </c>
      <c r="AB1511" s="30">
        <f>Data_Set[[#This Row],[Repartition Segment 2]]*Data_Set[[#This Row],[Coefficient CO2 Segment 2]]*Data_Set[[#This Row],[Poids OT (T)]]*Data_Set[[#This Row],[Distance (KM)]]</f>
        <v>0</v>
      </c>
      <c r="AC1511" s="30">
        <f>Data_Set[[#This Row],[Bilan CO2 Segment 1 (Kg CO2)]]+Data_Set[[#This Row],[Bilan CO2 Segment 2 (Kg CO2)]]</f>
        <v>1.141846914</v>
      </c>
      <c r="AD1511" s="1"/>
    </row>
    <row r="1512" spans="1:30" ht="12.5" x14ac:dyDescent="0.25">
      <c r="A1512" s="7">
        <v>20220600077</v>
      </c>
      <c r="B1512" s="18">
        <v>44712</v>
      </c>
      <c r="C1512" s="18" t="str">
        <f>TEXT(B1512, "mmmm")</f>
        <v>mai</v>
      </c>
      <c r="D1512" s="18" t="str">
        <f>TEXT(B1512,"aaaa")</f>
        <v>2022</v>
      </c>
      <c r="E1512" s="7">
        <v>1512184</v>
      </c>
      <c r="F1512" s="17">
        <v>450</v>
      </c>
      <c r="G1512" s="23">
        <f>Data_Set[[#This Row],[Poids OT (kg)]]/1000</f>
        <v>0.45</v>
      </c>
      <c r="H1512" s="6" t="s">
        <v>3</v>
      </c>
      <c r="I1512" s="7">
        <v>125</v>
      </c>
      <c r="J1512" s="6">
        <v>91100</v>
      </c>
      <c r="K1512" s="6" t="s">
        <v>22</v>
      </c>
      <c r="L1512" s="6">
        <v>94440</v>
      </c>
      <c r="M1512" s="6" t="s">
        <v>85</v>
      </c>
      <c r="N1512" s="7">
        <v>34.085999999999999</v>
      </c>
      <c r="O1512" s="6" t="s">
        <v>145</v>
      </c>
      <c r="P1512" s="6" t="s">
        <v>146</v>
      </c>
      <c r="Q1512" s="11">
        <v>1690891543678</v>
      </c>
      <c r="R1512" s="12">
        <v>154098765</v>
      </c>
      <c r="S1512" s="6" t="str">
        <f>LEFT(Q1512,1)</f>
        <v>1</v>
      </c>
      <c r="T1512" s="6" t="str">
        <f>IF(S1512="1","Homme",IF(S1512="0","Inconnu","Femme"))</f>
        <v>Homme</v>
      </c>
      <c r="U1512" s="6" t="str">
        <f>"19"&amp;MID(Q1512, SEARCH("", Q1512) + 1,2)</f>
        <v>1969</v>
      </c>
      <c r="V1512" s="6" t="str">
        <f>FLOOR(U1512,5) &amp; "-" &amp; FLOOR(U1512,5) + 5</f>
        <v>1965-1970</v>
      </c>
      <c r="W1512" s="24">
        <f>IFERROR(VLOOKUP(Data_Set[[#This Row],[Type Transport]],'[1]Taux émission CO2e'!$A$5:$B$16,2,0),0)</f>
        <v>1</v>
      </c>
      <c r="X1512" s="28">
        <f>IFERROR(VLOOKUP(Data_Set[[#This Row],[Type Transport]],'[1]Taux émission CO2e'!$A$5:$D$16,4,0),0)</f>
        <v>0.24099999999999999</v>
      </c>
      <c r="Y1512" s="24">
        <f>IFERROR(VLOOKUP(Data_Set[[#This Row],[Type Transport]],'[1]Taux émission CO2e'!$A$20:$B$31,2,0),0)</f>
        <v>0</v>
      </c>
      <c r="Z1512" s="6">
        <f>IFERROR(VLOOKUP(Data_Set[[#This Row],[Type Transport]],'[1]Taux émission CO2e'!$A$20:$D$31,4,0),0)</f>
        <v>0</v>
      </c>
      <c r="AA1512" s="30">
        <f>Data_Set[[#This Row],[Repartition Segment 1]]*Data_Set[[#This Row],[Coefficient CO2 Segment 1]]*Data_Set[[#This Row],[Poids OT (T)]]*Data_Set[[#This Row],[Distance (KM)]]</f>
        <v>3.6966266999999999</v>
      </c>
      <c r="AB1512" s="30">
        <f>Data_Set[[#This Row],[Repartition Segment 2]]*Data_Set[[#This Row],[Coefficient CO2 Segment 2]]*Data_Set[[#This Row],[Poids OT (T)]]*Data_Set[[#This Row],[Distance (KM)]]</f>
        <v>0</v>
      </c>
      <c r="AC1512" s="30">
        <f>Data_Set[[#This Row],[Bilan CO2 Segment 1 (Kg CO2)]]+Data_Set[[#This Row],[Bilan CO2 Segment 2 (Kg CO2)]]</f>
        <v>3.6966266999999999</v>
      </c>
      <c r="AD1512" s="1"/>
    </row>
    <row r="1513" spans="1:30" ht="12.5" x14ac:dyDescent="0.25">
      <c r="A1513" s="7">
        <v>20220600077</v>
      </c>
      <c r="B1513" s="18">
        <v>44725</v>
      </c>
      <c r="C1513" s="18" t="str">
        <f>TEXT(B1513, "mmmm")</f>
        <v>juin</v>
      </c>
      <c r="D1513" s="18" t="str">
        <f>TEXT(B1513,"aaaa")</f>
        <v>2022</v>
      </c>
      <c r="E1513" s="7">
        <v>1517693</v>
      </c>
      <c r="F1513" s="17">
        <v>450</v>
      </c>
      <c r="G1513" s="23">
        <f>Data_Set[[#This Row],[Poids OT (kg)]]/1000</f>
        <v>0.45</v>
      </c>
      <c r="H1513" s="6" t="s">
        <v>3</v>
      </c>
      <c r="I1513" s="7">
        <v>125</v>
      </c>
      <c r="J1513" s="6">
        <v>91100</v>
      </c>
      <c r="K1513" s="6" t="s">
        <v>22</v>
      </c>
      <c r="L1513" s="6">
        <v>94440</v>
      </c>
      <c r="M1513" s="6" t="s">
        <v>85</v>
      </c>
      <c r="N1513" s="7">
        <v>34.085999999999999</v>
      </c>
      <c r="O1513" s="6" t="s">
        <v>145</v>
      </c>
      <c r="P1513" s="6" t="s">
        <v>146</v>
      </c>
      <c r="Q1513" s="11">
        <v>1690891543678</v>
      </c>
      <c r="R1513" s="12">
        <v>154098765</v>
      </c>
      <c r="S1513" s="6" t="str">
        <f>LEFT(Q1513,1)</f>
        <v>1</v>
      </c>
      <c r="T1513" s="6" t="str">
        <f>IF(S1513="1","Homme",IF(S1513="0","Inconnu","Femme"))</f>
        <v>Homme</v>
      </c>
      <c r="U1513" s="6" t="str">
        <f>"19"&amp;MID(Q1513, SEARCH("", Q1513) + 1,2)</f>
        <v>1969</v>
      </c>
      <c r="V1513" s="6" t="str">
        <f>FLOOR(U1513,5) &amp; "-" &amp; FLOOR(U1513,5) + 5</f>
        <v>1965-1970</v>
      </c>
      <c r="W1513" s="24">
        <f>IFERROR(VLOOKUP(Data_Set[[#This Row],[Type Transport]],'[1]Taux émission CO2e'!$A$5:$B$16,2,0),0)</f>
        <v>1</v>
      </c>
      <c r="X1513" s="28">
        <f>IFERROR(VLOOKUP(Data_Set[[#This Row],[Type Transport]],'[1]Taux émission CO2e'!$A$5:$D$16,4,0),0)</f>
        <v>0.24099999999999999</v>
      </c>
      <c r="Y1513" s="24">
        <f>IFERROR(VLOOKUP(Data_Set[[#This Row],[Type Transport]],'[1]Taux émission CO2e'!$A$20:$B$31,2,0),0)</f>
        <v>0</v>
      </c>
      <c r="Z1513" s="6">
        <f>IFERROR(VLOOKUP(Data_Set[[#This Row],[Type Transport]],'[1]Taux émission CO2e'!$A$20:$D$31,4,0),0)</f>
        <v>0</v>
      </c>
      <c r="AA1513" s="30">
        <f>Data_Set[[#This Row],[Repartition Segment 1]]*Data_Set[[#This Row],[Coefficient CO2 Segment 1]]*Data_Set[[#This Row],[Poids OT (T)]]*Data_Set[[#This Row],[Distance (KM)]]</f>
        <v>3.6966266999999999</v>
      </c>
      <c r="AB1513" s="30">
        <f>Data_Set[[#This Row],[Repartition Segment 2]]*Data_Set[[#This Row],[Coefficient CO2 Segment 2]]*Data_Set[[#This Row],[Poids OT (T)]]*Data_Set[[#This Row],[Distance (KM)]]</f>
        <v>0</v>
      </c>
      <c r="AC1513" s="30">
        <f>Data_Set[[#This Row],[Bilan CO2 Segment 1 (Kg CO2)]]+Data_Set[[#This Row],[Bilan CO2 Segment 2 (Kg CO2)]]</f>
        <v>3.6966266999999999</v>
      </c>
      <c r="AD1513" s="1"/>
    </row>
    <row r="1514" spans="1:30" ht="12.5" x14ac:dyDescent="0.25">
      <c r="A1514" s="7">
        <v>20220600077</v>
      </c>
      <c r="B1514" s="18">
        <v>44734</v>
      </c>
      <c r="C1514" s="18" t="str">
        <f>TEXT(B1514, "mmmm")</f>
        <v>juin</v>
      </c>
      <c r="D1514" s="18" t="str">
        <f>TEXT(B1514,"aaaa")</f>
        <v>2022</v>
      </c>
      <c r="E1514" s="7">
        <v>1522323</v>
      </c>
      <c r="F1514" s="17">
        <v>413</v>
      </c>
      <c r="G1514" s="23">
        <f>Data_Set[[#This Row],[Poids OT (kg)]]/1000</f>
        <v>0.41299999999999998</v>
      </c>
      <c r="H1514" s="6" t="s">
        <v>3</v>
      </c>
      <c r="I1514" s="7">
        <v>140</v>
      </c>
      <c r="J1514" s="6">
        <v>91100</v>
      </c>
      <c r="K1514" s="6" t="s">
        <v>22</v>
      </c>
      <c r="L1514" s="6">
        <v>94440</v>
      </c>
      <c r="M1514" s="6" t="s">
        <v>85</v>
      </c>
      <c r="N1514" s="7">
        <v>34.085999999999999</v>
      </c>
      <c r="O1514" s="6" t="s">
        <v>145</v>
      </c>
      <c r="P1514" s="6" t="s">
        <v>146</v>
      </c>
      <c r="Q1514" s="11">
        <v>1690891543678</v>
      </c>
      <c r="R1514" s="12">
        <v>154098765</v>
      </c>
      <c r="S1514" s="6" t="str">
        <f>LEFT(Q1514,1)</f>
        <v>1</v>
      </c>
      <c r="T1514" s="6" t="str">
        <f>IF(S1514="1","Homme",IF(S1514="0","Inconnu","Femme"))</f>
        <v>Homme</v>
      </c>
      <c r="U1514" s="6" t="str">
        <f>"19"&amp;MID(Q1514, SEARCH("", Q1514) + 1,2)</f>
        <v>1969</v>
      </c>
      <c r="V1514" s="6" t="str">
        <f>FLOOR(U1514,5) &amp; "-" &amp; FLOOR(U1514,5) + 5</f>
        <v>1965-1970</v>
      </c>
      <c r="W1514" s="24">
        <f>IFERROR(VLOOKUP(Data_Set[[#This Row],[Type Transport]],'[1]Taux émission CO2e'!$A$5:$B$16,2,0),0)</f>
        <v>1</v>
      </c>
      <c r="X1514" s="28">
        <f>IFERROR(VLOOKUP(Data_Set[[#This Row],[Type Transport]],'[1]Taux émission CO2e'!$A$5:$D$16,4,0),0)</f>
        <v>0.24099999999999999</v>
      </c>
      <c r="Y1514" s="24">
        <f>IFERROR(VLOOKUP(Data_Set[[#This Row],[Type Transport]],'[1]Taux émission CO2e'!$A$20:$B$31,2,0),0)</f>
        <v>0</v>
      </c>
      <c r="Z1514" s="6">
        <f>IFERROR(VLOOKUP(Data_Set[[#This Row],[Type Transport]],'[1]Taux émission CO2e'!$A$20:$D$31,4,0),0)</f>
        <v>0</v>
      </c>
      <c r="AA1514" s="30">
        <f>Data_Set[[#This Row],[Repartition Segment 1]]*Data_Set[[#This Row],[Coefficient CO2 Segment 1]]*Data_Set[[#This Row],[Poids OT (T)]]*Data_Set[[#This Row],[Distance (KM)]]</f>
        <v>3.3926818379999997</v>
      </c>
      <c r="AB1514" s="30">
        <f>Data_Set[[#This Row],[Repartition Segment 2]]*Data_Set[[#This Row],[Coefficient CO2 Segment 2]]*Data_Set[[#This Row],[Poids OT (T)]]*Data_Set[[#This Row],[Distance (KM)]]</f>
        <v>0</v>
      </c>
      <c r="AC1514" s="30">
        <f>Data_Set[[#This Row],[Bilan CO2 Segment 1 (Kg CO2)]]+Data_Set[[#This Row],[Bilan CO2 Segment 2 (Kg CO2)]]</f>
        <v>3.3926818379999997</v>
      </c>
      <c r="AD1514" s="1"/>
    </row>
    <row r="1515" spans="1:30" ht="12.5" x14ac:dyDescent="0.25">
      <c r="A1515" s="7">
        <v>20220600077</v>
      </c>
      <c r="B1515" s="18">
        <v>44740</v>
      </c>
      <c r="C1515" s="18" t="str">
        <f>TEXT(B1515, "mmmm")</f>
        <v>juin</v>
      </c>
      <c r="D1515" s="18" t="str">
        <f>TEXT(B1515,"aaaa")</f>
        <v>2022</v>
      </c>
      <c r="E1515" s="7">
        <v>1524882</v>
      </c>
      <c r="F1515" s="17">
        <v>151</v>
      </c>
      <c r="G1515" s="23">
        <f>Data_Set[[#This Row],[Poids OT (kg)]]/1000</f>
        <v>0.151</v>
      </c>
      <c r="H1515" s="6" t="s">
        <v>3</v>
      </c>
      <c r="I1515" s="7">
        <v>80</v>
      </c>
      <c r="J1515" s="6">
        <v>91100</v>
      </c>
      <c r="K1515" s="6" t="s">
        <v>22</v>
      </c>
      <c r="L1515" s="6">
        <v>94440</v>
      </c>
      <c r="M1515" s="6" t="s">
        <v>85</v>
      </c>
      <c r="N1515" s="7">
        <v>34.085999999999999</v>
      </c>
      <c r="O1515" s="6" t="s">
        <v>145</v>
      </c>
      <c r="P1515" s="6" t="s">
        <v>146</v>
      </c>
      <c r="Q1515" s="11">
        <v>1690891543678</v>
      </c>
      <c r="R1515" s="12">
        <v>154098765</v>
      </c>
      <c r="S1515" s="6" t="str">
        <f>LEFT(Q1515,1)</f>
        <v>1</v>
      </c>
      <c r="T1515" s="6" t="str">
        <f>IF(S1515="1","Homme",IF(S1515="0","Inconnu","Femme"))</f>
        <v>Homme</v>
      </c>
      <c r="U1515" s="6" t="str">
        <f>"19"&amp;MID(Q1515, SEARCH("", Q1515) + 1,2)</f>
        <v>1969</v>
      </c>
      <c r="V1515" s="6" t="str">
        <f>FLOOR(U1515,5) &amp; "-" &amp; FLOOR(U1515,5) + 5</f>
        <v>1965-1970</v>
      </c>
      <c r="W1515" s="24">
        <f>IFERROR(VLOOKUP(Data_Set[[#This Row],[Type Transport]],'[1]Taux émission CO2e'!$A$5:$B$16,2,0),0)</f>
        <v>1</v>
      </c>
      <c r="X1515" s="28">
        <f>IFERROR(VLOOKUP(Data_Set[[#This Row],[Type Transport]],'[1]Taux émission CO2e'!$A$5:$D$16,4,0),0)</f>
        <v>0.24099999999999999</v>
      </c>
      <c r="Y1515" s="24">
        <f>IFERROR(VLOOKUP(Data_Set[[#This Row],[Type Transport]],'[1]Taux émission CO2e'!$A$20:$B$31,2,0),0)</f>
        <v>0</v>
      </c>
      <c r="Z1515" s="6">
        <f>IFERROR(VLOOKUP(Data_Set[[#This Row],[Type Transport]],'[1]Taux émission CO2e'!$A$20:$D$31,4,0),0)</f>
        <v>0</v>
      </c>
      <c r="AA1515" s="30">
        <f>Data_Set[[#This Row],[Repartition Segment 1]]*Data_Set[[#This Row],[Coefficient CO2 Segment 1]]*Data_Set[[#This Row],[Poids OT (T)]]*Data_Set[[#This Row],[Distance (KM)]]</f>
        <v>1.2404236259999999</v>
      </c>
      <c r="AB1515" s="30">
        <f>Data_Set[[#This Row],[Repartition Segment 2]]*Data_Set[[#This Row],[Coefficient CO2 Segment 2]]*Data_Set[[#This Row],[Poids OT (T)]]*Data_Set[[#This Row],[Distance (KM)]]</f>
        <v>0</v>
      </c>
      <c r="AC1515" s="30">
        <f>Data_Set[[#This Row],[Bilan CO2 Segment 1 (Kg CO2)]]+Data_Set[[#This Row],[Bilan CO2 Segment 2 (Kg CO2)]]</f>
        <v>1.2404236259999999</v>
      </c>
      <c r="AD1515" s="1"/>
    </row>
    <row r="1516" spans="1:30" ht="12.5" x14ac:dyDescent="0.25">
      <c r="A1516" s="7">
        <v>2022070063</v>
      </c>
      <c r="B1516" s="18">
        <v>44743</v>
      </c>
      <c r="C1516" s="18" t="str">
        <f>TEXT(B1516, "mmmm")</f>
        <v>juillet</v>
      </c>
      <c r="D1516" s="18" t="str">
        <f>TEXT(B1516,"aaaa")</f>
        <v>2022</v>
      </c>
      <c r="E1516" s="7">
        <v>1526640</v>
      </c>
      <c r="F1516" s="17">
        <v>440</v>
      </c>
      <c r="G1516" s="23">
        <f>Data_Set[[#This Row],[Poids OT (kg)]]/1000</f>
        <v>0.44</v>
      </c>
      <c r="H1516" s="6" t="s">
        <v>3</v>
      </c>
      <c r="I1516" s="7">
        <v>140</v>
      </c>
      <c r="J1516" s="6">
        <v>91100</v>
      </c>
      <c r="K1516" s="6" t="s">
        <v>22</v>
      </c>
      <c r="L1516" s="6">
        <v>94440</v>
      </c>
      <c r="M1516" s="6" t="s">
        <v>85</v>
      </c>
      <c r="N1516" s="7">
        <v>34.085999999999999</v>
      </c>
      <c r="O1516" s="6" t="s">
        <v>145</v>
      </c>
      <c r="P1516" s="6" t="s">
        <v>146</v>
      </c>
      <c r="Q1516" s="11">
        <v>1690891543678</v>
      </c>
      <c r="R1516" s="12">
        <v>154098765</v>
      </c>
      <c r="S1516" s="6" t="str">
        <f>LEFT(Q1516,1)</f>
        <v>1</v>
      </c>
      <c r="T1516" s="6" t="str">
        <f>IF(S1516="1","Homme",IF(S1516="0","Inconnu","Femme"))</f>
        <v>Homme</v>
      </c>
      <c r="U1516" s="6" t="str">
        <f>"19"&amp;MID(Q1516, SEARCH("", Q1516) + 1,2)</f>
        <v>1969</v>
      </c>
      <c r="V1516" s="6" t="str">
        <f>FLOOR(U1516,5) &amp; "-" &amp; FLOOR(U1516,5) + 5</f>
        <v>1965-1970</v>
      </c>
      <c r="W1516" s="24">
        <f>IFERROR(VLOOKUP(Data_Set[[#This Row],[Type Transport]],'[1]Taux émission CO2e'!$A$5:$B$16,2,0),0)</f>
        <v>1</v>
      </c>
      <c r="X1516" s="28">
        <f>IFERROR(VLOOKUP(Data_Set[[#This Row],[Type Transport]],'[1]Taux émission CO2e'!$A$5:$D$16,4,0),0)</f>
        <v>0.24099999999999999</v>
      </c>
      <c r="Y1516" s="24">
        <f>IFERROR(VLOOKUP(Data_Set[[#This Row],[Type Transport]],'[1]Taux émission CO2e'!$A$20:$B$31,2,0),0)</f>
        <v>0</v>
      </c>
      <c r="Z1516" s="6">
        <f>IFERROR(VLOOKUP(Data_Set[[#This Row],[Type Transport]],'[1]Taux émission CO2e'!$A$20:$D$31,4,0),0)</f>
        <v>0</v>
      </c>
      <c r="AA1516" s="30">
        <f>Data_Set[[#This Row],[Repartition Segment 1]]*Data_Set[[#This Row],[Coefficient CO2 Segment 1]]*Data_Set[[#This Row],[Poids OT (T)]]*Data_Set[[#This Row],[Distance (KM)]]</f>
        <v>3.6144794399999998</v>
      </c>
      <c r="AB1516" s="30">
        <f>Data_Set[[#This Row],[Repartition Segment 2]]*Data_Set[[#This Row],[Coefficient CO2 Segment 2]]*Data_Set[[#This Row],[Poids OT (T)]]*Data_Set[[#This Row],[Distance (KM)]]</f>
        <v>0</v>
      </c>
      <c r="AC1516" s="30">
        <f>Data_Set[[#This Row],[Bilan CO2 Segment 1 (Kg CO2)]]+Data_Set[[#This Row],[Bilan CO2 Segment 2 (Kg CO2)]]</f>
        <v>3.6144794399999998</v>
      </c>
      <c r="AD1516" s="1"/>
    </row>
    <row r="1517" spans="1:30" ht="12.5" x14ac:dyDescent="0.25">
      <c r="A1517" s="7">
        <v>2022070063</v>
      </c>
      <c r="B1517" s="18">
        <v>44754</v>
      </c>
      <c r="C1517" s="18" t="str">
        <f>TEXT(B1517, "mmmm")</f>
        <v>juillet</v>
      </c>
      <c r="D1517" s="18" t="str">
        <f>TEXT(B1517,"aaaa")</f>
        <v>2022</v>
      </c>
      <c r="E1517" s="7">
        <v>1530687</v>
      </c>
      <c r="F1517" s="17">
        <v>150</v>
      </c>
      <c r="G1517" s="23">
        <f>Data_Set[[#This Row],[Poids OT (kg)]]/1000</f>
        <v>0.15</v>
      </c>
      <c r="H1517" s="6" t="s">
        <v>3</v>
      </c>
      <c r="I1517" s="7">
        <v>80</v>
      </c>
      <c r="J1517" s="6">
        <v>91100</v>
      </c>
      <c r="K1517" s="6" t="s">
        <v>22</v>
      </c>
      <c r="L1517" s="6">
        <v>94440</v>
      </c>
      <c r="M1517" s="6" t="s">
        <v>85</v>
      </c>
      <c r="N1517" s="7">
        <v>34.085999999999999</v>
      </c>
      <c r="O1517" s="6" t="s">
        <v>145</v>
      </c>
      <c r="P1517" s="6" t="s">
        <v>146</v>
      </c>
      <c r="Q1517" s="11">
        <v>1690891543678</v>
      </c>
      <c r="R1517" s="12">
        <v>154098765</v>
      </c>
      <c r="S1517" s="6" t="str">
        <f>LEFT(Q1517,1)</f>
        <v>1</v>
      </c>
      <c r="T1517" s="6" t="str">
        <f>IF(S1517="1","Homme",IF(S1517="0","Inconnu","Femme"))</f>
        <v>Homme</v>
      </c>
      <c r="U1517" s="6" t="str">
        <f>"19"&amp;MID(Q1517, SEARCH("", Q1517) + 1,2)</f>
        <v>1969</v>
      </c>
      <c r="V1517" s="6" t="str">
        <f>FLOOR(U1517,5) &amp; "-" &amp; FLOOR(U1517,5) + 5</f>
        <v>1965-1970</v>
      </c>
      <c r="W1517" s="24">
        <f>IFERROR(VLOOKUP(Data_Set[[#This Row],[Type Transport]],'[1]Taux émission CO2e'!$A$5:$B$16,2,0),0)</f>
        <v>1</v>
      </c>
      <c r="X1517" s="28">
        <f>IFERROR(VLOOKUP(Data_Set[[#This Row],[Type Transport]],'[1]Taux émission CO2e'!$A$5:$D$16,4,0),0)</f>
        <v>0.24099999999999999</v>
      </c>
      <c r="Y1517" s="24">
        <f>IFERROR(VLOOKUP(Data_Set[[#This Row],[Type Transport]],'[1]Taux émission CO2e'!$A$20:$B$31,2,0),0)</f>
        <v>0</v>
      </c>
      <c r="Z1517" s="6">
        <f>IFERROR(VLOOKUP(Data_Set[[#This Row],[Type Transport]],'[1]Taux émission CO2e'!$A$20:$D$31,4,0),0)</f>
        <v>0</v>
      </c>
      <c r="AA1517" s="30">
        <f>Data_Set[[#This Row],[Repartition Segment 1]]*Data_Set[[#This Row],[Coefficient CO2 Segment 1]]*Data_Set[[#This Row],[Poids OT (T)]]*Data_Set[[#This Row],[Distance (KM)]]</f>
        <v>1.2322088999999998</v>
      </c>
      <c r="AB1517" s="30">
        <f>Data_Set[[#This Row],[Repartition Segment 2]]*Data_Set[[#This Row],[Coefficient CO2 Segment 2]]*Data_Set[[#This Row],[Poids OT (T)]]*Data_Set[[#This Row],[Distance (KM)]]</f>
        <v>0</v>
      </c>
      <c r="AC1517" s="30">
        <f>Data_Set[[#This Row],[Bilan CO2 Segment 1 (Kg CO2)]]+Data_Set[[#This Row],[Bilan CO2 Segment 2 (Kg CO2)]]</f>
        <v>1.2322088999999998</v>
      </c>
      <c r="AD1517" s="1"/>
    </row>
    <row r="1518" spans="1:30" ht="12.5" x14ac:dyDescent="0.25">
      <c r="A1518" s="7">
        <v>2022070063</v>
      </c>
      <c r="B1518" s="18">
        <v>44761</v>
      </c>
      <c r="C1518" s="18" t="str">
        <f>TEXT(B1518, "mmmm")</f>
        <v>juillet</v>
      </c>
      <c r="D1518" s="18" t="str">
        <f>TEXT(B1518,"aaaa")</f>
        <v>2022</v>
      </c>
      <c r="E1518" s="7">
        <v>1533056</v>
      </c>
      <c r="F1518" s="17">
        <v>441</v>
      </c>
      <c r="G1518" s="23">
        <f>Data_Set[[#This Row],[Poids OT (kg)]]/1000</f>
        <v>0.441</v>
      </c>
      <c r="H1518" s="6" t="s">
        <v>3</v>
      </c>
      <c r="I1518" s="7">
        <v>140</v>
      </c>
      <c r="J1518" s="6">
        <v>91100</v>
      </c>
      <c r="K1518" s="6" t="s">
        <v>22</v>
      </c>
      <c r="L1518" s="6">
        <v>94440</v>
      </c>
      <c r="M1518" s="6" t="s">
        <v>85</v>
      </c>
      <c r="N1518" s="7">
        <v>34.085999999999999</v>
      </c>
      <c r="O1518" s="6" t="s">
        <v>145</v>
      </c>
      <c r="P1518" s="6" t="s">
        <v>146</v>
      </c>
      <c r="Q1518" s="11">
        <v>1690891543678</v>
      </c>
      <c r="R1518" s="12">
        <v>154098765</v>
      </c>
      <c r="S1518" s="6" t="str">
        <f>LEFT(Q1518,1)</f>
        <v>1</v>
      </c>
      <c r="T1518" s="6" t="str">
        <f>IF(S1518="1","Homme",IF(S1518="0","Inconnu","Femme"))</f>
        <v>Homme</v>
      </c>
      <c r="U1518" s="6" t="str">
        <f>"19"&amp;MID(Q1518, SEARCH("", Q1518) + 1,2)</f>
        <v>1969</v>
      </c>
      <c r="V1518" s="6" t="str">
        <f>FLOOR(U1518,5) &amp; "-" &amp; FLOOR(U1518,5) + 5</f>
        <v>1965-1970</v>
      </c>
      <c r="W1518" s="24">
        <f>IFERROR(VLOOKUP(Data_Set[[#This Row],[Type Transport]],'[1]Taux émission CO2e'!$A$5:$B$16,2,0),0)</f>
        <v>1</v>
      </c>
      <c r="X1518" s="28">
        <f>IFERROR(VLOOKUP(Data_Set[[#This Row],[Type Transport]],'[1]Taux émission CO2e'!$A$5:$D$16,4,0),0)</f>
        <v>0.24099999999999999</v>
      </c>
      <c r="Y1518" s="24">
        <f>IFERROR(VLOOKUP(Data_Set[[#This Row],[Type Transport]],'[1]Taux émission CO2e'!$A$20:$B$31,2,0),0)</f>
        <v>0</v>
      </c>
      <c r="Z1518" s="6">
        <f>IFERROR(VLOOKUP(Data_Set[[#This Row],[Type Transport]],'[1]Taux émission CO2e'!$A$20:$D$31,4,0),0)</f>
        <v>0</v>
      </c>
      <c r="AA1518" s="30">
        <f>Data_Set[[#This Row],[Repartition Segment 1]]*Data_Set[[#This Row],[Coefficient CO2 Segment 1]]*Data_Set[[#This Row],[Poids OT (T)]]*Data_Set[[#This Row],[Distance (KM)]]</f>
        <v>3.622694166</v>
      </c>
      <c r="AB1518" s="30">
        <f>Data_Set[[#This Row],[Repartition Segment 2]]*Data_Set[[#This Row],[Coefficient CO2 Segment 2]]*Data_Set[[#This Row],[Poids OT (T)]]*Data_Set[[#This Row],[Distance (KM)]]</f>
        <v>0</v>
      </c>
      <c r="AC1518" s="30">
        <f>Data_Set[[#This Row],[Bilan CO2 Segment 1 (Kg CO2)]]+Data_Set[[#This Row],[Bilan CO2 Segment 2 (Kg CO2)]]</f>
        <v>3.622694166</v>
      </c>
      <c r="AD1518" s="1"/>
    </row>
    <row r="1519" spans="1:30" ht="12.5" x14ac:dyDescent="0.25">
      <c r="A1519" s="7">
        <v>20220800118</v>
      </c>
      <c r="B1519" s="18">
        <v>44775</v>
      </c>
      <c r="C1519" s="18" t="str">
        <f>TEXT(B1519, "mmmm")</f>
        <v>août</v>
      </c>
      <c r="D1519" s="18" t="str">
        <f>TEXT(B1519,"aaaa")</f>
        <v>2022</v>
      </c>
      <c r="E1519" s="7">
        <v>1539007</v>
      </c>
      <c r="F1519" s="17">
        <v>212</v>
      </c>
      <c r="G1519" s="23">
        <f>Data_Set[[#This Row],[Poids OT (kg)]]/1000</f>
        <v>0.21199999999999999</v>
      </c>
      <c r="H1519" s="6" t="s">
        <v>3</v>
      </c>
      <c r="I1519" s="7">
        <v>80</v>
      </c>
      <c r="J1519" s="6">
        <v>91100</v>
      </c>
      <c r="K1519" s="6" t="s">
        <v>22</v>
      </c>
      <c r="L1519" s="6">
        <v>94440</v>
      </c>
      <c r="M1519" s="6" t="s">
        <v>85</v>
      </c>
      <c r="N1519" s="7">
        <v>34.085999999999999</v>
      </c>
      <c r="O1519" s="6" t="s">
        <v>145</v>
      </c>
      <c r="P1519" s="6" t="s">
        <v>146</v>
      </c>
      <c r="Q1519" s="11">
        <v>1690891543678</v>
      </c>
      <c r="R1519" s="12">
        <v>154098765</v>
      </c>
      <c r="S1519" s="6" t="str">
        <f>LEFT(Q1519,1)</f>
        <v>1</v>
      </c>
      <c r="T1519" s="6" t="str">
        <f>IF(S1519="1","Homme",IF(S1519="0","Inconnu","Femme"))</f>
        <v>Homme</v>
      </c>
      <c r="U1519" s="6" t="str">
        <f>"19"&amp;MID(Q1519, SEARCH("", Q1519) + 1,2)</f>
        <v>1969</v>
      </c>
      <c r="V1519" s="6" t="str">
        <f>FLOOR(U1519,5) &amp; "-" &amp; FLOOR(U1519,5) + 5</f>
        <v>1965-1970</v>
      </c>
      <c r="W1519" s="24">
        <f>IFERROR(VLOOKUP(Data_Set[[#This Row],[Type Transport]],'[1]Taux émission CO2e'!$A$5:$B$16,2,0),0)</f>
        <v>1</v>
      </c>
      <c r="X1519" s="28">
        <f>IFERROR(VLOOKUP(Data_Set[[#This Row],[Type Transport]],'[1]Taux émission CO2e'!$A$5:$D$16,4,0),0)</f>
        <v>0.24099999999999999</v>
      </c>
      <c r="Y1519" s="24">
        <f>IFERROR(VLOOKUP(Data_Set[[#This Row],[Type Transport]],'[1]Taux émission CO2e'!$A$20:$B$31,2,0),0)</f>
        <v>0</v>
      </c>
      <c r="Z1519" s="6">
        <f>IFERROR(VLOOKUP(Data_Set[[#This Row],[Type Transport]],'[1]Taux émission CO2e'!$A$20:$D$31,4,0),0)</f>
        <v>0</v>
      </c>
      <c r="AA1519" s="30">
        <f>Data_Set[[#This Row],[Repartition Segment 1]]*Data_Set[[#This Row],[Coefficient CO2 Segment 1]]*Data_Set[[#This Row],[Poids OT (T)]]*Data_Set[[#This Row],[Distance (KM)]]</f>
        <v>1.7415219119999998</v>
      </c>
      <c r="AB1519" s="30">
        <f>Data_Set[[#This Row],[Repartition Segment 2]]*Data_Set[[#This Row],[Coefficient CO2 Segment 2]]*Data_Set[[#This Row],[Poids OT (T)]]*Data_Set[[#This Row],[Distance (KM)]]</f>
        <v>0</v>
      </c>
      <c r="AC1519" s="30">
        <f>Data_Set[[#This Row],[Bilan CO2 Segment 1 (Kg CO2)]]+Data_Set[[#This Row],[Bilan CO2 Segment 2 (Kg CO2)]]</f>
        <v>1.7415219119999998</v>
      </c>
      <c r="AD1519" s="1"/>
    </row>
    <row r="1520" spans="1:30" ht="12.5" x14ac:dyDescent="0.25">
      <c r="A1520" s="7">
        <v>2022090069</v>
      </c>
      <c r="B1520" s="18">
        <v>44805</v>
      </c>
      <c r="C1520" s="18" t="str">
        <f>TEXT(B1520, "mmmm")</f>
        <v>septembre</v>
      </c>
      <c r="D1520" s="18" t="str">
        <f>TEXT(B1520,"aaaa")</f>
        <v>2022</v>
      </c>
      <c r="E1520" s="7">
        <v>1547911</v>
      </c>
      <c r="F1520" s="17">
        <v>149</v>
      </c>
      <c r="G1520" s="23">
        <f>Data_Set[[#This Row],[Poids OT (kg)]]/1000</f>
        <v>0.14899999999999999</v>
      </c>
      <c r="H1520" s="6" t="s">
        <v>3</v>
      </c>
      <c r="I1520" s="7">
        <v>100</v>
      </c>
      <c r="J1520" s="6">
        <v>91100</v>
      </c>
      <c r="K1520" s="6" t="s">
        <v>22</v>
      </c>
      <c r="L1520" s="6">
        <v>94440</v>
      </c>
      <c r="M1520" s="6" t="s">
        <v>85</v>
      </c>
      <c r="N1520" s="7">
        <v>34.085999999999999</v>
      </c>
      <c r="O1520" s="6" t="s">
        <v>145</v>
      </c>
      <c r="P1520" s="6" t="s">
        <v>146</v>
      </c>
      <c r="Q1520" s="11">
        <v>1690891543678</v>
      </c>
      <c r="R1520" s="12">
        <v>154098765</v>
      </c>
      <c r="S1520" s="6" t="str">
        <f>LEFT(Q1520,1)</f>
        <v>1</v>
      </c>
      <c r="T1520" s="6" t="str">
        <f>IF(S1520="1","Homme",IF(S1520="0","Inconnu","Femme"))</f>
        <v>Homme</v>
      </c>
      <c r="U1520" s="6" t="str">
        <f>"19"&amp;MID(Q1520, SEARCH("", Q1520) + 1,2)</f>
        <v>1969</v>
      </c>
      <c r="V1520" s="6" t="str">
        <f>FLOOR(U1520,5) &amp; "-" &amp; FLOOR(U1520,5) + 5</f>
        <v>1965-1970</v>
      </c>
      <c r="W1520" s="24">
        <f>IFERROR(VLOOKUP(Data_Set[[#This Row],[Type Transport]],'[1]Taux émission CO2e'!$A$5:$B$16,2,0),0)</f>
        <v>1</v>
      </c>
      <c r="X1520" s="28">
        <f>IFERROR(VLOOKUP(Data_Set[[#This Row],[Type Transport]],'[1]Taux émission CO2e'!$A$5:$D$16,4,0),0)</f>
        <v>0.24099999999999999</v>
      </c>
      <c r="Y1520" s="24">
        <f>IFERROR(VLOOKUP(Data_Set[[#This Row],[Type Transport]],'[1]Taux émission CO2e'!$A$20:$B$31,2,0),0)</f>
        <v>0</v>
      </c>
      <c r="Z1520" s="6">
        <f>IFERROR(VLOOKUP(Data_Set[[#This Row],[Type Transport]],'[1]Taux émission CO2e'!$A$20:$D$31,4,0),0)</f>
        <v>0</v>
      </c>
      <c r="AA1520" s="30">
        <f>Data_Set[[#This Row],[Repartition Segment 1]]*Data_Set[[#This Row],[Coefficient CO2 Segment 1]]*Data_Set[[#This Row],[Poids OT (T)]]*Data_Set[[#This Row],[Distance (KM)]]</f>
        <v>1.2239941739999998</v>
      </c>
      <c r="AB1520" s="30">
        <f>Data_Set[[#This Row],[Repartition Segment 2]]*Data_Set[[#This Row],[Coefficient CO2 Segment 2]]*Data_Set[[#This Row],[Poids OT (T)]]*Data_Set[[#This Row],[Distance (KM)]]</f>
        <v>0</v>
      </c>
      <c r="AC1520" s="30">
        <f>Data_Set[[#This Row],[Bilan CO2 Segment 1 (Kg CO2)]]+Data_Set[[#This Row],[Bilan CO2 Segment 2 (Kg CO2)]]</f>
        <v>1.2239941739999998</v>
      </c>
      <c r="AD1520" s="1"/>
    </row>
    <row r="1521" spans="1:30" ht="12.5" x14ac:dyDescent="0.25">
      <c r="A1521" s="7">
        <v>2022090069</v>
      </c>
      <c r="B1521" s="18">
        <v>44819</v>
      </c>
      <c r="C1521" s="18" t="str">
        <f>TEXT(B1521, "mmmm")</f>
        <v>septembre</v>
      </c>
      <c r="D1521" s="18" t="str">
        <f>TEXT(B1521,"aaaa")</f>
        <v>2022</v>
      </c>
      <c r="E1521" s="7">
        <v>1554476</v>
      </c>
      <c r="F1521" s="17">
        <v>212</v>
      </c>
      <c r="G1521" s="23">
        <f>Data_Set[[#This Row],[Poids OT (kg)]]/1000</f>
        <v>0.21199999999999999</v>
      </c>
      <c r="H1521" s="6" t="s">
        <v>3</v>
      </c>
      <c r="I1521" s="7">
        <v>80</v>
      </c>
      <c r="J1521" s="6">
        <v>91100</v>
      </c>
      <c r="K1521" s="6" t="s">
        <v>22</v>
      </c>
      <c r="L1521" s="6">
        <v>94440</v>
      </c>
      <c r="M1521" s="6" t="s">
        <v>85</v>
      </c>
      <c r="N1521" s="7">
        <v>34.085999999999999</v>
      </c>
      <c r="O1521" s="6" t="s">
        <v>145</v>
      </c>
      <c r="P1521" s="6" t="s">
        <v>146</v>
      </c>
      <c r="Q1521" s="11">
        <v>1690891543678</v>
      </c>
      <c r="R1521" s="12">
        <v>154098765</v>
      </c>
      <c r="S1521" s="6" t="str">
        <f>LEFT(Q1521,1)</f>
        <v>1</v>
      </c>
      <c r="T1521" s="6" t="str">
        <f>IF(S1521="1","Homme",IF(S1521="0","Inconnu","Femme"))</f>
        <v>Homme</v>
      </c>
      <c r="U1521" s="6" t="str">
        <f>"19"&amp;MID(Q1521, SEARCH("", Q1521) + 1,2)</f>
        <v>1969</v>
      </c>
      <c r="V1521" s="6" t="str">
        <f>FLOOR(U1521,5) &amp; "-" &amp; FLOOR(U1521,5) + 5</f>
        <v>1965-1970</v>
      </c>
      <c r="W1521" s="24">
        <f>IFERROR(VLOOKUP(Data_Set[[#This Row],[Type Transport]],'[1]Taux émission CO2e'!$A$5:$B$16,2,0),0)</f>
        <v>1</v>
      </c>
      <c r="X1521" s="28">
        <f>IFERROR(VLOOKUP(Data_Set[[#This Row],[Type Transport]],'[1]Taux émission CO2e'!$A$5:$D$16,4,0),0)</f>
        <v>0.24099999999999999</v>
      </c>
      <c r="Y1521" s="24">
        <f>IFERROR(VLOOKUP(Data_Set[[#This Row],[Type Transport]],'[1]Taux émission CO2e'!$A$20:$B$31,2,0),0)</f>
        <v>0</v>
      </c>
      <c r="Z1521" s="6">
        <f>IFERROR(VLOOKUP(Data_Set[[#This Row],[Type Transport]],'[1]Taux émission CO2e'!$A$20:$D$31,4,0),0)</f>
        <v>0</v>
      </c>
      <c r="AA1521" s="30">
        <f>Data_Set[[#This Row],[Repartition Segment 1]]*Data_Set[[#This Row],[Coefficient CO2 Segment 1]]*Data_Set[[#This Row],[Poids OT (T)]]*Data_Set[[#This Row],[Distance (KM)]]</f>
        <v>1.7415219119999998</v>
      </c>
      <c r="AB1521" s="30">
        <f>Data_Set[[#This Row],[Repartition Segment 2]]*Data_Set[[#This Row],[Coefficient CO2 Segment 2]]*Data_Set[[#This Row],[Poids OT (T)]]*Data_Set[[#This Row],[Distance (KM)]]</f>
        <v>0</v>
      </c>
      <c r="AC1521" s="30">
        <f>Data_Set[[#This Row],[Bilan CO2 Segment 1 (Kg CO2)]]+Data_Set[[#This Row],[Bilan CO2 Segment 2 (Kg CO2)]]</f>
        <v>1.7415219119999998</v>
      </c>
      <c r="AD1521" s="1"/>
    </row>
    <row r="1522" spans="1:30" ht="12.5" x14ac:dyDescent="0.25">
      <c r="A1522" s="7">
        <v>20220900129</v>
      </c>
      <c r="B1522" s="18">
        <v>44834</v>
      </c>
      <c r="C1522" s="18" t="str">
        <f>TEXT(B1522, "mmmm")</f>
        <v>septembre</v>
      </c>
      <c r="D1522" s="18" t="str">
        <f>TEXT(B1522,"aaaa")</f>
        <v>2022</v>
      </c>
      <c r="E1522" s="7">
        <v>1561186</v>
      </c>
      <c r="F1522" s="17">
        <v>120</v>
      </c>
      <c r="G1522" s="23">
        <f>Data_Set[[#This Row],[Poids OT (kg)]]/1000</f>
        <v>0.12</v>
      </c>
      <c r="H1522" s="6" t="s">
        <v>3</v>
      </c>
      <c r="I1522" s="7">
        <v>80</v>
      </c>
      <c r="J1522" s="6">
        <v>91100</v>
      </c>
      <c r="K1522" s="6" t="s">
        <v>22</v>
      </c>
      <c r="L1522" s="6">
        <v>94440</v>
      </c>
      <c r="M1522" s="6" t="s">
        <v>85</v>
      </c>
      <c r="N1522" s="7">
        <v>34.085999999999999</v>
      </c>
      <c r="O1522" s="6" t="s">
        <v>145</v>
      </c>
      <c r="P1522" s="6" t="s">
        <v>146</v>
      </c>
      <c r="Q1522" s="11">
        <v>1690891543678</v>
      </c>
      <c r="R1522" s="12">
        <v>154098765</v>
      </c>
      <c r="S1522" s="6" t="str">
        <f>LEFT(Q1522,1)</f>
        <v>1</v>
      </c>
      <c r="T1522" s="6" t="str">
        <f>IF(S1522="1","Homme",IF(S1522="0","Inconnu","Femme"))</f>
        <v>Homme</v>
      </c>
      <c r="U1522" s="6" t="str">
        <f>"19"&amp;MID(Q1522, SEARCH("", Q1522) + 1,2)</f>
        <v>1969</v>
      </c>
      <c r="V1522" s="6" t="str">
        <f>FLOOR(U1522,5) &amp; "-" &amp; FLOOR(U1522,5) + 5</f>
        <v>1965-1970</v>
      </c>
      <c r="W1522" s="24">
        <f>IFERROR(VLOOKUP(Data_Set[[#This Row],[Type Transport]],'[1]Taux émission CO2e'!$A$5:$B$16,2,0),0)</f>
        <v>1</v>
      </c>
      <c r="X1522" s="28">
        <f>IFERROR(VLOOKUP(Data_Set[[#This Row],[Type Transport]],'[1]Taux émission CO2e'!$A$5:$D$16,4,0),0)</f>
        <v>0.24099999999999999</v>
      </c>
      <c r="Y1522" s="24">
        <f>IFERROR(VLOOKUP(Data_Set[[#This Row],[Type Transport]],'[1]Taux émission CO2e'!$A$20:$B$31,2,0),0)</f>
        <v>0</v>
      </c>
      <c r="Z1522" s="6">
        <f>IFERROR(VLOOKUP(Data_Set[[#This Row],[Type Transport]],'[1]Taux émission CO2e'!$A$20:$D$31,4,0),0)</f>
        <v>0</v>
      </c>
      <c r="AA1522" s="30">
        <f>Data_Set[[#This Row],[Repartition Segment 1]]*Data_Set[[#This Row],[Coefficient CO2 Segment 1]]*Data_Set[[#This Row],[Poids OT (T)]]*Data_Set[[#This Row],[Distance (KM)]]</f>
        <v>0.98576711999999989</v>
      </c>
      <c r="AB1522" s="30">
        <f>Data_Set[[#This Row],[Repartition Segment 2]]*Data_Set[[#This Row],[Coefficient CO2 Segment 2]]*Data_Set[[#This Row],[Poids OT (T)]]*Data_Set[[#This Row],[Distance (KM)]]</f>
        <v>0</v>
      </c>
      <c r="AC1522" s="30">
        <f>Data_Set[[#This Row],[Bilan CO2 Segment 1 (Kg CO2)]]+Data_Set[[#This Row],[Bilan CO2 Segment 2 (Kg CO2)]]</f>
        <v>0.98576711999999989</v>
      </c>
      <c r="AD1522" s="1"/>
    </row>
    <row r="1523" spans="1:30" ht="12.5" x14ac:dyDescent="0.25">
      <c r="A1523" s="7">
        <v>20211100039</v>
      </c>
      <c r="B1523" s="18">
        <v>44529</v>
      </c>
      <c r="C1523" s="18" t="str">
        <f>TEXT(B1523, "mmmm")</f>
        <v>novembre</v>
      </c>
      <c r="D1523" s="18" t="str">
        <f>TEXT(B1523,"aaaa")</f>
        <v>2021</v>
      </c>
      <c r="E1523" s="7">
        <v>1437218</v>
      </c>
      <c r="F1523" s="17">
        <v>800</v>
      </c>
      <c r="G1523" s="23">
        <f>Data_Set[[#This Row],[Poids OT (kg)]]/1000</f>
        <v>0.8</v>
      </c>
      <c r="H1523" s="6" t="s">
        <v>1</v>
      </c>
      <c r="I1523" s="7">
        <v>60</v>
      </c>
      <c r="J1523" s="6">
        <v>94440</v>
      </c>
      <c r="K1523" s="6" t="s">
        <v>25</v>
      </c>
      <c r="L1523" s="6">
        <v>91100</v>
      </c>
      <c r="M1523" s="6" t="s">
        <v>22</v>
      </c>
      <c r="N1523" s="7">
        <v>33.991</v>
      </c>
      <c r="O1523" s="6" t="s">
        <v>152</v>
      </c>
      <c r="P1523" s="6" t="s">
        <v>153</v>
      </c>
      <c r="Q1523" s="11">
        <v>1760894987321</v>
      </c>
      <c r="R1523" s="12">
        <v>698096755</v>
      </c>
      <c r="S1523" s="6" t="str">
        <f>LEFT(Q1523,1)</f>
        <v>1</v>
      </c>
      <c r="T1523" s="6" t="str">
        <f>IF(S1523="1","Homme",IF(S1523="0","Inconnu","Femme"))</f>
        <v>Homme</v>
      </c>
      <c r="U1523" s="6" t="str">
        <f>"19"&amp;MID(Q1523, SEARCH("", Q1523) + 1,2)</f>
        <v>1976</v>
      </c>
      <c r="V1523" s="6" t="str">
        <f>FLOOR(U1523,5) &amp; "-" &amp; FLOOR(U1523,5) + 5</f>
        <v>1975-1980</v>
      </c>
      <c r="W1523" s="24">
        <f>IFERROR(VLOOKUP(Data_Set[[#This Row],[Type Transport]],'[1]Taux émission CO2e'!$A$5:$B$16,2,0),0)</f>
        <v>0.3</v>
      </c>
      <c r="X1523" s="28">
        <f>IFERROR(VLOOKUP(Data_Set[[#This Row],[Type Transport]],'[1]Taux émission CO2e'!$A$5:$D$16,4,0),0)</f>
        <v>0.16</v>
      </c>
      <c r="Y1523" s="24">
        <f>IFERROR(VLOOKUP(Data_Set[[#This Row],[Type Transport]],'[1]Taux émission CO2e'!$A$20:$B$31,2,0),0)</f>
        <v>0.7</v>
      </c>
      <c r="Z1523" s="6">
        <f>IFERROR(VLOOKUP(Data_Set[[#This Row],[Type Transport]],'[1]Taux émission CO2e'!$A$20:$D$31,4,0),0)</f>
        <v>6.7400000000000002E-2</v>
      </c>
      <c r="AA1523" s="30">
        <f>Data_Set[[#This Row],[Repartition Segment 1]]*Data_Set[[#This Row],[Coefficient CO2 Segment 1]]*Data_Set[[#This Row],[Poids OT (T)]]*Data_Set[[#This Row],[Distance (KM)]]</f>
        <v>1.3052544000000001</v>
      </c>
      <c r="AB1523" s="30">
        <f>Data_Set[[#This Row],[Repartition Segment 2]]*Data_Set[[#This Row],[Coefficient CO2 Segment 2]]*Data_Set[[#This Row],[Poids OT (T)]]*Data_Set[[#This Row],[Distance (KM)]]</f>
        <v>1.282956304</v>
      </c>
      <c r="AC1523" s="30">
        <f>Data_Set[[#This Row],[Bilan CO2 Segment 1 (Kg CO2)]]+Data_Set[[#This Row],[Bilan CO2 Segment 2 (Kg CO2)]]</f>
        <v>2.5882107040000002</v>
      </c>
      <c r="AD1523" s="1"/>
    </row>
    <row r="1524" spans="1:30" ht="12.5" x14ac:dyDescent="0.25">
      <c r="A1524" s="7">
        <v>20211200035</v>
      </c>
      <c r="B1524" s="18">
        <v>44532</v>
      </c>
      <c r="C1524" s="18" t="str">
        <f>TEXT(B1524, "mmmm")</f>
        <v>décembre</v>
      </c>
      <c r="D1524" s="18" t="str">
        <f>TEXT(B1524,"aaaa")</f>
        <v>2021</v>
      </c>
      <c r="E1524" s="7">
        <v>1438147</v>
      </c>
      <c r="F1524" s="17">
        <v>800</v>
      </c>
      <c r="G1524" s="23">
        <f>Data_Set[[#This Row],[Poids OT (kg)]]/1000</f>
        <v>0.8</v>
      </c>
      <c r="H1524" s="6" t="s">
        <v>3</v>
      </c>
      <c r="I1524" s="7">
        <v>150</v>
      </c>
      <c r="J1524" s="6">
        <v>94440</v>
      </c>
      <c r="K1524" s="6" t="s">
        <v>25</v>
      </c>
      <c r="L1524" s="6">
        <v>91100</v>
      </c>
      <c r="M1524" s="6" t="s">
        <v>22</v>
      </c>
      <c r="N1524" s="7">
        <v>33.991</v>
      </c>
      <c r="O1524" s="6" t="s">
        <v>152</v>
      </c>
      <c r="P1524" s="6" t="s">
        <v>153</v>
      </c>
      <c r="Q1524" s="11">
        <v>1760894987321</v>
      </c>
      <c r="R1524" s="12">
        <v>698096755</v>
      </c>
      <c r="S1524" s="6" t="str">
        <f>LEFT(Q1524,1)</f>
        <v>1</v>
      </c>
      <c r="T1524" s="6" t="str">
        <f>IF(S1524="1","Homme",IF(S1524="0","Inconnu","Femme"))</f>
        <v>Homme</v>
      </c>
      <c r="U1524" s="6" t="str">
        <f>"19"&amp;MID(Q1524, SEARCH("", Q1524) + 1,2)</f>
        <v>1976</v>
      </c>
      <c r="V1524" s="6" t="str">
        <f>FLOOR(U1524,5) &amp; "-" &amp; FLOOR(U1524,5) + 5</f>
        <v>1975-1980</v>
      </c>
      <c r="W1524" s="24">
        <f>IFERROR(VLOOKUP(Data_Set[[#This Row],[Type Transport]],'[1]Taux émission CO2e'!$A$5:$B$16,2,0),0)</f>
        <v>1</v>
      </c>
      <c r="X1524" s="28">
        <f>IFERROR(VLOOKUP(Data_Set[[#This Row],[Type Transport]],'[1]Taux émission CO2e'!$A$5:$D$16,4,0),0)</f>
        <v>0.24099999999999999</v>
      </c>
      <c r="Y1524" s="24">
        <f>IFERROR(VLOOKUP(Data_Set[[#This Row],[Type Transport]],'[1]Taux émission CO2e'!$A$20:$B$31,2,0),0)</f>
        <v>0</v>
      </c>
      <c r="Z1524" s="6">
        <f>IFERROR(VLOOKUP(Data_Set[[#This Row],[Type Transport]],'[1]Taux émission CO2e'!$A$20:$D$31,4,0),0)</f>
        <v>0</v>
      </c>
      <c r="AA1524" s="30">
        <f>Data_Set[[#This Row],[Repartition Segment 1]]*Data_Set[[#This Row],[Coefficient CO2 Segment 1]]*Data_Set[[#This Row],[Poids OT (T)]]*Data_Set[[#This Row],[Distance (KM)]]</f>
        <v>6.5534647999999995</v>
      </c>
      <c r="AB1524" s="30">
        <f>Data_Set[[#This Row],[Repartition Segment 2]]*Data_Set[[#This Row],[Coefficient CO2 Segment 2]]*Data_Set[[#This Row],[Poids OT (T)]]*Data_Set[[#This Row],[Distance (KM)]]</f>
        <v>0</v>
      </c>
      <c r="AC1524" s="30">
        <f>Data_Set[[#This Row],[Bilan CO2 Segment 1 (Kg CO2)]]+Data_Set[[#This Row],[Bilan CO2 Segment 2 (Kg CO2)]]</f>
        <v>6.5534647999999995</v>
      </c>
      <c r="AD1524" s="1"/>
    </row>
    <row r="1525" spans="1:30" ht="12.5" x14ac:dyDescent="0.25">
      <c r="A1525" s="7">
        <v>20220300036</v>
      </c>
      <c r="B1525" s="18">
        <v>44615</v>
      </c>
      <c r="C1525" s="18" t="str">
        <f>TEXT(B1525, "mmmm")</f>
        <v>février</v>
      </c>
      <c r="D1525" s="18" t="str">
        <f>TEXT(B1525,"aaaa")</f>
        <v>2022</v>
      </c>
      <c r="E1525" s="7">
        <v>1470336</v>
      </c>
      <c r="F1525" s="17">
        <v>300</v>
      </c>
      <c r="G1525" s="23">
        <f>Data_Set[[#This Row],[Poids OT (kg)]]/1000</f>
        <v>0.3</v>
      </c>
      <c r="H1525" s="6" t="s">
        <v>3</v>
      </c>
      <c r="I1525" s="7">
        <v>80</v>
      </c>
      <c r="J1525" s="6">
        <v>94440</v>
      </c>
      <c r="K1525" s="6" t="s">
        <v>25</v>
      </c>
      <c r="L1525" s="6">
        <v>91100</v>
      </c>
      <c r="M1525" s="6" t="s">
        <v>22</v>
      </c>
      <c r="N1525" s="7">
        <v>33.991</v>
      </c>
      <c r="O1525" s="6" t="s">
        <v>152</v>
      </c>
      <c r="P1525" s="6" t="s">
        <v>153</v>
      </c>
      <c r="Q1525" s="11">
        <v>1760894987321</v>
      </c>
      <c r="R1525" s="12">
        <v>698096755</v>
      </c>
      <c r="S1525" s="6" t="str">
        <f>LEFT(Q1525,1)</f>
        <v>1</v>
      </c>
      <c r="T1525" s="6" t="str">
        <f>IF(S1525="1","Homme",IF(S1525="0","Inconnu","Femme"))</f>
        <v>Homme</v>
      </c>
      <c r="U1525" s="6" t="str">
        <f>"19"&amp;MID(Q1525, SEARCH("", Q1525) + 1,2)</f>
        <v>1976</v>
      </c>
      <c r="V1525" s="6" t="str">
        <f>FLOOR(U1525,5) &amp; "-" &amp; FLOOR(U1525,5) + 5</f>
        <v>1975-1980</v>
      </c>
      <c r="W1525" s="24">
        <f>IFERROR(VLOOKUP(Data_Set[[#This Row],[Type Transport]],'[1]Taux émission CO2e'!$A$5:$B$16,2,0),0)</f>
        <v>1</v>
      </c>
      <c r="X1525" s="28">
        <f>IFERROR(VLOOKUP(Data_Set[[#This Row],[Type Transport]],'[1]Taux émission CO2e'!$A$5:$D$16,4,0),0)</f>
        <v>0.24099999999999999</v>
      </c>
      <c r="Y1525" s="24">
        <f>IFERROR(VLOOKUP(Data_Set[[#This Row],[Type Transport]],'[1]Taux émission CO2e'!$A$20:$B$31,2,0),0)</f>
        <v>0</v>
      </c>
      <c r="Z1525" s="6">
        <f>IFERROR(VLOOKUP(Data_Set[[#This Row],[Type Transport]],'[1]Taux émission CO2e'!$A$20:$D$31,4,0),0)</f>
        <v>0</v>
      </c>
      <c r="AA1525" s="30">
        <f>Data_Set[[#This Row],[Repartition Segment 1]]*Data_Set[[#This Row],[Coefficient CO2 Segment 1]]*Data_Set[[#This Row],[Poids OT (T)]]*Data_Set[[#This Row],[Distance (KM)]]</f>
        <v>2.4575492999999997</v>
      </c>
      <c r="AB1525" s="30">
        <f>Data_Set[[#This Row],[Repartition Segment 2]]*Data_Set[[#This Row],[Coefficient CO2 Segment 2]]*Data_Set[[#This Row],[Poids OT (T)]]*Data_Set[[#This Row],[Distance (KM)]]</f>
        <v>0</v>
      </c>
      <c r="AC1525" s="30">
        <f>Data_Set[[#This Row],[Bilan CO2 Segment 1 (Kg CO2)]]+Data_Set[[#This Row],[Bilan CO2 Segment 2 (Kg CO2)]]</f>
        <v>2.4575492999999997</v>
      </c>
      <c r="AD1525" s="1"/>
    </row>
    <row r="1526" spans="1:30" ht="12.5" x14ac:dyDescent="0.25">
      <c r="A1526" s="7">
        <v>20220300099</v>
      </c>
      <c r="B1526" s="18">
        <v>44628</v>
      </c>
      <c r="C1526" s="18" t="str">
        <f>TEXT(B1526, "mmmm")</f>
        <v>mars</v>
      </c>
      <c r="D1526" s="18" t="str">
        <f>TEXT(B1526,"aaaa")</f>
        <v>2022</v>
      </c>
      <c r="E1526" s="7">
        <v>1475768</v>
      </c>
      <c r="F1526" s="17">
        <v>150</v>
      </c>
      <c r="G1526" s="23">
        <f>Data_Set[[#This Row],[Poids OT (kg)]]/1000</f>
        <v>0.15</v>
      </c>
      <c r="H1526" s="6" t="s">
        <v>3</v>
      </c>
      <c r="I1526" s="7">
        <v>80</v>
      </c>
      <c r="J1526" s="6">
        <v>94440</v>
      </c>
      <c r="K1526" s="6" t="s">
        <v>25</v>
      </c>
      <c r="L1526" s="6">
        <v>91100</v>
      </c>
      <c r="M1526" s="6" t="s">
        <v>22</v>
      </c>
      <c r="N1526" s="7">
        <v>33.991</v>
      </c>
      <c r="O1526" s="6" t="s">
        <v>152</v>
      </c>
      <c r="P1526" s="6" t="s">
        <v>153</v>
      </c>
      <c r="Q1526" s="11">
        <v>1760894987321</v>
      </c>
      <c r="R1526" s="12">
        <v>698096755</v>
      </c>
      <c r="S1526" s="6" t="str">
        <f>LEFT(Q1526,1)</f>
        <v>1</v>
      </c>
      <c r="T1526" s="6" t="str">
        <f>IF(S1526="1","Homme",IF(S1526="0","Inconnu","Femme"))</f>
        <v>Homme</v>
      </c>
      <c r="U1526" s="6" t="str">
        <f>"19"&amp;MID(Q1526, SEARCH("", Q1526) + 1,2)</f>
        <v>1976</v>
      </c>
      <c r="V1526" s="6" t="str">
        <f>FLOOR(U1526,5) &amp; "-" &amp; FLOOR(U1526,5) + 5</f>
        <v>1975-1980</v>
      </c>
      <c r="W1526" s="24">
        <f>IFERROR(VLOOKUP(Data_Set[[#This Row],[Type Transport]],'[1]Taux émission CO2e'!$A$5:$B$16,2,0),0)</f>
        <v>1</v>
      </c>
      <c r="X1526" s="28">
        <f>IFERROR(VLOOKUP(Data_Set[[#This Row],[Type Transport]],'[1]Taux émission CO2e'!$A$5:$D$16,4,0),0)</f>
        <v>0.24099999999999999</v>
      </c>
      <c r="Y1526" s="24">
        <f>IFERROR(VLOOKUP(Data_Set[[#This Row],[Type Transport]],'[1]Taux émission CO2e'!$A$20:$B$31,2,0),0)</f>
        <v>0</v>
      </c>
      <c r="Z1526" s="6">
        <f>IFERROR(VLOOKUP(Data_Set[[#This Row],[Type Transport]],'[1]Taux émission CO2e'!$A$20:$D$31,4,0),0)</f>
        <v>0</v>
      </c>
      <c r="AA1526" s="30">
        <f>Data_Set[[#This Row],[Repartition Segment 1]]*Data_Set[[#This Row],[Coefficient CO2 Segment 1]]*Data_Set[[#This Row],[Poids OT (T)]]*Data_Set[[#This Row],[Distance (KM)]]</f>
        <v>1.2287746499999999</v>
      </c>
      <c r="AB1526" s="30">
        <f>Data_Set[[#This Row],[Repartition Segment 2]]*Data_Set[[#This Row],[Coefficient CO2 Segment 2]]*Data_Set[[#This Row],[Poids OT (T)]]*Data_Set[[#This Row],[Distance (KM)]]</f>
        <v>0</v>
      </c>
      <c r="AC1526" s="30">
        <f>Data_Set[[#This Row],[Bilan CO2 Segment 1 (Kg CO2)]]+Data_Set[[#This Row],[Bilan CO2 Segment 2 (Kg CO2)]]</f>
        <v>1.2287746499999999</v>
      </c>
      <c r="AD1526" s="1"/>
    </row>
    <row r="1527" spans="1:30" ht="12.5" x14ac:dyDescent="0.25">
      <c r="A1527" s="7">
        <v>202203000165</v>
      </c>
      <c r="B1527" s="18">
        <v>44635</v>
      </c>
      <c r="C1527" s="18" t="str">
        <f>TEXT(B1527, "mmmm")</f>
        <v>mars</v>
      </c>
      <c r="D1527" s="18" t="str">
        <f>TEXT(B1527,"aaaa")</f>
        <v>2022</v>
      </c>
      <c r="E1527" s="7">
        <v>1478759</v>
      </c>
      <c r="F1527" s="17">
        <v>150</v>
      </c>
      <c r="G1527" s="23">
        <f>Data_Set[[#This Row],[Poids OT (kg)]]/1000</f>
        <v>0.15</v>
      </c>
      <c r="H1527" s="6" t="s">
        <v>3</v>
      </c>
      <c r="I1527" s="7">
        <v>80</v>
      </c>
      <c r="J1527" s="6">
        <v>94440</v>
      </c>
      <c r="K1527" s="6" t="s">
        <v>25</v>
      </c>
      <c r="L1527" s="6">
        <v>91100</v>
      </c>
      <c r="M1527" s="6" t="s">
        <v>22</v>
      </c>
      <c r="N1527" s="7">
        <v>33.991</v>
      </c>
      <c r="O1527" s="6" t="s">
        <v>152</v>
      </c>
      <c r="P1527" s="6" t="s">
        <v>153</v>
      </c>
      <c r="Q1527" s="11">
        <v>1760894987321</v>
      </c>
      <c r="R1527" s="12">
        <v>698096755</v>
      </c>
      <c r="S1527" s="6" t="str">
        <f>LEFT(Q1527,1)</f>
        <v>1</v>
      </c>
      <c r="T1527" s="6" t="str">
        <f>IF(S1527="1","Homme",IF(S1527="0","Inconnu","Femme"))</f>
        <v>Homme</v>
      </c>
      <c r="U1527" s="6" t="str">
        <f>"19"&amp;MID(Q1527, SEARCH("", Q1527) + 1,2)</f>
        <v>1976</v>
      </c>
      <c r="V1527" s="6" t="str">
        <f>FLOOR(U1527,5) &amp; "-" &amp; FLOOR(U1527,5) + 5</f>
        <v>1975-1980</v>
      </c>
      <c r="W1527" s="24">
        <f>IFERROR(VLOOKUP(Data_Set[[#This Row],[Type Transport]],'[1]Taux émission CO2e'!$A$5:$B$16,2,0),0)</f>
        <v>1</v>
      </c>
      <c r="X1527" s="28">
        <f>IFERROR(VLOOKUP(Data_Set[[#This Row],[Type Transport]],'[1]Taux émission CO2e'!$A$5:$D$16,4,0),0)</f>
        <v>0.24099999999999999</v>
      </c>
      <c r="Y1527" s="24">
        <f>IFERROR(VLOOKUP(Data_Set[[#This Row],[Type Transport]],'[1]Taux émission CO2e'!$A$20:$B$31,2,0),0)</f>
        <v>0</v>
      </c>
      <c r="Z1527" s="6">
        <f>IFERROR(VLOOKUP(Data_Set[[#This Row],[Type Transport]],'[1]Taux émission CO2e'!$A$20:$D$31,4,0),0)</f>
        <v>0</v>
      </c>
      <c r="AA1527" s="30">
        <f>Data_Set[[#This Row],[Repartition Segment 1]]*Data_Set[[#This Row],[Coefficient CO2 Segment 1]]*Data_Set[[#This Row],[Poids OT (T)]]*Data_Set[[#This Row],[Distance (KM)]]</f>
        <v>1.2287746499999999</v>
      </c>
      <c r="AB1527" s="30">
        <f>Data_Set[[#This Row],[Repartition Segment 2]]*Data_Set[[#This Row],[Coefficient CO2 Segment 2]]*Data_Set[[#This Row],[Poids OT (T)]]*Data_Set[[#This Row],[Distance (KM)]]</f>
        <v>0</v>
      </c>
      <c r="AC1527" s="30">
        <f>Data_Set[[#This Row],[Bilan CO2 Segment 1 (Kg CO2)]]+Data_Set[[#This Row],[Bilan CO2 Segment 2 (Kg CO2)]]</f>
        <v>1.2287746499999999</v>
      </c>
      <c r="AD1527" s="1"/>
    </row>
    <row r="1528" spans="1:30" ht="12.5" x14ac:dyDescent="0.25">
      <c r="A1528" s="7">
        <v>202203000165</v>
      </c>
      <c r="B1528" s="18">
        <v>44643</v>
      </c>
      <c r="C1528" s="18" t="str">
        <f>TEXT(B1528, "mmmm")</f>
        <v>mars</v>
      </c>
      <c r="D1528" s="18" t="str">
        <f>TEXT(B1528,"aaaa")</f>
        <v>2022</v>
      </c>
      <c r="E1528" s="7">
        <v>1482530</v>
      </c>
      <c r="F1528" s="17">
        <v>150</v>
      </c>
      <c r="G1528" s="23">
        <f>Data_Set[[#This Row],[Poids OT (kg)]]/1000</f>
        <v>0.15</v>
      </c>
      <c r="H1528" s="6" t="s">
        <v>3</v>
      </c>
      <c r="I1528" s="7">
        <v>80</v>
      </c>
      <c r="J1528" s="6">
        <v>94440</v>
      </c>
      <c r="K1528" s="6" t="s">
        <v>25</v>
      </c>
      <c r="L1528" s="6">
        <v>91100</v>
      </c>
      <c r="M1528" s="6" t="s">
        <v>22</v>
      </c>
      <c r="N1528" s="7">
        <v>33.991</v>
      </c>
      <c r="O1528" s="6" t="s">
        <v>152</v>
      </c>
      <c r="P1528" s="6" t="s">
        <v>153</v>
      </c>
      <c r="Q1528" s="11">
        <v>1760894987321</v>
      </c>
      <c r="R1528" s="12">
        <v>698096755</v>
      </c>
      <c r="S1528" s="6" t="str">
        <f>LEFT(Q1528,1)</f>
        <v>1</v>
      </c>
      <c r="T1528" s="6" t="str">
        <f>IF(S1528="1","Homme",IF(S1528="0","Inconnu","Femme"))</f>
        <v>Homme</v>
      </c>
      <c r="U1528" s="6" t="str">
        <f>"19"&amp;MID(Q1528, SEARCH("", Q1528) + 1,2)</f>
        <v>1976</v>
      </c>
      <c r="V1528" s="6" t="str">
        <f>FLOOR(U1528,5) &amp; "-" &amp; FLOOR(U1528,5) + 5</f>
        <v>1975-1980</v>
      </c>
      <c r="W1528" s="24">
        <f>IFERROR(VLOOKUP(Data_Set[[#This Row],[Type Transport]],'[1]Taux émission CO2e'!$A$5:$B$16,2,0),0)</f>
        <v>1</v>
      </c>
      <c r="X1528" s="28">
        <f>IFERROR(VLOOKUP(Data_Set[[#This Row],[Type Transport]],'[1]Taux émission CO2e'!$A$5:$D$16,4,0),0)</f>
        <v>0.24099999999999999</v>
      </c>
      <c r="Y1528" s="24">
        <f>IFERROR(VLOOKUP(Data_Set[[#This Row],[Type Transport]],'[1]Taux émission CO2e'!$A$20:$B$31,2,0),0)</f>
        <v>0</v>
      </c>
      <c r="Z1528" s="6">
        <f>IFERROR(VLOOKUP(Data_Set[[#This Row],[Type Transport]],'[1]Taux émission CO2e'!$A$20:$D$31,4,0),0)</f>
        <v>0</v>
      </c>
      <c r="AA1528" s="30">
        <f>Data_Set[[#This Row],[Repartition Segment 1]]*Data_Set[[#This Row],[Coefficient CO2 Segment 1]]*Data_Set[[#This Row],[Poids OT (T)]]*Data_Set[[#This Row],[Distance (KM)]]</f>
        <v>1.2287746499999999</v>
      </c>
      <c r="AB1528" s="30">
        <f>Data_Set[[#This Row],[Repartition Segment 2]]*Data_Set[[#This Row],[Coefficient CO2 Segment 2]]*Data_Set[[#This Row],[Poids OT (T)]]*Data_Set[[#This Row],[Distance (KM)]]</f>
        <v>0</v>
      </c>
      <c r="AC1528" s="30">
        <f>Data_Set[[#This Row],[Bilan CO2 Segment 1 (Kg CO2)]]+Data_Set[[#This Row],[Bilan CO2 Segment 2 (Kg CO2)]]</f>
        <v>1.2287746499999999</v>
      </c>
      <c r="AD1528" s="1"/>
    </row>
    <row r="1529" spans="1:30" ht="12.5" x14ac:dyDescent="0.25">
      <c r="A1529" s="7">
        <v>202203000165</v>
      </c>
      <c r="B1529" s="18">
        <v>44650</v>
      </c>
      <c r="C1529" s="18" t="str">
        <f>TEXT(B1529, "mmmm")</f>
        <v>mars</v>
      </c>
      <c r="D1529" s="18" t="str">
        <f>TEXT(B1529,"aaaa")</f>
        <v>2022</v>
      </c>
      <c r="E1529" s="7">
        <v>1485061</v>
      </c>
      <c r="F1529" s="17">
        <v>150</v>
      </c>
      <c r="G1529" s="23">
        <f>Data_Set[[#This Row],[Poids OT (kg)]]/1000</f>
        <v>0.15</v>
      </c>
      <c r="H1529" s="6" t="s">
        <v>3</v>
      </c>
      <c r="I1529" s="7">
        <v>80</v>
      </c>
      <c r="J1529" s="6">
        <v>94440</v>
      </c>
      <c r="K1529" s="6" t="s">
        <v>25</v>
      </c>
      <c r="L1529" s="6">
        <v>91100</v>
      </c>
      <c r="M1529" s="6" t="s">
        <v>22</v>
      </c>
      <c r="N1529" s="7">
        <v>33.991</v>
      </c>
      <c r="O1529" s="6" t="s">
        <v>152</v>
      </c>
      <c r="P1529" s="6" t="s">
        <v>153</v>
      </c>
      <c r="Q1529" s="11">
        <v>1760894987321</v>
      </c>
      <c r="R1529" s="12">
        <v>698096755</v>
      </c>
      <c r="S1529" s="6" t="str">
        <f>LEFT(Q1529,1)</f>
        <v>1</v>
      </c>
      <c r="T1529" s="6" t="str">
        <f>IF(S1529="1","Homme",IF(S1529="0","Inconnu","Femme"))</f>
        <v>Homme</v>
      </c>
      <c r="U1529" s="6" t="str">
        <f>"19"&amp;MID(Q1529, SEARCH("", Q1529) + 1,2)</f>
        <v>1976</v>
      </c>
      <c r="V1529" s="6" t="str">
        <f>FLOOR(U1529,5) &amp; "-" &amp; FLOOR(U1529,5) + 5</f>
        <v>1975-1980</v>
      </c>
      <c r="W1529" s="24">
        <f>IFERROR(VLOOKUP(Data_Set[[#This Row],[Type Transport]],'[1]Taux émission CO2e'!$A$5:$B$16,2,0),0)</f>
        <v>1</v>
      </c>
      <c r="X1529" s="28">
        <f>IFERROR(VLOOKUP(Data_Set[[#This Row],[Type Transport]],'[1]Taux émission CO2e'!$A$5:$D$16,4,0),0)</f>
        <v>0.24099999999999999</v>
      </c>
      <c r="Y1529" s="24">
        <f>IFERROR(VLOOKUP(Data_Set[[#This Row],[Type Transport]],'[1]Taux émission CO2e'!$A$20:$B$31,2,0),0)</f>
        <v>0</v>
      </c>
      <c r="Z1529" s="6">
        <f>IFERROR(VLOOKUP(Data_Set[[#This Row],[Type Transport]],'[1]Taux émission CO2e'!$A$20:$D$31,4,0),0)</f>
        <v>0</v>
      </c>
      <c r="AA1529" s="30">
        <f>Data_Set[[#This Row],[Repartition Segment 1]]*Data_Set[[#This Row],[Coefficient CO2 Segment 1]]*Data_Set[[#This Row],[Poids OT (T)]]*Data_Set[[#This Row],[Distance (KM)]]</f>
        <v>1.2287746499999999</v>
      </c>
      <c r="AB1529" s="30">
        <f>Data_Set[[#This Row],[Repartition Segment 2]]*Data_Set[[#This Row],[Coefficient CO2 Segment 2]]*Data_Set[[#This Row],[Poids OT (T)]]*Data_Set[[#This Row],[Distance (KM)]]</f>
        <v>0</v>
      </c>
      <c r="AC1529" s="30">
        <f>Data_Set[[#This Row],[Bilan CO2 Segment 1 (Kg CO2)]]+Data_Set[[#This Row],[Bilan CO2 Segment 2 (Kg CO2)]]</f>
        <v>1.2287746499999999</v>
      </c>
      <c r="AD1529" s="1"/>
    </row>
    <row r="1530" spans="1:30" ht="12.5" x14ac:dyDescent="0.25">
      <c r="A1530" s="7">
        <v>202203000165</v>
      </c>
      <c r="B1530" s="18">
        <v>44651</v>
      </c>
      <c r="C1530" s="18" t="str">
        <f>TEXT(B1530, "mmmm")</f>
        <v>mars</v>
      </c>
      <c r="D1530" s="18" t="str">
        <f>TEXT(B1530,"aaaa")</f>
        <v>2022</v>
      </c>
      <c r="E1530" s="7">
        <v>1485079</v>
      </c>
      <c r="F1530" s="17">
        <v>150</v>
      </c>
      <c r="G1530" s="23">
        <f>Data_Set[[#This Row],[Poids OT (kg)]]/1000</f>
        <v>0.15</v>
      </c>
      <c r="H1530" s="6" t="s">
        <v>3</v>
      </c>
      <c r="I1530" s="7">
        <v>80</v>
      </c>
      <c r="J1530" s="6">
        <v>94440</v>
      </c>
      <c r="K1530" s="6" t="s">
        <v>25</v>
      </c>
      <c r="L1530" s="6">
        <v>91100</v>
      </c>
      <c r="M1530" s="6" t="s">
        <v>22</v>
      </c>
      <c r="N1530" s="7">
        <v>33.991</v>
      </c>
      <c r="O1530" s="6" t="s">
        <v>152</v>
      </c>
      <c r="P1530" s="6" t="s">
        <v>153</v>
      </c>
      <c r="Q1530" s="11">
        <v>1760894987321</v>
      </c>
      <c r="R1530" s="12">
        <v>698096755</v>
      </c>
      <c r="S1530" s="6" t="str">
        <f>LEFT(Q1530,1)</f>
        <v>1</v>
      </c>
      <c r="T1530" s="6" t="str">
        <f>IF(S1530="1","Homme",IF(S1530="0","Inconnu","Femme"))</f>
        <v>Homme</v>
      </c>
      <c r="U1530" s="6" t="str">
        <f>"19"&amp;MID(Q1530, SEARCH("", Q1530) + 1,2)</f>
        <v>1976</v>
      </c>
      <c r="V1530" s="6" t="str">
        <f>FLOOR(U1530,5) &amp; "-" &amp; FLOOR(U1530,5) + 5</f>
        <v>1975-1980</v>
      </c>
      <c r="W1530" s="24">
        <f>IFERROR(VLOOKUP(Data_Set[[#This Row],[Type Transport]],'[1]Taux émission CO2e'!$A$5:$B$16,2,0),0)</f>
        <v>1</v>
      </c>
      <c r="X1530" s="28">
        <f>IFERROR(VLOOKUP(Data_Set[[#This Row],[Type Transport]],'[1]Taux émission CO2e'!$A$5:$D$16,4,0),0)</f>
        <v>0.24099999999999999</v>
      </c>
      <c r="Y1530" s="24">
        <f>IFERROR(VLOOKUP(Data_Set[[#This Row],[Type Transport]],'[1]Taux émission CO2e'!$A$20:$B$31,2,0),0)</f>
        <v>0</v>
      </c>
      <c r="Z1530" s="6">
        <f>IFERROR(VLOOKUP(Data_Set[[#This Row],[Type Transport]],'[1]Taux émission CO2e'!$A$20:$D$31,4,0),0)</f>
        <v>0</v>
      </c>
      <c r="AA1530" s="30">
        <f>Data_Set[[#This Row],[Repartition Segment 1]]*Data_Set[[#This Row],[Coefficient CO2 Segment 1]]*Data_Set[[#This Row],[Poids OT (T)]]*Data_Set[[#This Row],[Distance (KM)]]</f>
        <v>1.2287746499999999</v>
      </c>
      <c r="AB1530" s="30">
        <f>Data_Set[[#This Row],[Repartition Segment 2]]*Data_Set[[#This Row],[Coefficient CO2 Segment 2]]*Data_Set[[#This Row],[Poids OT (T)]]*Data_Set[[#This Row],[Distance (KM)]]</f>
        <v>0</v>
      </c>
      <c r="AC1530" s="30">
        <f>Data_Set[[#This Row],[Bilan CO2 Segment 1 (Kg CO2)]]+Data_Set[[#This Row],[Bilan CO2 Segment 2 (Kg CO2)]]</f>
        <v>1.2287746499999999</v>
      </c>
      <c r="AD1530" s="1"/>
    </row>
    <row r="1531" spans="1:30" ht="12.5" x14ac:dyDescent="0.25">
      <c r="A1531" s="7">
        <v>202203000165</v>
      </c>
      <c r="B1531" s="18">
        <v>44655</v>
      </c>
      <c r="C1531" s="18" t="str">
        <f>TEXT(B1531, "mmmm")</f>
        <v>avril</v>
      </c>
      <c r="D1531" s="18" t="str">
        <f>TEXT(B1531,"aaaa")</f>
        <v>2022</v>
      </c>
      <c r="E1531" s="7">
        <v>1485080</v>
      </c>
      <c r="F1531" s="17">
        <v>150</v>
      </c>
      <c r="G1531" s="23">
        <f>Data_Set[[#This Row],[Poids OT (kg)]]/1000</f>
        <v>0.15</v>
      </c>
      <c r="H1531" s="6" t="s">
        <v>3</v>
      </c>
      <c r="I1531" s="7">
        <v>80</v>
      </c>
      <c r="J1531" s="6">
        <v>94440</v>
      </c>
      <c r="K1531" s="6" t="s">
        <v>25</v>
      </c>
      <c r="L1531" s="6">
        <v>91100</v>
      </c>
      <c r="M1531" s="6" t="s">
        <v>22</v>
      </c>
      <c r="N1531" s="7">
        <v>33.991</v>
      </c>
      <c r="O1531" s="6" t="s">
        <v>152</v>
      </c>
      <c r="P1531" s="6" t="s">
        <v>153</v>
      </c>
      <c r="Q1531" s="11">
        <v>1760894987321</v>
      </c>
      <c r="R1531" s="12">
        <v>698096755</v>
      </c>
      <c r="S1531" s="6" t="str">
        <f>LEFT(Q1531,1)</f>
        <v>1</v>
      </c>
      <c r="T1531" s="6" t="str">
        <f>IF(S1531="1","Homme",IF(S1531="0","Inconnu","Femme"))</f>
        <v>Homme</v>
      </c>
      <c r="U1531" s="6" t="str">
        <f>"19"&amp;MID(Q1531, SEARCH("", Q1531) + 1,2)</f>
        <v>1976</v>
      </c>
      <c r="V1531" s="6" t="str">
        <f>FLOOR(U1531,5) &amp; "-" &amp; FLOOR(U1531,5) + 5</f>
        <v>1975-1980</v>
      </c>
      <c r="W1531" s="24">
        <f>IFERROR(VLOOKUP(Data_Set[[#This Row],[Type Transport]],'[1]Taux émission CO2e'!$A$5:$B$16,2,0),0)</f>
        <v>1</v>
      </c>
      <c r="X1531" s="28">
        <f>IFERROR(VLOOKUP(Data_Set[[#This Row],[Type Transport]],'[1]Taux émission CO2e'!$A$5:$D$16,4,0),0)</f>
        <v>0.24099999999999999</v>
      </c>
      <c r="Y1531" s="24">
        <f>IFERROR(VLOOKUP(Data_Set[[#This Row],[Type Transport]],'[1]Taux émission CO2e'!$A$20:$B$31,2,0),0)</f>
        <v>0</v>
      </c>
      <c r="Z1531" s="6">
        <f>IFERROR(VLOOKUP(Data_Set[[#This Row],[Type Transport]],'[1]Taux émission CO2e'!$A$20:$D$31,4,0),0)</f>
        <v>0</v>
      </c>
      <c r="AA1531" s="30">
        <f>Data_Set[[#This Row],[Repartition Segment 1]]*Data_Set[[#This Row],[Coefficient CO2 Segment 1]]*Data_Set[[#This Row],[Poids OT (T)]]*Data_Set[[#This Row],[Distance (KM)]]</f>
        <v>1.2287746499999999</v>
      </c>
      <c r="AB1531" s="30">
        <f>Data_Set[[#This Row],[Repartition Segment 2]]*Data_Set[[#This Row],[Coefficient CO2 Segment 2]]*Data_Set[[#This Row],[Poids OT (T)]]*Data_Set[[#This Row],[Distance (KM)]]</f>
        <v>0</v>
      </c>
      <c r="AC1531" s="30">
        <f>Data_Set[[#This Row],[Bilan CO2 Segment 1 (Kg CO2)]]+Data_Set[[#This Row],[Bilan CO2 Segment 2 (Kg CO2)]]</f>
        <v>1.2287746499999999</v>
      </c>
      <c r="AD1531" s="1"/>
    </row>
    <row r="1532" spans="1:30" ht="12.5" x14ac:dyDescent="0.25">
      <c r="A1532" s="7">
        <v>20220400055</v>
      </c>
      <c r="B1532" s="18">
        <v>44671</v>
      </c>
      <c r="C1532" s="18" t="str">
        <f>TEXT(B1532, "mmmm")</f>
        <v>avril</v>
      </c>
      <c r="D1532" s="18" t="str">
        <f>TEXT(B1532,"aaaa")</f>
        <v>2022</v>
      </c>
      <c r="E1532" s="7">
        <v>1494638</v>
      </c>
      <c r="F1532" s="17">
        <v>150</v>
      </c>
      <c r="G1532" s="23">
        <f>Data_Set[[#This Row],[Poids OT (kg)]]/1000</f>
        <v>0.15</v>
      </c>
      <c r="H1532" s="6" t="s">
        <v>3</v>
      </c>
      <c r="I1532" s="7">
        <v>80</v>
      </c>
      <c r="J1532" s="6">
        <v>94440</v>
      </c>
      <c r="K1532" s="6" t="s">
        <v>25</v>
      </c>
      <c r="L1532" s="6">
        <v>91100</v>
      </c>
      <c r="M1532" s="6" t="s">
        <v>22</v>
      </c>
      <c r="N1532" s="7">
        <v>33.991</v>
      </c>
      <c r="O1532" s="6" t="s">
        <v>152</v>
      </c>
      <c r="P1532" s="6" t="s">
        <v>153</v>
      </c>
      <c r="Q1532" s="11">
        <v>1760894987321</v>
      </c>
      <c r="R1532" s="12">
        <v>698096755</v>
      </c>
      <c r="S1532" s="6" t="str">
        <f>LEFT(Q1532,1)</f>
        <v>1</v>
      </c>
      <c r="T1532" s="6" t="str">
        <f>IF(S1532="1","Homme",IF(S1532="0","Inconnu","Femme"))</f>
        <v>Homme</v>
      </c>
      <c r="U1532" s="6" t="str">
        <f>"19"&amp;MID(Q1532, SEARCH("", Q1532) + 1,2)</f>
        <v>1976</v>
      </c>
      <c r="V1532" s="6" t="str">
        <f>FLOOR(U1532,5) &amp; "-" &amp; FLOOR(U1532,5) + 5</f>
        <v>1975-1980</v>
      </c>
      <c r="W1532" s="24">
        <f>IFERROR(VLOOKUP(Data_Set[[#This Row],[Type Transport]],'[1]Taux émission CO2e'!$A$5:$B$16,2,0),0)</f>
        <v>1</v>
      </c>
      <c r="X1532" s="28">
        <f>IFERROR(VLOOKUP(Data_Set[[#This Row],[Type Transport]],'[1]Taux émission CO2e'!$A$5:$D$16,4,0),0)</f>
        <v>0.24099999999999999</v>
      </c>
      <c r="Y1532" s="24">
        <f>IFERROR(VLOOKUP(Data_Set[[#This Row],[Type Transport]],'[1]Taux émission CO2e'!$A$20:$B$31,2,0),0)</f>
        <v>0</v>
      </c>
      <c r="Z1532" s="6">
        <f>IFERROR(VLOOKUP(Data_Set[[#This Row],[Type Transport]],'[1]Taux émission CO2e'!$A$20:$D$31,4,0),0)</f>
        <v>0</v>
      </c>
      <c r="AA1532" s="30">
        <f>Data_Set[[#This Row],[Repartition Segment 1]]*Data_Set[[#This Row],[Coefficient CO2 Segment 1]]*Data_Set[[#This Row],[Poids OT (T)]]*Data_Set[[#This Row],[Distance (KM)]]</f>
        <v>1.2287746499999999</v>
      </c>
      <c r="AB1532" s="30">
        <f>Data_Set[[#This Row],[Repartition Segment 2]]*Data_Set[[#This Row],[Coefficient CO2 Segment 2]]*Data_Set[[#This Row],[Poids OT (T)]]*Data_Set[[#This Row],[Distance (KM)]]</f>
        <v>0</v>
      </c>
      <c r="AC1532" s="30">
        <f>Data_Set[[#This Row],[Bilan CO2 Segment 1 (Kg CO2)]]+Data_Set[[#This Row],[Bilan CO2 Segment 2 (Kg CO2)]]</f>
        <v>1.2287746499999999</v>
      </c>
      <c r="AD1532" s="1"/>
    </row>
    <row r="1533" spans="1:30" ht="12.5" x14ac:dyDescent="0.25">
      <c r="A1533" s="7">
        <v>2022050075</v>
      </c>
      <c r="B1533" s="18">
        <v>44683</v>
      </c>
      <c r="C1533" s="18" t="str">
        <f>TEXT(B1533, "mmmm")</f>
        <v>mai</v>
      </c>
      <c r="D1533" s="18" t="str">
        <f>TEXT(B1533,"aaaa")</f>
        <v>2022</v>
      </c>
      <c r="E1533" s="7">
        <v>1499341</v>
      </c>
      <c r="F1533" s="17">
        <v>150</v>
      </c>
      <c r="G1533" s="23">
        <f>Data_Set[[#This Row],[Poids OT (kg)]]/1000</f>
        <v>0.15</v>
      </c>
      <c r="H1533" s="6" t="s">
        <v>3</v>
      </c>
      <c r="I1533" s="7">
        <v>80</v>
      </c>
      <c r="J1533" s="6">
        <v>94440</v>
      </c>
      <c r="K1533" s="6" t="s">
        <v>25</v>
      </c>
      <c r="L1533" s="6">
        <v>91100</v>
      </c>
      <c r="M1533" s="6" t="s">
        <v>22</v>
      </c>
      <c r="N1533" s="7">
        <v>33.991</v>
      </c>
      <c r="O1533" s="6" t="s">
        <v>152</v>
      </c>
      <c r="P1533" s="6" t="s">
        <v>153</v>
      </c>
      <c r="Q1533" s="11">
        <v>1760894987321</v>
      </c>
      <c r="R1533" s="12">
        <v>698096755</v>
      </c>
      <c r="S1533" s="6" t="str">
        <f>LEFT(Q1533,1)</f>
        <v>1</v>
      </c>
      <c r="T1533" s="6" t="str">
        <f>IF(S1533="1","Homme",IF(S1533="0","Inconnu","Femme"))</f>
        <v>Homme</v>
      </c>
      <c r="U1533" s="6" t="str">
        <f>"19"&amp;MID(Q1533, SEARCH("", Q1533) + 1,2)</f>
        <v>1976</v>
      </c>
      <c r="V1533" s="6" t="str">
        <f>FLOOR(U1533,5) &amp; "-" &amp; FLOOR(U1533,5) + 5</f>
        <v>1975-1980</v>
      </c>
      <c r="W1533" s="24">
        <f>IFERROR(VLOOKUP(Data_Set[[#This Row],[Type Transport]],'[1]Taux émission CO2e'!$A$5:$B$16,2,0),0)</f>
        <v>1</v>
      </c>
      <c r="X1533" s="28">
        <f>IFERROR(VLOOKUP(Data_Set[[#This Row],[Type Transport]],'[1]Taux émission CO2e'!$A$5:$D$16,4,0),0)</f>
        <v>0.24099999999999999</v>
      </c>
      <c r="Y1533" s="24">
        <f>IFERROR(VLOOKUP(Data_Set[[#This Row],[Type Transport]],'[1]Taux émission CO2e'!$A$20:$B$31,2,0),0)</f>
        <v>0</v>
      </c>
      <c r="Z1533" s="6">
        <f>IFERROR(VLOOKUP(Data_Set[[#This Row],[Type Transport]],'[1]Taux émission CO2e'!$A$20:$D$31,4,0),0)</f>
        <v>0</v>
      </c>
      <c r="AA1533" s="30">
        <f>Data_Set[[#This Row],[Repartition Segment 1]]*Data_Set[[#This Row],[Coefficient CO2 Segment 1]]*Data_Set[[#This Row],[Poids OT (T)]]*Data_Set[[#This Row],[Distance (KM)]]</f>
        <v>1.2287746499999999</v>
      </c>
      <c r="AB1533" s="30">
        <f>Data_Set[[#This Row],[Repartition Segment 2]]*Data_Set[[#This Row],[Coefficient CO2 Segment 2]]*Data_Set[[#This Row],[Poids OT (T)]]*Data_Set[[#This Row],[Distance (KM)]]</f>
        <v>0</v>
      </c>
      <c r="AC1533" s="30">
        <f>Data_Set[[#This Row],[Bilan CO2 Segment 1 (Kg CO2)]]+Data_Set[[#This Row],[Bilan CO2 Segment 2 (Kg CO2)]]</f>
        <v>1.2287746499999999</v>
      </c>
      <c r="AD1533" s="1"/>
    </row>
    <row r="1534" spans="1:30" ht="12.5" x14ac:dyDescent="0.25">
      <c r="A1534" s="7">
        <v>2022050075</v>
      </c>
      <c r="B1534" s="18">
        <v>44687</v>
      </c>
      <c r="C1534" s="18" t="str">
        <f>TEXT(B1534, "mmmm")</f>
        <v>mai</v>
      </c>
      <c r="D1534" s="18" t="str">
        <f>TEXT(B1534,"aaaa")</f>
        <v>2022</v>
      </c>
      <c r="E1534" s="7">
        <v>1501173</v>
      </c>
      <c r="F1534" s="17">
        <v>150</v>
      </c>
      <c r="G1534" s="23">
        <f>Data_Set[[#This Row],[Poids OT (kg)]]/1000</f>
        <v>0.15</v>
      </c>
      <c r="H1534" s="6" t="s">
        <v>3</v>
      </c>
      <c r="I1534" s="7">
        <v>80</v>
      </c>
      <c r="J1534" s="6">
        <v>94440</v>
      </c>
      <c r="K1534" s="6" t="s">
        <v>25</v>
      </c>
      <c r="L1534" s="6">
        <v>91100</v>
      </c>
      <c r="M1534" s="6" t="s">
        <v>22</v>
      </c>
      <c r="N1534" s="7">
        <v>33.991</v>
      </c>
      <c r="O1534" s="6" t="s">
        <v>152</v>
      </c>
      <c r="P1534" s="6" t="s">
        <v>153</v>
      </c>
      <c r="Q1534" s="11">
        <v>1760894987321</v>
      </c>
      <c r="R1534" s="12">
        <v>698096755</v>
      </c>
      <c r="S1534" s="6" t="str">
        <f>LEFT(Q1534,1)</f>
        <v>1</v>
      </c>
      <c r="T1534" s="6" t="str">
        <f>IF(S1534="1","Homme",IF(S1534="0","Inconnu","Femme"))</f>
        <v>Homme</v>
      </c>
      <c r="U1534" s="6" t="str">
        <f>"19"&amp;MID(Q1534, SEARCH("", Q1534) + 1,2)</f>
        <v>1976</v>
      </c>
      <c r="V1534" s="6" t="str">
        <f>FLOOR(U1534,5) &amp; "-" &amp; FLOOR(U1534,5) + 5</f>
        <v>1975-1980</v>
      </c>
      <c r="W1534" s="24">
        <f>IFERROR(VLOOKUP(Data_Set[[#This Row],[Type Transport]],'[1]Taux émission CO2e'!$A$5:$B$16,2,0),0)</f>
        <v>1</v>
      </c>
      <c r="X1534" s="28">
        <f>IFERROR(VLOOKUP(Data_Set[[#This Row],[Type Transport]],'[1]Taux émission CO2e'!$A$5:$D$16,4,0),0)</f>
        <v>0.24099999999999999</v>
      </c>
      <c r="Y1534" s="24">
        <f>IFERROR(VLOOKUP(Data_Set[[#This Row],[Type Transport]],'[1]Taux émission CO2e'!$A$20:$B$31,2,0),0)</f>
        <v>0</v>
      </c>
      <c r="Z1534" s="6">
        <f>IFERROR(VLOOKUP(Data_Set[[#This Row],[Type Transport]],'[1]Taux émission CO2e'!$A$20:$D$31,4,0),0)</f>
        <v>0</v>
      </c>
      <c r="AA1534" s="30">
        <f>Data_Set[[#This Row],[Repartition Segment 1]]*Data_Set[[#This Row],[Coefficient CO2 Segment 1]]*Data_Set[[#This Row],[Poids OT (T)]]*Data_Set[[#This Row],[Distance (KM)]]</f>
        <v>1.2287746499999999</v>
      </c>
      <c r="AB1534" s="30">
        <f>Data_Set[[#This Row],[Repartition Segment 2]]*Data_Set[[#This Row],[Coefficient CO2 Segment 2]]*Data_Set[[#This Row],[Poids OT (T)]]*Data_Set[[#This Row],[Distance (KM)]]</f>
        <v>0</v>
      </c>
      <c r="AC1534" s="30">
        <f>Data_Set[[#This Row],[Bilan CO2 Segment 1 (Kg CO2)]]+Data_Set[[#This Row],[Bilan CO2 Segment 2 (Kg CO2)]]</f>
        <v>1.2287746499999999</v>
      </c>
      <c r="AD1534" s="1"/>
    </row>
    <row r="1535" spans="1:30" ht="12.5" x14ac:dyDescent="0.25">
      <c r="A1535" s="7">
        <v>2022050075</v>
      </c>
      <c r="B1535" s="18">
        <v>44691</v>
      </c>
      <c r="C1535" s="18" t="str">
        <f>TEXT(B1535, "mmmm")</f>
        <v>mai</v>
      </c>
      <c r="D1535" s="18" t="str">
        <f>TEXT(B1535,"aaaa")</f>
        <v>2022</v>
      </c>
      <c r="E1535" s="7">
        <v>1502669</v>
      </c>
      <c r="F1535" s="17">
        <v>300</v>
      </c>
      <c r="G1535" s="23">
        <f>Data_Set[[#This Row],[Poids OT (kg)]]/1000</f>
        <v>0.3</v>
      </c>
      <c r="H1535" s="6" t="s">
        <v>3</v>
      </c>
      <c r="I1535" s="7">
        <v>100</v>
      </c>
      <c r="J1535" s="6">
        <v>94440</v>
      </c>
      <c r="K1535" s="6" t="s">
        <v>25</v>
      </c>
      <c r="L1535" s="6">
        <v>91100</v>
      </c>
      <c r="M1535" s="6" t="s">
        <v>22</v>
      </c>
      <c r="N1535" s="7">
        <v>33.991</v>
      </c>
      <c r="O1535" s="6" t="s">
        <v>152</v>
      </c>
      <c r="P1535" s="6" t="s">
        <v>153</v>
      </c>
      <c r="Q1535" s="11">
        <v>1760894987321</v>
      </c>
      <c r="R1535" s="12">
        <v>698096755</v>
      </c>
      <c r="S1535" s="6" t="str">
        <f>LEFT(Q1535,1)</f>
        <v>1</v>
      </c>
      <c r="T1535" s="6" t="str">
        <f>IF(S1535="1","Homme",IF(S1535="0","Inconnu","Femme"))</f>
        <v>Homme</v>
      </c>
      <c r="U1535" s="6" t="str">
        <f>"19"&amp;MID(Q1535, SEARCH("", Q1535) + 1,2)</f>
        <v>1976</v>
      </c>
      <c r="V1535" s="6" t="str">
        <f>FLOOR(U1535,5) &amp; "-" &amp; FLOOR(U1535,5) + 5</f>
        <v>1975-1980</v>
      </c>
      <c r="W1535" s="24">
        <f>IFERROR(VLOOKUP(Data_Set[[#This Row],[Type Transport]],'[1]Taux émission CO2e'!$A$5:$B$16,2,0),0)</f>
        <v>1</v>
      </c>
      <c r="X1535" s="28">
        <f>IFERROR(VLOOKUP(Data_Set[[#This Row],[Type Transport]],'[1]Taux émission CO2e'!$A$5:$D$16,4,0),0)</f>
        <v>0.24099999999999999</v>
      </c>
      <c r="Y1535" s="24">
        <f>IFERROR(VLOOKUP(Data_Set[[#This Row],[Type Transport]],'[1]Taux émission CO2e'!$A$20:$B$31,2,0),0)</f>
        <v>0</v>
      </c>
      <c r="Z1535" s="6">
        <f>IFERROR(VLOOKUP(Data_Set[[#This Row],[Type Transport]],'[1]Taux émission CO2e'!$A$20:$D$31,4,0),0)</f>
        <v>0</v>
      </c>
      <c r="AA1535" s="30">
        <f>Data_Set[[#This Row],[Repartition Segment 1]]*Data_Set[[#This Row],[Coefficient CO2 Segment 1]]*Data_Set[[#This Row],[Poids OT (T)]]*Data_Set[[#This Row],[Distance (KM)]]</f>
        <v>2.4575492999999997</v>
      </c>
      <c r="AB1535" s="30">
        <f>Data_Set[[#This Row],[Repartition Segment 2]]*Data_Set[[#This Row],[Coefficient CO2 Segment 2]]*Data_Set[[#This Row],[Poids OT (T)]]*Data_Set[[#This Row],[Distance (KM)]]</f>
        <v>0</v>
      </c>
      <c r="AC1535" s="30">
        <f>Data_Set[[#This Row],[Bilan CO2 Segment 1 (Kg CO2)]]+Data_Set[[#This Row],[Bilan CO2 Segment 2 (Kg CO2)]]</f>
        <v>2.4575492999999997</v>
      </c>
      <c r="AD1535" s="1"/>
    </row>
    <row r="1536" spans="1:30" ht="12.5" x14ac:dyDescent="0.25">
      <c r="A1536" s="7">
        <v>2022050075</v>
      </c>
      <c r="B1536" s="18">
        <v>44694</v>
      </c>
      <c r="C1536" s="18" t="str">
        <f>TEXT(B1536, "mmmm")</f>
        <v>mai</v>
      </c>
      <c r="D1536" s="18" t="str">
        <f>TEXT(B1536,"aaaa")</f>
        <v>2022</v>
      </c>
      <c r="E1536" s="7">
        <v>1504862</v>
      </c>
      <c r="F1536" s="17">
        <v>150</v>
      </c>
      <c r="G1536" s="23">
        <f>Data_Set[[#This Row],[Poids OT (kg)]]/1000</f>
        <v>0.15</v>
      </c>
      <c r="H1536" s="6" t="s">
        <v>3</v>
      </c>
      <c r="I1536" s="7">
        <v>80</v>
      </c>
      <c r="J1536" s="6">
        <v>94440</v>
      </c>
      <c r="K1536" s="6" t="s">
        <v>25</v>
      </c>
      <c r="L1536" s="6">
        <v>91100</v>
      </c>
      <c r="M1536" s="6" t="s">
        <v>22</v>
      </c>
      <c r="N1536" s="7">
        <v>33.991</v>
      </c>
      <c r="O1536" s="6" t="s">
        <v>152</v>
      </c>
      <c r="P1536" s="6" t="s">
        <v>153</v>
      </c>
      <c r="Q1536" s="11">
        <v>1760894987321</v>
      </c>
      <c r="R1536" s="12">
        <v>698096755</v>
      </c>
      <c r="S1536" s="6" t="str">
        <f>LEFT(Q1536,1)</f>
        <v>1</v>
      </c>
      <c r="T1536" s="6" t="str">
        <f>IF(S1536="1","Homme",IF(S1536="0","Inconnu","Femme"))</f>
        <v>Homme</v>
      </c>
      <c r="U1536" s="6" t="str">
        <f>"19"&amp;MID(Q1536, SEARCH("", Q1536) + 1,2)</f>
        <v>1976</v>
      </c>
      <c r="V1536" s="6" t="str">
        <f>FLOOR(U1536,5) &amp; "-" &amp; FLOOR(U1536,5) + 5</f>
        <v>1975-1980</v>
      </c>
      <c r="W1536" s="24">
        <f>IFERROR(VLOOKUP(Data_Set[[#This Row],[Type Transport]],'[1]Taux émission CO2e'!$A$5:$B$16,2,0),0)</f>
        <v>1</v>
      </c>
      <c r="X1536" s="28">
        <f>IFERROR(VLOOKUP(Data_Set[[#This Row],[Type Transport]],'[1]Taux émission CO2e'!$A$5:$D$16,4,0),0)</f>
        <v>0.24099999999999999</v>
      </c>
      <c r="Y1536" s="24">
        <f>IFERROR(VLOOKUP(Data_Set[[#This Row],[Type Transport]],'[1]Taux émission CO2e'!$A$20:$B$31,2,0),0)</f>
        <v>0</v>
      </c>
      <c r="Z1536" s="6">
        <f>IFERROR(VLOOKUP(Data_Set[[#This Row],[Type Transport]],'[1]Taux émission CO2e'!$A$20:$D$31,4,0),0)</f>
        <v>0</v>
      </c>
      <c r="AA1536" s="30">
        <f>Data_Set[[#This Row],[Repartition Segment 1]]*Data_Set[[#This Row],[Coefficient CO2 Segment 1]]*Data_Set[[#This Row],[Poids OT (T)]]*Data_Set[[#This Row],[Distance (KM)]]</f>
        <v>1.2287746499999999</v>
      </c>
      <c r="AB1536" s="30">
        <f>Data_Set[[#This Row],[Repartition Segment 2]]*Data_Set[[#This Row],[Coefficient CO2 Segment 2]]*Data_Set[[#This Row],[Poids OT (T)]]*Data_Set[[#This Row],[Distance (KM)]]</f>
        <v>0</v>
      </c>
      <c r="AC1536" s="30">
        <f>Data_Set[[#This Row],[Bilan CO2 Segment 1 (Kg CO2)]]+Data_Set[[#This Row],[Bilan CO2 Segment 2 (Kg CO2)]]</f>
        <v>1.2287746499999999</v>
      </c>
      <c r="AD1536" s="1"/>
    </row>
    <row r="1537" spans="1:30" ht="12.5" x14ac:dyDescent="0.25">
      <c r="A1537" s="7">
        <v>2022050075</v>
      </c>
      <c r="B1537" s="18">
        <v>44697</v>
      </c>
      <c r="C1537" s="18" t="str">
        <f>TEXT(B1537, "mmmm")</f>
        <v>mai</v>
      </c>
      <c r="D1537" s="18" t="str">
        <f>TEXT(B1537,"aaaa")</f>
        <v>2022</v>
      </c>
      <c r="E1537" s="7">
        <v>1505876</v>
      </c>
      <c r="F1537" s="17">
        <v>150</v>
      </c>
      <c r="G1537" s="23">
        <f>Data_Set[[#This Row],[Poids OT (kg)]]/1000</f>
        <v>0.15</v>
      </c>
      <c r="H1537" s="6" t="s">
        <v>3</v>
      </c>
      <c r="I1537" s="7">
        <v>80</v>
      </c>
      <c r="J1537" s="6">
        <v>94440</v>
      </c>
      <c r="K1537" s="6" t="s">
        <v>25</v>
      </c>
      <c r="L1537" s="6">
        <v>91100</v>
      </c>
      <c r="M1537" s="6" t="s">
        <v>22</v>
      </c>
      <c r="N1537" s="7">
        <v>33.991</v>
      </c>
      <c r="O1537" s="6" t="s">
        <v>152</v>
      </c>
      <c r="P1537" s="6" t="s">
        <v>153</v>
      </c>
      <c r="Q1537" s="11">
        <v>1760894987321</v>
      </c>
      <c r="R1537" s="12">
        <v>698096755</v>
      </c>
      <c r="S1537" s="6" t="str">
        <f>LEFT(Q1537,1)</f>
        <v>1</v>
      </c>
      <c r="T1537" s="6" t="str">
        <f>IF(S1537="1","Homme",IF(S1537="0","Inconnu","Femme"))</f>
        <v>Homme</v>
      </c>
      <c r="U1537" s="6" t="str">
        <f>"19"&amp;MID(Q1537, SEARCH("", Q1537) + 1,2)</f>
        <v>1976</v>
      </c>
      <c r="V1537" s="6" t="str">
        <f>FLOOR(U1537,5) &amp; "-" &amp; FLOOR(U1537,5) + 5</f>
        <v>1975-1980</v>
      </c>
      <c r="W1537" s="24">
        <f>IFERROR(VLOOKUP(Data_Set[[#This Row],[Type Transport]],'[1]Taux émission CO2e'!$A$5:$B$16,2,0),0)</f>
        <v>1</v>
      </c>
      <c r="X1537" s="28">
        <f>IFERROR(VLOOKUP(Data_Set[[#This Row],[Type Transport]],'[1]Taux émission CO2e'!$A$5:$D$16,4,0),0)</f>
        <v>0.24099999999999999</v>
      </c>
      <c r="Y1537" s="24">
        <f>IFERROR(VLOOKUP(Data_Set[[#This Row],[Type Transport]],'[1]Taux émission CO2e'!$A$20:$B$31,2,0),0)</f>
        <v>0</v>
      </c>
      <c r="Z1537" s="6">
        <f>IFERROR(VLOOKUP(Data_Set[[#This Row],[Type Transport]],'[1]Taux émission CO2e'!$A$20:$D$31,4,0),0)</f>
        <v>0</v>
      </c>
      <c r="AA1537" s="30">
        <f>Data_Set[[#This Row],[Repartition Segment 1]]*Data_Set[[#This Row],[Coefficient CO2 Segment 1]]*Data_Set[[#This Row],[Poids OT (T)]]*Data_Set[[#This Row],[Distance (KM)]]</f>
        <v>1.2287746499999999</v>
      </c>
      <c r="AB1537" s="30">
        <f>Data_Set[[#This Row],[Repartition Segment 2]]*Data_Set[[#This Row],[Coefficient CO2 Segment 2]]*Data_Set[[#This Row],[Poids OT (T)]]*Data_Set[[#This Row],[Distance (KM)]]</f>
        <v>0</v>
      </c>
      <c r="AC1537" s="30">
        <f>Data_Set[[#This Row],[Bilan CO2 Segment 1 (Kg CO2)]]+Data_Set[[#This Row],[Bilan CO2 Segment 2 (Kg CO2)]]</f>
        <v>1.2287746499999999</v>
      </c>
      <c r="AD1537" s="1"/>
    </row>
    <row r="1538" spans="1:30" ht="12.5" x14ac:dyDescent="0.25">
      <c r="A1538" s="7">
        <v>2022050075</v>
      </c>
      <c r="B1538" s="18">
        <v>44704</v>
      </c>
      <c r="C1538" s="18" t="str">
        <f>TEXT(B1538, "mmmm")</f>
        <v>mai</v>
      </c>
      <c r="D1538" s="18" t="str">
        <f>TEXT(B1538,"aaaa")</f>
        <v>2022</v>
      </c>
      <c r="E1538" s="7">
        <v>1508678</v>
      </c>
      <c r="F1538" s="17">
        <v>300</v>
      </c>
      <c r="G1538" s="23">
        <f>Data_Set[[#This Row],[Poids OT (kg)]]/1000</f>
        <v>0.3</v>
      </c>
      <c r="H1538" s="6" t="s">
        <v>3</v>
      </c>
      <c r="I1538" s="7">
        <v>100</v>
      </c>
      <c r="J1538" s="6">
        <v>94440</v>
      </c>
      <c r="K1538" s="6" t="s">
        <v>25</v>
      </c>
      <c r="L1538" s="6">
        <v>91100</v>
      </c>
      <c r="M1538" s="6" t="s">
        <v>22</v>
      </c>
      <c r="N1538" s="7">
        <v>33.991</v>
      </c>
      <c r="O1538" s="6" t="s">
        <v>152</v>
      </c>
      <c r="P1538" s="6" t="s">
        <v>153</v>
      </c>
      <c r="Q1538" s="11">
        <v>1760894987321</v>
      </c>
      <c r="R1538" s="12">
        <v>698096755</v>
      </c>
      <c r="S1538" s="6" t="str">
        <f>LEFT(Q1538,1)</f>
        <v>1</v>
      </c>
      <c r="T1538" s="6" t="str">
        <f>IF(S1538="1","Homme",IF(S1538="0","Inconnu","Femme"))</f>
        <v>Homme</v>
      </c>
      <c r="U1538" s="6" t="str">
        <f>"19"&amp;MID(Q1538, SEARCH("", Q1538) + 1,2)</f>
        <v>1976</v>
      </c>
      <c r="V1538" s="6" t="str">
        <f>FLOOR(U1538,5) &amp; "-" &amp; FLOOR(U1538,5) + 5</f>
        <v>1975-1980</v>
      </c>
      <c r="W1538" s="24">
        <f>IFERROR(VLOOKUP(Data_Set[[#This Row],[Type Transport]],'[1]Taux émission CO2e'!$A$5:$B$16,2,0),0)</f>
        <v>1</v>
      </c>
      <c r="X1538" s="28">
        <f>IFERROR(VLOOKUP(Data_Set[[#This Row],[Type Transport]],'[1]Taux émission CO2e'!$A$5:$D$16,4,0),0)</f>
        <v>0.24099999999999999</v>
      </c>
      <c r="Y1538" s="24">
        <f>IFERROR(VLOOKUP(Data_Set[[#This Row],[Type Transport]],'[1]Taux émission CO2e'!$A$20:$B$31,2,0),0)</f>
        <v>0</v>
      </c>
      <c r="Z1538" s="6">
        <f>IFERROR(VLOOKUP(Data_Set[[#This Row],[Type Transport]],'[1]Taux émission CO2e'!$A$20:$D$31,4,0),0)</f>
        <v>0</v>
      </c>
      <c r="AA1538" s="30">
        <f>Data_Set[[#This Row],[Repartition Segment 1]]*Data_Set[[#This Row],[Coefficient CO2 Segment 1]]*Data_Set[[#This Row],[Poids OT (T)]]*Data_Set[[#This Row],[Distance (KM)]]</f>
        <v>2.4575492999999997</v>
      </c>
      <c r="AB1538" s="30">
        <f>Data_Set[[#This Row],[Repartition Segment 2]]*Data_Set[[#This Row],[Coefficient CO2 Segment 2]]*Data_Set[[#This Row],[Poids OT (T)]]*Data_Set[[#This Row],[Distance (KM)]]</f>
        <v>0</v>
      </c>
      <c r="AC1538" s="30">
        <f>Data_Set[[#This Row],[Bilan CO2 Segment 1 (Kg CO2)]]+Data_Set[[#This Row],[Bilan CO2 Segment 2 (Kg CO2)]]</f>
        <v>2.4575492999999997</v>
      </c>
      <c r="AD1538" s="1"/>
    </row>
    <row r="1539" spans="1:30" ht="12.5" x14ac:dyDescent="0.25">
      <c r="A1539" s="7">
        <v>20220600077</v>
      </c>
      <c r="B1539" s="18">
        <v>44712</v>
      </c>
      <c r="C1539" s="18" t="str">
        <f>TEXT(B1539, "mmmm")</f>
        <v>mai</v>
      </c>
      <c r="D1539" s="18" t="str">
        <f>TEXT(B1539,"aaaa")</f>
        <v>2022</v>
      </c>
      <c r="E1539" s="7">
        <v>1511736</v>
      </c>
      <c r="F1539" s="17">
        <v>300</v>
      </c>
      <c r="G1539" s="23">
        <f>Data_Set[[#This Row],[Poids OT (kg)]]/1000</f>
        <v>0.3</v>
      </c>
      <c r="H1539" s="6" t="s">
        <v>3</v>
      </c>
      <c r="I1539" s="7">
        <v>100</v>
      </c>
      <c r="J1539" s="6">
        <v>94440</v>
      </c>
      <c r="K1539" s="6" t="s">
        <v>25</v>
      </c>
      <c r="L1539" s="6">
        <v>91100</v>
      </c>
      <c r="M1539" s="6" t="s">
        <v>22</v>
      </c>
      <c r="N1539" s="7">
        <v>33.991</v>
      </c>
      <c r="O1539" s="6" t="s">
        <v>152</v>
      </c>
      <c r="P1539" s="6" t="s">
        <v>153</v>
      </c>
      <c r="Q1539" s="11">
        <v>1760894987321</v>
      </c>
      <c r="R1539" s="12">
        <v>698096755</v>
      </c>
      <c r="S1539" s="6" t="str">
        <f>LEFT(Q1539,1)</f>
        <v>1</v>
      </c>
      <c r="T1539" s="6" t="str">
        <f>IF(S1539="1","Homme",IF(S1539="0","Inconnu","Femme"))</f>
        <v>Homme</v>
      </c>
      <c r="U1539" s="6" t="str">
        <f>"19"&amp;MID(Q1539, SEARCH("", Q1539) + 1,2)</f>
        <v>1976</v>
      </c>
      <c r="V1539" s="6" t="str">
        <f>FLOOR(U1539,5) &amp; "-" &amp; FLOOR(U1539,5) + 5</f>
        <v>1975-1980</v>
      </c>
      <c r="W1539" s="24">
        <f>IFERROR(VLOOKUP(Data_Set[[#This Row],[Type Transport]],'[1]Taux émission CO2e'!$A$5:$B$16,2,0),0)</f>
        <v>1</v>
      </c>
      <c r="X1539" s="28">
        <f>IFERROR(VLOOKUP(Data_Set[[#This Row],[Type Transport]],'[1]Taux émission CO2e'!$A$5:$D$16,4,0),0)</f>
        <v>0.24099999999999999</v>
      </c>
      <c r="Y1539" s="24">
        <f>IFERROR(VLOOKUP(Data_Set[[#This Row],[Type Transport]],'[1]Taux émission CO2e'!$A$20:$B$31,2,0),0)</f>
        <v>0</v>
      </c>
      <c r="Z1539" s="6">
        <f>IFERROR(VLOOKUP(Data_Set[[#This Row],[Type Transport]],'[1]Taux émission CO2e'!$A$20:$D$31,4,0),0)</f>
        <v>0</v>
      </c>
      <c r="AA1539" s="30">
        <f>Data_Set[[#This Row],[Repartition Segment 1]]*Data_Set[[#This Row],[Coefficient CO2 Segment 1]]*Data_Set[[#This Row],[Poids OT (T)]]*Data_Set[[#This Row],[Distance (KM)]]</f>
        <v>2.4575492999999997</v>
      </c>
      <c r="AB1539" s="30">
        <f>Data_Set[[#This Row],[Repartition Segment 2]]*Data_Set[[#This Row],[Coefficient CO2 Segment 2]]*Data_Set[[#This Row],[Poids OT (T)]]*Data_Set[[#This Row],[Distance (KM)]]</f>
        <v>0</v>
      </c>
      <c r="AC1539" s="30">
        <f>Data_Set[[#This Row],[Bilan CO2 Segment 1 (Kg CO2)]]+Data_Set[[#This Row],[Bilan CO2 Segment 2 (Kg CO2)]]</f>
        <v>2.4575492999999997</v>
      </c>
      <c r="AD1539" s="1"/>
    </row>
    <row r="1540" spans="1:30" ht="12.5" x14ac:dyDescent="0.25">
      <c r="A1540" s="7">
        <v>20220600077</v>
      </c>
      <c r="B1540" s="18">
        <v>44720</v>
      </c>
      <c r="C1540" s="18" t="str">
        <f>TEXT(B1540, "mmmm")</f>
        <v>juin</v>
      </c>
      <c r="D1540" s="18" t="str">
        <f>TEXT(B1540,"aaaa")</f>
        <v>2022</v>
      </c>
      <c r="E1540" s="7">
        <v>1514724</v>
      </c>
      <c r="F1540" s="17">
        <v>300</v>
      </c>
      <c r="G1540" s="23">
        <f>Data_Set[[#This Row],[Poids OT (kg)]]/1000</f>
        <v>0.3</v>
      </c>
      <c r="H1540" s="6" t="s">
        <v>3</v>
      </c>
      <c r="I1540" s="7">
        <v>100</v>
      </c>
      <c r="J1540" s="6">
        <v>94440</v>
      </c>
      <c r="K1540" s="6" t="s">
        <v>25</v>
      </c>
      <c r="L1540" s="6">
        <v>91100</v>
      </c>
      <c r="M1540" s="6" t="s">
        <v>22</v>
      </c>
      <c r="N1540" s="7">
        <v>33.991</v>
      </c>
      <c r="O1540" s="6" t="s">
        <v>152</v>
      </c>
      <c r="P1540" s="6" t="s">
        <v>153</v>
      </c>
      <c r="Q1540" s="11">
        <v>1760894987321</v>
      </c>
      <c r="R1540" s="12">
        <v>698096755</v>
      </c>
      <c r="S1540" s="6" t="str">
        <f>LEFT(Q1540,1)</f>
        <v>1</v>
      </c>
      <c r="T1540" s="6" t="str">
        <f>IF(S1540="1","Homme",IF(S1540="0","Inconnu","Femme"))</f>
        <v>Homme</v>
      </c>
      <c r="U1540" s="6" t="str">
        <f>"19"&amp;MID(Q1540, SEARCH("", Q1540) + 1,2)</f>
        <v>1976</v>
      </c>
      <c r="V1540" s="6" t="str">
        <f>FLOOR(U1540,5) &amp; "-" &amp; FLOOR(U1540,5) + 5</f>
        <v>1975-1980</v>
      </c>
      <c r="W1540" s="24">
        <f>IFERROR(VLOOKUP(Data_Set[[#This Row],[Type Transport]],'[1]Taux émission CO2e'!$A$5:$B$16,2,0),0)</f>
        <v>1</v>
      </c>
      <c r="X1540" s="28">
        <f>IFERROR(VLOOKUP(Data_Set[[#This Row],[Type Transport]],'[1]Taux émission CO2e'!$A$5:$D$16,4,0),0)</f>
        <v>0.24099999999999999</v>
      </c>
      <c r="Y1540" s="24">
        <f>IFERROR(VLOOKUP(Data_Set[[#This Row],[Type Transport]],'[1]Taux émission CO2e'!$A$20:$B$31,2,0),0)</f>
        <v>0</v>
      </c>
      <c r="Z1540" s="6">
        <f>IFERROR(VLOOKUP(Data_Set[[#This Row],[Type Transport]],'[1]Taux émission CO2e'!$A$20:$D$31,4,0),0)</f>
        <v>0</v>
      </c>
      <c r="AA1540" s="30">
        <f>Data_Set[[#This Row],[Repartition Segment 1]]*Data_Set[[#This Row],[Coefficient CO2 Segment 1]]*Data_Set[[#This Row],[Poids OT (T)]]*Data_Set[[#This Row],[Distance (KM)]]</f>
        <v>2.4575492999999997</v>
      </c>
      <c r="AB1540" s="30">
        <f>Data_Set[[#This Row],[Repartition Segment 2]]*Data_Set[[#This Row],[Coefficient CO2 Segment 2]]*Data_Set[[#This Row],[Poids OT (T)]]*Data_Set[[#This Row],[Distance (KM)]]</f>
        <v>0</v>
      </c>
      <c r="AC1540" s="30">
        <f>Data_Set[[#This Row],[Bilan CO2 Segment 1 (Kg CO2)]]+Data_Set[[#This Row],[Bilan CO2 Segment 2 (Kg CO2)]]</f>
        <v>2.4575492999999997</v>
      </c>
      <c r="AD1540" s="1"/>
    </row>
    <row r="1541" spans="1:30" ht="12.5" x14ac:dyDescent="0.25">
      <c r="A1541" s="7">
        <v>20220600077</v>
      </c>
      <c r="B1541" s="18">
        <v>44727</v>
      </c>
      <c r="C1541" s="18" t="str">
        <f>TEXT(B1541, "mmmm")</f>
        <v>juin</v>
      </c>
      <c r="D1541" s="18" t="str">
        <f>TEXT(B1541,"aaaa")</f>
        <v>2022</v>
      </c>
      <c r="E1541" s="7">
        <v>1518072</v>
      </c>
      <c r="F1541" s="17">
        <v>300</v>
      </c>
      <c r="G1541" s="23">
        <f>Data_Set[[#This Row],[Poids OT (kg)]]/1000</f>
        <v>0.3</v>
      </c>
      <c r="H1541" s="6" t="s">
        <v>3</v>
      </c>
      <c r="I1541" s="7">
        <v>100</v>
      </c>
      <c r="J1541" s="6">
        <v>94440</v>
      </c>
      <c r="K1541" s="6" t="s">
        <v>25</v>
      </c>
      <c r="L1541" s="6">
        <v>91100</v>
      </c>
      <c r="M1541" s="6" t="s">
        <v>22</v>
      </c>
      <c r="N1541" s="7">
        <v>33.991</v>
      </c>
      <c r="O1541" s="6" t="s">
        <v>152</v>
      </c>
      <c r="P1541" s="6" t="s">
        <v>153</v>
      </c>
      <c r="Q1541" s="11">
        <v>1760894987321</v>
      </c>
      <c r="R1541" s="12">
        <v>698096755</v>
      </c>
      <c r="S1541" s="6" t="str">
        <f>LEFT(Q1541,1)</f>
        <v>1</v>
      </c>
      <c r="T1541" s="6" t="str">
        <f>IF(S1541="1","Homme",IF(S1541="0","Inconnu","Femme"))</f>
        <v>Homme</v>
      </c>
      <c r="U1541" s="6" t="str">
        <f>"19"&amp;MID(Q1541, SEARCH("", Q1541) + 1,2)</f>
        <v>1976</v>
      </c>
      <c r="V1541" s="6" t="str">
        <f>FLOOR(U1541,5) &amp; "-" &amp; FLOOR(U1541,5) + 5</f>
        <v>1975-1980</v>
      </c>
      <c r="W1541" s="24">
        <f>IFERROR(VLOOKUP(Data_Set[[#This Row],[Type Transport]],'[1]Taux émission CO2e'!$A$5:$B$16,2,0),0)</f>
        <v>1</v>
      </c>
      <c r="X1541" s="28">
        <f>IFERROR(VLOOKUP(Data_Set[[#This Row],[Type Transport]],'[1]Taux émission CO2e'!$A$5:$D$16,4,0),0)</f>
        <v>0.24099999999999999</v>
      </c>
      <c r="Y1541" s="24">
        <f>IFERROR(VLOOKUP(Data_Set[[#This Row],[Type Transport]],'[1]Taux émission CO2e'!$A$20:$B$31,2,0),0)</f>
        <v>0</v>
      </c>
      <c r="Z1541" s="6">
        <f>IFERROR(VLOOKUP(Data_Set[[#This Row],[Type Transport]],'[1]Taux émission CO2e'!$A$20:$D$31,4,0),0)</f>
        <v>0</v>
      </c>
      <c r="AA1541" s="30">
        <f>Data_Set[[#This Row],[Repartition Segment 1]]*Data_Set[[#This Row],[Coefficient CO2 Segment 1]]*Data_Set[[#This Row],[Poids OT (T)]]*Data_Set[[#This Row],[Distance (KM)]]</f>
        <v>2.4575492999999997</v>
      </c>
      <c r="AB1541" s="30">
        <f>Data_Set[[#This Row],[Repartition Segment 2]]*Data_Set[[#This Row],[Coefficient CO2 Segment 2]]*Data_Set[[#This Row],[Poids OT (T)]]*Data_Set[[#This Row],[Distance (KM)]]</f>
        <v>0</v>
      </c>
      <c r="AC1541" s="30">
        <f>Data_Set[[#This Row],[Bilan CO2 Segment 1 (Kg CO2)]]+Data_Set[[#This Row],[Bilan CO2 Segment 2 (Kg CO2)]]</f>
        <v>2.4575492999999997</v>
      </c>
      <c r="AD1541" s="1"/>
    </row>
    <row r="1542" spans="1:30" ht="12.5" x14ac:dyDescent="0.25">
      <c r="A1542" s="7">
        <v>20220600077</v>
      </c>
      <c r="B1542" s="18">
        <v>44734</v>
      </c>
      <c r="C1542" s="18" t="str">
        <f>TEXT(B1542, "mmmm")</f>
        <v>juin</v>
      </c>
      <c r="D1542" s="18" t="str">
        <f>TEXT(B1542,"aaaa")</f>
        <v>2022</v>
      </c>
      <c r="E1542" s="7">
        <v>1521367</v>
      </c>
      <c r="F1542" s="17">
        <v>300</v>
      </c>
      <c r="G1542" s="23">
        <f>Data_Set[[#This Row],[Poids OT (kg)]]/1000</f>
        <v>0.3</v>
      </c>
      <c r="H1542" s="6" t="s">
        <v>3</v>
      </c>
      <c r="I1542" s="7">
        <v>100</v>
      </c>
      <c r="J1542" s="6">
        <v>94440</v>
      </c>
      <c r="K1542" s="6" t="s">
        <v>25</v>
      </c>
      <c r="L1542" s="6">
        <v>91100</v>
      </c>
      <c r="M1542" s="6" t="s">
        <v>22</v>
      </c>
      <c r="N1542" s="7">
        <v>33.991</v>
      </c>
      <c r="O1542" s="6" t="s">
        <v>152</v>
      </c>
      <c r="P1542" s="6" t="s">
        <v>153</v>
      </c>
      <c r="Q1542" s="11">
        <v>1760894987321</v>
      </c>
      <c r="R1542" s="12">
        <v>698096755</v>
      </c>
      <c r="S1542" s="6" t="str">
        <f>LEFT(Q1542,1)</f>
        <v>1</v>
      </c>
      <c r="T1542" s="6" t="str">
        <f>IF(S1542="1","Homme",IF(S1542="0","Inconnu","Femme"))</f>
        <v>Homme</v>
      </c>
      <c r="U1542" s="6" t="str">
        <f>"19"&amp;MID(Q1542, SEARCH("", Q1542) + 1,2)</f>
        <v>1976</v>
      </c>
      <c r="V1542" s="6" t="str">
        <f>FLOOR(U1542,5) &amp; "-" &amp; FLOOR(U1542,5) + 5</f>
        <v>1975-1980</v>
      </c>
      <c r="W1542" s="24">
        <f>IFERROR(VLOOKUP(Data_Set[[#This Row],[Type Transport]],'[1]Taux émission CO2e'!$A$5:$B$16,2,0),0)</f>
        <v>1</v>
      </c>
      <c r="X1542" s="28">
        <f>IFERROR(VLOOKUP(Data_Set[[#This Row],[Type Transport]],'[1]Taux émission CO2e'!$A$5:$D$16,4,0),0)</f>
        <v>0.24099999999999999</v>
      </c>
      <c r="Y1542" s="24">
        <f>IFERROR(VLOOKUP(Data_Set[[#This Row],[Type Transport]],'[1]Taux émission CO2e'!$A$20:$B$31,2,0),0)</f>
        <v>0</v>
      </c>
      <c r="Z1542" s="6">
        <f>IFERROR(VLOOKUP(Data_Set[[#This Row],[Type Transport]],'[1]Taux émission CO2e'!$A$20:$D$31,4,0),0)</f>
        <v>0</v>
      </c>
      <c r="AA1542" s="30">
        <f>Data_Set[[#This Row],[Repartition Segment 1]]*Data_Set[[#This Row],[Coefficient CO2 Segment 1]]*Data_Set[[#This Row],[Poids OT (T)]]*Data_Set[[#This Row],[Distance (KM)]]</f>
        <v>2.4575492999999997</v>
      </c>
      <c r="AB1542" s="30">
        <f>Data_Set[[#This Row],[Repartition Segment 2]]*Data_Set[[#This Row],[Coefficient CO2 Segment 2]]*Data_Set[[#This Row],[Poids OT (T)]]*Data_Set[[#This Row],[Distance (KM)]]</f>
        <v>0</v>
      </c>
      <c r="AC1542" s="30">
        <f>Data_Set[[#This Row],[Bilan CO2 Segment 1 (Kg CO2)]]+Data_Set[[#This Row],[Bilan CO2 Segment 2 (Kg CO2)]]</f>
        <v>2.4575492999999997</v>
      </c>
      <c r="AD1542" s="1"/>
    </row>
    <row r="1543" spans="1:30" ht="12.5" x14ac:dyDescent="0.25">
      <c r="A1543" s="7">
        <v>20220600077</v>
      </c>
      <c r="B1543" s="18">
        <v>44740</v>
      </c>
      <c r="C1543" s="18" t="str">
        <f>TEXT(B1543, "mmmm")</f>
        <v>juin</v>
      </c>
      <c r="D1543" s="18" t="str">
        <f>TEXT(B1543,"aaaa")</f>
        <v>2022</v>
      </c>
      <c r="E1543" s="7">
        <v>1524124</v>
      </c>
      <c r="F1543" s="17">
        <v>300</v>
      </c>
      <c r="G1543" s="23">
        <f>Data_Set[[#This Row],[Poids OT (kg)]]/1000</f>
        <v>0.3</v>
      </c>
      <c r="H1543" s="6" t="s">
        <v>3</v>
      </c>
      <c r="I1543" s="7">
        <v>100</v>
      </c>
      <c r="J1543" s="6">
        <v>94440</v>
      </c>
      <c r="K1543" s="6" t="s">
        <v>25</v>
      </c>
      <c r="L1543" s="6">
        <v>91100</v>
      </c>
      <c r="M1543" s="6" t="s">
        <v>22</v>
      </c>
      <c r="N1543" s="7">
        <v>33.991</v>
      </c>
      <c r="O1543" s="6" t="s">
        <v>152</v>
      </c>
      <c r="P1543" s="6" t="s">
        <v>153</v>
      </c>
      <c r="Q1543" s="11">
        <v>1760894987321</v>
      </c>
      <c r="R1543" s="12">
        <v>698096755</v>
      </c>
      <c r="S1543" s="6" t="str">
        <f>LEFT(Q1543,1)</f>
        <v>1</v>
      </c>
      <c r="T1543" s="6" t="str">
        <f>IF(S1543="1","Homme",IF(S1543="0","Inconnu","Femme"))</f>
        <v>Homme</v>
      </c>
      <c r="U1543" s="6" t="str">
        <f>"19"&amp;MID(Q1543, SEARCH("", Q1543) + 1,2)</f>
        <v>1976</v>
      </c>
      <c r="V1543" s="6" t="str">
        <f>FLOOR(U1543,5) &amp; "-" &amp; FLOOR(U1543,5) + 5</f>
        <v>1975-1980</v>
      </c>
      <c r="W1543" s="24">
        <f>IFERROR(VLOOKUP(Data_Set[[#This Row],[Type Transport]],'[1]Taux émission CO2e'!$A$5:$B$16,2,0),0)</f>
        <v>1</v>
      </c>
      <c r="X1543" s="28">
        <f>IFERROR(VLOOKUP(Data_Set[[#This Row],[Type Transport]],'[1]Taux émission CO2e'!$A$5:$D$16,4,0),0)</f>
        <v>0.24099999999999999</v>
      </c>
      <c r="Y1543" s="24">
        <f>IFERROR(VLOOKUP(Data_Set[[#This Row],[Type Transport]],'[1]Taux émission CO2e'!$A$20:$B$31,2,0),0)</f>
        <v>0</v>
      </c>
      <c r="Z1543" s="6">
        <f>IFERROR(VLOOKUP(Data_Set[[#This Row],[Type Transport]],'[1]Taux émission CO2e'!$A$20:$D$31,4,0),0)</f>
        <v>0</v>
      </c>
      <c r="AA1543" s="30">
        <f>Data_Set[[#This Row],[Repartition Segment 1]]*Data_Set[[#This Row],[Coefficient CO2 Segment 1]]*Data_Set[[#This Row],[Poids OT (T)]]*Data_Set[[#This Row],[Distance (KM)]]</f>
        <v>2.4575492999999997</v>
      </c>
      <c r="AB1543" s="30">
        <f>Data_Set[[#This Row],[Repartition Segment 2]]*Data_Set[[#This Row],[Coefficient CO2 Segment 2]]*Data_Set[[#This Row],[Poids OT (T)]]*Data_Set[[#This Row],[Distance (KM)]]</f>
        <v>0</v>
      </c>
      <c r="AC1543" s="30">
        <f>Data_Set[[#This Row],[Bilan CO2 Segment 1 (Kg CO2)]]+Data_Set[[#This Row],[Bilan CO2 Segment 2 (Kg CO2)]]</f>
        <v>2.4575492999999997</v>
      </c>
      <c r="AD1543" s="1"/>
    </row>
    <row r="1544" spans="1:30" ht="12.5" x14ac:dyDescent="0.25">
      <c r="A1544" s="7">
        <v>2022070063</v>
      </c>
      <c r="B1544" s="18">
        <v>44747</v>
      </c>
      <c r="C1544" s="18" t="str">
        <f>TEXT(B1544, "mmmm")</f>
        <v>juillet</v>
      </c>
      <c r="D1544" s="18" t="str">
        <f>TEXT(B1544,"aaaa")</f>
        <v>2022</v>
      </c>
      <c r="E1544" s="7">
        <v>1527158</v>
      </c>
      <c r="F1544" s="17">
        <v>300</v>
      </c>
      <c r="G1544" s="23">
        <f>Data_Set[[#This Row],[Poids OT (kg)]]/1000</f>
        <v>0.3</v>
      </c>
      <c r="H1544" s="6" t="s">
        <v>3</v>
      </c>
      <c r="I1544" s="7">
        <v>100</v>
      </c>
      <c r="J1544" s="6">
        <v>94440</v>
      </c>
      <c r="K1544" s="6" t="s">
        <v>25</v>
      </c>
      <c r="L1544" s="6">
        <v>91100</v>
      </c>
      <c r="M1544" s="6" t="s">
        <v>22</v>
      </c>
      <c r="N1544" s="7">
        <v>33.991</v>
      </c>
      <c r="O1544" s="6" t="s">
        <v>152</v>
      </c>
      <c r="P1544" s="6" t="s">
        <v>153</v>
      </c>
      <c r="Q1544" s="11">
        <v>1760894987321</v>
      </c>
      <c r="R1544" s="12">
        <v>698096755</v>
      </c>
      <c r="S1544" s="6" t="str">
        <f>LEFT(Q1544,1)</f>
        <v>1</v>
      </c>
      <c r="T1544" s="6" t="str">
        <f>IF(S1544="1","Homme",IF(S1544="0","Inconnu","Femme"))</f>
        <v>Homme</v>
      </c>
      <c r="U1544" s="6" t="str">
        <f>"19"&amp;MID(Q1544, SEARCH("", Q1544) + 1,2)</f>
        <v>1976</v>
      </c>
      <c r="V1544" s="6" t="str">
        <f>FLOOR(U1544,5) &amp; "-" &amp; FLOOR(U1544,5) + 5</f>
        <v>1975-1980</v>
      </c>
      <c r="W1544" s="24">
        <f>IFERROR(VLOOKUP(Data_Set[[#This Row],[Type Transport]],'[1]Taux émission CO2e'!$A$5:$B$16,2,0),0)</f>
        <v>1</v>
      </c>
      <c r="X1544" s="28">
        <f>IFERROR(VLOOKUP(Data_Set[[#This Row],[Type Transport]],'[1]Taux émission CO2e'!$A$5:$D$16,4,0),0)</f>
        <v>0.24099999999999999</v>
      </c>
      <c r="Y1544" s="24">
        <f>IFERROR(VLOOKUP(Data_Set[[#This Row],[Type Transport]],'[1]Taux émission CO2e'!$A$20:$B$31,2,0),0)</f>
        <v>0</v>
      </c>
      <c r="Z1544" s="6">
        <f>IFERROR(VLOOKUP(Data_Set[[#This Row],[Type Transport]],'[1]Taux émission CO2e'!$A$20:$D$31,4,0),0)</f>
        <v>0</v>
      </c>
      <c r="AA1544" s="30">
        <f>Data_Set[[#This Row],[Repartition Segment 1]]*Data_Set[[#This Row],[Coefficient CO2 Segment 1]]*Data_Set[[#This Row],[Poids OT (T)]]*Data_Set[[#This Row],[Distance (KM)]]</f>
        <v>2.4575492999999997</v>
      </c>
      <c r="AB1544" s="30">
        <f>Data_Set[[#This Row],[Repartition Segment 2]]*Data_Set[[#This Row],[Coefficient CO2 Segment 2]]*Data_Set[[#This Row],[Poids OT (T)]]*Data_Set[[#This Row],[Distance (KM)]]</f>
        <v>0</v>
      </c>
      <c r="AC1544" s="30">
        <f>Data_Set[[#This Row],[Bilan CO2 Segment 1 (Kg CO2)]]+Data_Set[[#This Row],[Bilan CO2 Segment 2 (Kg CO2)]]</f>
        <v>2.4575492999999997</v>
      </c>
      <c r="AD1544" s="1"/>
    </row>
    <row r="1545" spans="1:30" ht="12.5" x14ac:dyDescent="0.25">
      <c r="A1545" s="7">
        <v>2022070063</v>
      </c>
      <c r="B1545" s="18">
        <v>44761</v>
      </c>
      <c r="C1545" s="18" t="str">
        <f>TEXT(B1545, "mmmm")</f>
        <v>juillet</v>
      </c>
      <c r="D1545" s="18" t="str">
        <f>TEXT(B1545,"aaaa")</f>
        <v>2022</v>
      </c>
      <c r="E1545" s="7">
        <v>1532900</v>
      </c>
      <c r="F1545" s="17">
        <v>150</v>
      </c>
      <c r="G1545" s="23">
        <f>Data_Set[[#This Row],[Poids OT (kg)]]/1000</f>
        <v>0.15</v>
      </c>
      <c r="H1545" s="6" t="s">
        <v>3</v>
      </c>
      <c r="I1545" s="7">
        <v>100</v>
      </c>
      <c r="J1545" s="6">
        <v>94440</v>
      </c>
      <c r="K1545" s="6" t="s">
        <v>25</v>
      </c>
      <c r="L1545" s="6">
        <v>91100</v>
      </c>
      <c r="M1545" s="6" t="s">
        <v>22</v>
      </c>
      <c r="N1545" s="7">
        <v>33.991</v>
      </c>
      <c r="O1545" s="6" t="s">
        <v>152</v>
      </c>
      <c r="P1545" s="6" t="s">
        <v>153</v>
      </c>
      <c r="Q1545" s="11">
        <v>1760894987321</v>
      </c>
      <c r="R1545" s="12">
        <v>698096755</v>
      </c>
      <c r="S1545" s="6" t="str">
        <f>LEFT(Q1545,1)</f>
        <v>1</v>
      </c>
      <c r="T1545" s="6" t="str">
        <f>IF(S1545="1","Homme",IF(S1545="0","Inconnu","Femme"))</f>
        <v>Homme</v>
      </c>
      <c r="U1545" s="6" t="str">
        <f>"19"&amp;MID(Q1545, SEARCH("", Q1545) + 1,2)</f>
        <v>1976</v>
      </c>
      <c r="V1545" s="6" t="str">
        <f>FLOOR(U1545,5) &amp; "-" &amp; FLOOR(U1545,5) + 5</f>
        <v>1975-1980</v>
      </c>
      <c r="W1545" s="24">
        <f>IFERROR(VLOOKUP(Data_Set[[#This Row],[Type Transport]],'[1]Taux émission CO2e'!$A$5:$B$16,2,0),0)</f>
        <v>1</v>
      </c>
      <c r="X1545" s="28">
        <f>IFERROR(VLOOKUP(Data_Set[[#This Row],[Type Transport]],'[1]Taux émission CO2e'!$A$5:$D$16,4,0),0)</f>
        <v>0.24099999999999999</v>
      </c>
      <c r="Y1545" s="24">
        <f>IFERROR(VLOOKUP(Data_Set[[#This Row],[Type Transport]],'[1]Taux émission CO2e'!$A$20:$B$31,2,0),0)</f>
        <v>0</v>
      </c>
      <c r="Z1545" s="6">
        <f>IFERROR(VLOOKUP(Data_Set[[#This Row],[Type Transport]],'[1]Taux émission CO2e'!$A$20:$D$31,4,0),0)</f>
        <v>0</v>
      </c>
      <c r="AA1545" s="30">
        <f>Data_Set[[#This Row],[Repartition Segment 1]]*Data_Set[[#This Row],[Coefficient CO2 Segment 1]]*Data_Set[[#This Row],[Poids OT (T)]]*Data_Set[[#This Row],[Distance (KM)]]</f>
        <v>1.2287746499999999</v>
      </c>
      <c r="AB1545" s="30">
        <f>Data_Set[[#This Row],[Repartition Segment 2]]*Data_Set[[#This Row],[Coefficient CO2 Segment 2]]*Data_Set[[#This Row],[Poids OT (T)]]*Data_Set[[#This Row],[Distance (KM)]]</f>
        <v>0</v>
      </c>
      <c r="AC1545" s="30">
        <f>Data_Set[[#This Row],[Bilan CO2 Segment 1 (Kg CO2)]]+Data_Set[[#This Row],[Bilan CO2 Segment 2 (Kg CO2)]]</f>
        <v>1.2287746499999999</v>
      </c>
      <c r="AD1545" s="1"/>
    </row>
    <row r="1546" spans="1:30" ht="12.5" x14ac:dyDescent="0.25">
      <c r="A1546" s="7">
        <v>2022070063</v>
      </c>
      <c r="B1546" s="18">
        <v>44767</v>
      </c>
      <c r="C1546" s="18" t="str">
        <f>TEXT(B1546, "mmmm")</f>
        <v>juillet</v>
      </c>
      <c r="D1546" s="18" t="str">
        <f>TEXT(B1546,"aaaa")</f>
        <v>2022</v>
      </c>
      <c r="E1546" s="7">
        <v>1535891</v>
      </c>
      <c r="F1546" s="17">
        <v>150</v>
      </c>
      <c r="G1546" s="23">
        <f>Data_Set[[#This Row],[Poids OT (kg)]]/1000</f>
        <v>0.15</v>
      </c>
      <c r="H1546" s="6" t="s">
        <v>3</v>
      </c>
      <c r="I1546" s="7">
        <v>100</v>
      </c>
      <c r="J1546" s="6">
        <v>94440</v>
      </c>
      <c r="K1546" s="6" t="s">
        <v>25</v>
      </c>
      <c r="L1546" s="6">
        <v>91100</v>
      </c>
      <c r="M1546" s="6" t="s">
        <v>22</v>
      </c>
      <c r="N1546" s="7">
        <v>33.991</v>
      </c>
      <c r="O1546" s="6" t="s">
        <v>152</v>
      </c>
      <c r="P1546" s="6" t="s">
        <v>153</v>
      </c>
      <c r="Q1546" s="11">
        <v>1760894987321</v>
      </c>
      <c r="R1546" s="12">
        <v>698096755</v>
      </c>
      <c r="S1546" s="6" t="str">
        <f>LEFT(Q1546,1)</f>
        <v>1</v>
      </c>
      <c r="T1546" s="6" t="str">
        <f>IF(S1546="1","Homme",IF(S1546="0","Inconnu","Femme"))</f>
        <v>Homme</v>
      </c>
      <c r="U1546" s="6" t="str">
        <f>"19"&amp;MID(Q1546, SEARCH("", Q1546) + 1,2)</f>
        <v>1976</v>
      </c>
      <c r="V1546" s="6" t="str">
        <f>FLOOR(U1546,5) &amp; "-" &amp; FLOOR(U1546,5) + 5</f>
        <v>1975-1980</v>
      </c>
      <c r="W1546" s="24">
        <f>IFERROR(VLOOKUP(Data_Set[[#This Row],[Type Transport]],'[1]Taux émission CO2e'!$A$5:$B$16,2,0),0)</f>
        <v>1</v>
      </c>
      <c r="X1546" s="28">
        <f>IFERROR(VLOOKUP(Data_Set[[#This Row],[Type Transport]],'[1]Taux émission CO2e'!$A$5:$D$16,4,0),0)</f>
        <v>0.24099999999999999</v>
      </c>
      <c r="Y1546" s="24">
        <f>IFERROR(VLOOKUP(Data_Set[[#This Row],[Type Transport]],'[1]Taux émission CO2e'!$A$20:$B$31,2,0),0)</f>
        <v>0</v>
      </c>
      <c r="Z1546" s="6">
        <f>IFERROR(VLOOKUP(Data_Set[[#This Row],[Type Transport]],'[1]Taux émission CO2e'!$A$20:$D$31,4,0),0)</f>
        <v>0</v>
      </c>
      <c r="AA1546" s="30">
        <f>Data_Set[[#This Row],[Repartition Segment 1]]*Data_Set[[#This Row],[Coefficient CO2 Segment 1]]*Data_Set[[#This Row],[Poids OT (T)]]*Data_Set[[#This Row],[Distance (KM)]]</f>
        <v>1.2287746499999999</v>
      </c>
      <c r="AB1546" s="30">
        <f>Data_Set[[#This Row],[Repartition Segment 2]]*Data_Set[[#This Row],[Coefficient CO2 Segment 2]]*Data_Set[[#This Row],[Poids OT (T)]]*Data_Set[[#This Row],[Distance (KM)]]</f>
        <v>0</v>
      </c>
      <c r="AC1546" s="30">
        <f>Data_Set[[#This Row],[Bilan CO2 Segment 1 (Kg CO2)]]+Data_Set[[#This Row],[Bilan CO2 Segment 2 (Kg CO2)]]</f>
        <v>1.2287746499999999</v>
      </c>
      <c r="AD1546" s="1"/>
    </row>
    <row r="1547" spans="1:30" ht="12.5" x14ac:dyDescent="0.25">
      <c r="A1547" s="7">
        <v>20220800118</v>
      </c>
      <c r="B1547" s="18">
        <v>44776</v>
      </c>
      <c r="C1547" s="18" t="str">
        <f>TEXT(B1547, "mmmm")</f>
        <v>août</v>
      </c>
      <c r="D1547" s="18" t="str">
        <f>TEXT(B1547,"aaaa")</f>
        <v>2022</v>
      </c>
      <c r="E1547" s="7">
        <v>1538982</v>
      </c>
      <c r="F1547" s="17">
        <v>450</v>
      </c>
      <c r="G1547" s="23">
        <f>Data_Set[[#This Row],[Poids OT (kg)]]/1000</f>
        <v>0.45</v>
      </c>
      <c r="H1547" s="6" t="s">
        <v>3</v>
      </c>
      <c r="I1547" s="7">
        <v>120</v>
      </c>
      <c r="J1547" s="6">
        <v>94440</v>
      </c>
      <c r="K1547" s="6" t="s">
        <v>25</v>
      </c>
      <c r="L1547" s="6">
        <v>91100</v>
      </c>
      <c r="M1547" s="6" t="s">
        <v>22</v>
      </c>
      <c r="N1547" s="7">
        <v>33.991</v>
      </c>
      <c r="O1547" s="6" t="s">
        <v>152</v>
      </c>
      <c r="P1547" s="6" t="s">
        <v>153</v>
      </c>
      <c r="Q1547" s="11">
        <v>1760894987321</v>
      </c>
      <c r="R1547" s="12">
        <v>698096755</v>
      </c>
      <c r="S1547" s="6" t="str">
        <f>LEFT(Q1547,1)</f>
        <v>1</v>
      </c>
      <c r="T1547" s="6" t="str">
        <f>IF(S1547="1","Homme",IF(S1547="0","Inconnu","Femme"))</f>
        <v>Homme</v>
      </c>
      <c r="U1547" s="6" t="str">
        <f>"19"&amp;MID(Q1547, SEARCH("", Q1547) + 1,2)</f>
        <v>1976</v>
      </c>
      <c r="V1547" s="6" t="str">
        <f>FLOOR(U1547,5) &amp; "-" &amp; FLOOR(U1547,5) + 5</f>
        <v>1975-1980</v>
      </c>
      <c r="W1547" s="24">
        <f>IFERROR(VLOOKUP(Data_Set[[#This Row],[Type Transport]],'[1]Taux émission CO2e'!$A$5:$B$16,2,0),0)</f>
        <v>1</v>
      </c>
      <c r="X1547" s="28">
        <f>IFERROR(VLOOKUP(Data_Set[[#This Row],[Type Transport]],'[1]Taux émission CO2e'!$A$5:$D$16,4,0),0)</f>
        <v>0.24099999999999999</v>
      </c>
      <c r="Y1547" s="24">
        <f>IFERROR(VLOOKUP(Data_Set[[#This Row],[Type Transport]],'[1]Taux émission CO2e'!$A$20:$B$31,2,0),0)</f>
        <v>0</v>
      </c>
      <c r="Z1547" s="6">
        <f>IFERROR(VLOOKUP(Data_Set[[#This Row],[Type Transport]],'[1]Taux émission CO2e'!$A$20:$D$31,4,0),0)</f>
        <v>0</v>
      </c>
      <c r="AA1547" s="30">
        <f>Data_Set[[#This Row],[Repartition Segment 1]]*Data_Set[[#This Row],[Coefficient CO2 Segment 1]]*Data_Set[[#This Row],[Poids OT (T)]]*Data_Set[[#This Row],[Distance (KM)]]</f>
        <v>3.6863239500000002</v>
      </c>
      <c r="AB1547" s="30">
        <f>Data_Set[[#This Row],[Repartition Segment 2]]*Data_Set[[#This Row],[Coefficient CO2 Segment 2]]*Data_Set[[#This Row],[Poids OT (T)]]*Data_Set[[#This Row],[Distance (KM)]]</f>
        <v>0</v>
      </c>
      <c r="AC1547" s="30">
        <f>Data_Set[[#This Row],[Bilan CO2 Segment 1 (Kg CO2)]]+Data_Set[[#This Row],[Bilan CO2 Segment 2 (Kg CO2)]]</f>
        <v>3.6863239500000002</v>
      </c>
      <c r="AD1547" s="1"/>
    </row>
    <row r="1548" spans="1:30" ht="12.5" x14ac:dyDescent="0.25">
      <c r="A1548" s="7">
        <v>20220800118</v>
      </c>
      <c r="B1548" s="18">
        <v>44782</v>
      </c>
      <c r="C1548" s="18" t="str">
        <f>TEXT(B1548, "mmmm")</f>
        <v>août</v>
      </c>
      <c r="D1548" s="18" t="str">
        <f>TEXT(B1548,"aaaa")</f>
        <v>2022</v>
      </c>
      <c r="E1548" s="7">
        <v>1540271</v>
      </c>
      <c r="F1548" s="17">
        <v>300</v>
      </c>
      <c r="G1548" s="23">
        <f>Data_Set[[#This Row],[Poids OT (kg)]]/1000</f>
        <v>0.3</v>
      </c>
      <c r="H1548" s="6" t="s">
        <v>3</v>
      </c>
      <c r="I1548" s="7">
        <v>100</v>
      </c>
      <c r="J1548" s="6">
        <v>94440</v>
      </c>
      <c r="K1548" s="6" t="s">
        <v>25</v>
      </c>
      <c r="L1548" s="6">
        <v>91100</v>
      </c>
      <c r="M1548" s="6" t="s">
        <v>22</v>
      </c>
      <c r="N1548" s="7">
        <v>33.991</v>
      </c>
      <c r="O1548" s="6" t="s">
        <v>152</v>
      </c>
      <c r="P1548" s="6" t="s">
        <v>153</v>
      </c>
      <c r="Q1548" s="11">
        <v>1760894987321</v>
      </c>
      <c r="R1548" s="12">
        <v>698096755</v>
      </c>
      <c r="S1548" s="6" t="str">
        <f>LEFT(Q1548,1)</f>
        <v>1</v>
      </c>
      <c r="T1548" s="6" t="str">
        <f>IF(S1548="1","Homme",IF(S1548="0","Inconnu","Femme"))</f>
        <v>Homme</v>
      </c>
      <c r="U1548" s="6" t="str">
        <f>"19"&amp;MID(Q1548, SEARCH("", Q1548) + 1,2)</f>
        <v>1976</v>
      </c>
      <c r="V1548" s="6" t="str">
        <f>FLOOR(U1548,5) &amp; "-" &amp; FLOOR(U1548,5) + 5</f>
        <v>1975-1980</v>
      </c>
      <c r="W1548" s="24">
        <f>IFERROR(VLOOKUP(Data_Set[[#This Row],[Type Transport]],'[1]Taux émission CO2e'!$A$5:$B$16,2,0),0)</f>
        <v>1</v>
      </c>
      <c r="X1548" s="28">
        <f>IFERROR(VLOOKUP(Data_Set[[#This Row],[Type Transport]],'[1]Taux émission CO2e'!$A$5:$D$16,4,0),0)</f>
        <v>0.24099999999999999</v>
      </c>
      <c r="Y1548" s="24">
        <f>IFERROR(VLOOKUP(Data_Set[[#This Row],[Type Transport]],'[1]Taux émission CO2e'!$A$20:$B$31,2,0),0)</f>
        <v>0</v>
      </c>
      <c r="Z1548" s="6">
        <f>IFERROR(VLOOKUP(Data_Set[[#This Row],[Type Transport]],'[1]Taux émission CO2e'!$A$20:$D$31,4,0),0)</f>
        <v>0</v>
      </c>
      <c r="AA1548" s="30">
        <f>Data_Set[[#This Row],[Repartition Segment 1]]*Data_Set[[#This Row],[Coefficient CO2 Segment 1]]*Data_Set[[#This Row],[Poids OT (T)]]*Data_Set[[#This Row],[Distance (KM)]]</f>
        <v>2.4575492999999997</v>
      </c>
      <c r="AB1548" s="30">
        <f>Data_Set[[#This Row],[Repartition Segment 2]]*Data_Set[[#This Row],[Coefficient CO2 Segment 2]]*Data_Set[[#This Row],[Poids OT (T)]]*Data_Set[[#This Row],[Distance (KM)]]</f>
        <v>0</v>
      </c>
      <c r="AC1548" s="30">
        <f>Data_Set[[#This Row],[Bilan CO2 Segment 1 (Kg CO2)]]+Data_Set[[#This Row],[Bilan CO2 Segment 2 (Kg CO2)]]</f>
        <v>2.4575492999999997</v>
      </c>
      <c r="AD1548" s="1"/>
    </row>
    <row r="1549" spans="1:30" ht="12.5" x14ac:dyDescent="0.25">
      <c r="A1549" s="7">
        <v>20220800118</v>
      </c>
      <c r="B1549" s="18">
        <v>44791</v>
      </c>
      <c r="C1549" s="18" t="str">
        <f>TEXT(B1549, "mmmm")</f>
        <v>août</v>
      </c>
      <c r="D1549" s="18" t="str">
        <f>TEXT(B1549,"aaaa")</f>
        <v>2022</v>
      </c>
      <c r="E1549" s="7">
        <v>1542351</v>
      </c>
      <c r="F1549" s="17">
        <v>300</v>
      </c>
      <c r="G1549" s="23">
        <f>Data_Set[[#This Row],[Poids OT (kg)]]/1000</f>
        <v>0.3</v>
      </c>
      <c r="H1549" s="6" t="s">
        <v>3</v>
      </c>
      <c r="I1549" s="7">
        <v>100</v>
      </c>
      <c r="J1549" s="6">
        <v>94440</v>
      </c>
      <c r="K1549" s="6" t="s">
        <v>25</v>
      </c>
      <c r="L1549" s="6">
        <v>91100</v>
      </c>
      <c r="M1549" s="6" t="s">
        <v>22</v>
      </c>
      <c r="N1549" s="7">
        <v>33.991</v>
      </c>
      <c r="O1549" s="6" t="s">
        <v>152</v>
      </c>
      <c r="P1549" s="6" t="s">
        <v>153</v>
      </c>
      <c r="Q1549" s="11">
        <v>1760894987321</v>
      </c>
      <c r="R1549" s="12">
        <v>698096755</v>
      </c>
      <c r="S1549" s="6" t="str">
        <f>LEFT(Q1549,1)</f>
        <v>1</v>
      </c>
      <c r="T1549" s="6" t="str">
        <f>IF(S1549="1","Homme",IF(S1549="0","Inconnu","Femme"))</f>
        <v>Homme</v>
      </c>
      <c r="U1549" s="6" t="str">
        <f>"19"&amp;MID(Q1549, SEARCH("", Q1549) + 1,2)</f>
        <v>1976</v>
      </c>
      <c r="V1549" s="6" t="str">
        <f>FLOOR(U1549,5) &amp; "-" &amp; FLOOR(U1549,5) + 5</f>
        <v>1975-1980</v>
      </c>
      <c r="W1549" s="24">
        <f>IFERROR(VLOOKUP(Data_Set[[#This Row],[Type Transport]],'[1]Taux émission CO2e'!$A$5:$B$16,2,0),0)</f>
        <v>1</v>
      </c>
      <c r="X1549" s="28">
        <f>IFERROR(VLOOKUP(Data_Set[[#This Row],[Type Transport]],'[1]Taux émission CO2e'!$A$5:$D$16,4,0),0)</f>
        <v>0.24099999999999999</v>
      </c>
      <c r="Y1549" s="24">
        <f>IFERROR(VLOOKUP(Data_Set[[#This Row],[Type Transport]],'[1]Taux émission CO2e'!$A$20:$B$31,2,0),0)</f>
        <v>0</v>
      </c>
      <c r="Z1549" s="6">
        <f>IFERROR(VLOOKUP(Data_Set[[#This Row],[Type Transport]],'[1]Taux émission CO2e'!$A$20:$D$31,4,0),0)</f>
        <v>0</v>
      </c>
      <c r="AA1549" s="30">
        <f>Data_Set[[#This Row],[Repartition Segment 1]]*Data_Set[[#This Row],[Coefficient CO2 Segment 1]]*Data_Set[[#This Row],[Poids OT (T)]]*Data_Set[[#This Row],[Distance (KM)]]</f>
        <v>2.4575492999999997</v>
      </c>
      <c r="AB1549" s="30">
        <f>Data_Set[[#This Row],[Repartition Segment 2]]*Data_Set[[#This Row],[Coefficient CO2 Segment 2]]*Data_Set[[#This Row],[Poids OT (T)]]*Data_Set[[#This Row],[Distance (KM)]]</f>
        <v>0</v>
      </c>
      <c r="AC1549" s="30">
        <f>Data_Set[[#This Row],[Bilan CO2 Segment 1 (Kg CO2)]]+Data_Set[[#This Row],[Bilan CO2 Segment 2 (Kg CO2)]]</f>
        <v>2.4575492999999997</v>
      </c>
      <c r="AD1549" s="1"/>
    </row>
    <row r="1550" spans="1:30" ht="12.5" x14ac:dyDescent="0.25">
      <c r="A1550" s="7">
        <v>20220800118</v>
      </c>
      <c r="B1550" s="18">
        <v>44797</v>
      </c>
      <c r="C1550" s="18" t="str">
        <f>TEXT(B1550, "mmmm")</f>
        <v>août</v>
      </c>
      <c r="D1550" s="18" t="str">
        <f>TEXT(B1550,"aaaa")</f>
        <v>2022</v>
      </c>
      <c r="E1550" s="7">
        <v>1544251</v>
      </c>
      <c r="F1550" s="17">
        <v>200</v>
      </c>
      <c r="G1550" s="23">
        <f>Data_Set[[#This Row],[Poids OT (kg)]]/1000</f>
        <v>0.2</v>
      </c>
      <c r="H1550" s="6" t="s">
        <v>3</v>
      </c>
      <c r="I1550" s="7">
        <v>100</v>
      </c>
      <c r="J1550" s="6">
        <v>94440</v>
      </c>
      <c r="K1550" s="6" t="s">
        <v>25</v>
      </c>
      <c r="L1550" s="6">
        <v>91100</v>
      </c>
      <c r="M1550" s="6" t="s">
        <v>22</v>
      </c>
      <c r="N1550" s="7">
        <v>33.991</v>
      </c>
      <c r="O1550" s="6" t="s">
        <v>152</v>
      </c>
      <c r="P1550" s="6" t="s">
        <v>153</v>
      </c>
      <c r="Q1550" s="11">
        <v>1760894987321</v>
      </c>
      <c r="R1550" s="12">
        <v>698096755</v>
      </c>
      <c r="S1550" s="6" t="str">
        <f>LEFT(Q1550,1)</f>
        <v>1</v>
      </c>
      <c r="T1550" s="6" t="str">
        <f>IF(S1550="1","Homme",IF(S1550="0","Inconnu","Femme"))</f>
        <v>Homme</v>
      </c>
      <c r="U1550" s="6" t="str">
        <f>"19"&amp;MID(Q1550, SEARCH("", Q1550) + 1,2)</f>
        <v>1976</v>
      </c>
      <c r="V1550" s="6" t="str">
        <f>FLOOR(U1550,5) &amp; "-" &amp; FLOOR(U1550,5) + 5</f>
        <v>1975-1980</v>
      </c>
      <c r="W1550" s="24">
        <f>IFERROR(VLOOKUP(Data_Set[[#This Row],[Type Transport]],'[1]Taux émission CO2e'!$A$5:$B$16,2,0),0)</f>
        <v>1</v>
      </c>
      <c r="X1550" s="28">
        <f>IFERROR(VLOOKUP(Data_Set[[#This Row],[Type Transport]],'[1]Taux émission CO2e'!$A$5:$D$16,4,0),0)</f>
        <v>0.24099999999999999</v>
      </c>
      <c r="Y1550" s="24">
        <f>IFERROR(VLOOKUP(Data_Set[[#This Row],[Type Transport]],'[1]Taux émission CO2e'!$A$20:$B$31,2,0),0)</f>
        <v>0</v>
      </c>
      <c r="Z1550" s="6">
        <f>IFERROR(VLOOKUP(Data_Set[[#This Row],[Type Transport]],'[1]Taux émission CO2e'!$A$20:$D$31,4,0),0)</f>
        <v>0</v>
      </c>
      <c r="AA1550" s="30">
        <f>Data_Set[[#This Row],[Repartition Segment 1]]*Data_Set[[#This Row],[Coefficient CO2 Segment 1]]*Data_Set[[#This Row],[Poids OT (T)]]*Data_Set[[#This Row],[Distance (KM)]]</f>
        <v>1.6383661999999999</v>
      </c>
      <c r="AB1550" s="30">
        <f>Data_Set[[#This Row],[Repartition Segment 2]]*Data_Set[[#This Row],[Coefficient CO2 Segment 2]]*Data_Set[[#This Row],[Poids OT (T)]]*Data_Set[[#This Row],[Distance (KM)]]</f>
        <v>0</v>
      </c>
      <c r="AC1550" s="30">
        <f>Data_Set[[#This Row],[Bilan CO2 Segment 1 (Kg CO2)]]+Data_Set[[#This Row],[Bilan CO2 Segment 2 (Kg CO2)]]</f>
        <v>1.6383661999999999</v>
      </c>
      <c r="AD1550" s="1"/>
    </row>
    <row r="1551" spans="1:30" ht="12.5" x14ac:dyDescent="0.25">
      <c r="A1551" s="7">
        <v>20220800118</v>
      </c>
      <c r="B1551" s="18">
        <v>44805</v>
      </c>
      <c r="C1551" s="18" t="str">
        <f>TEXT(B1551, "mmmm")</f>
        <v>septembre</v>
      </c>
      <c r="D1551" s="18" t="str">
        <f>TEXT(B1551,"aaaa")</f>
        <v>2022</v>
      </c>
      <c r="E1551" s="7">
        <v>1547264</v>
      </c>
      <c r="F1551" s="17">
        <v>200</v>
      </c>
      <c r="G1551" s="23">
        <f>Data_Set[[#This Row],[Poids OT (kg)]]/1000</f>
        <v>0.2</v>
      </c>
      <c r="H1551" s="6" t="s">
        <v>3</v>
      </c>
      <c r="I1551" s="7">
        <v>100</v>
      </c>
      <c r="J1551" s="6">
        <v>94440</v>
      </c>
      <c r="K1551" s="6" t="s">
        <v>25</v>
      </c>
      <c r="L1551" s="6">
        <v>91100</v>
      </c>
      <c r="M1551" s="6" t="s">
        <v>22</v>
      </c>
      <c r="N1551" s="7">
        <v>33.991</v>
      </c>
      <c r="O1551" s="6" t="s">
        <v>152</v>
      </c>
      <c r="P1551" s="6" t="s">
        <v>153</v>
      </c>
      <c r="Q1551" s="11">
        <v>1760894987321</v>
      </c>
      <c r="R1551" s="12">
        <v>698096755</v>
      </c>
      <c r="S1551" s="6" t="str">
        <f>LEFT(Q1551,1)</f>
        <v>1</v>
      </c>
      <c r="T1551" s="6" t="str">
        <f>IF(S1551="1","Homme",IF(S1551="0","Inconnu","Femme"))</f>
        <v>Homme</v>
      </c>
      <c r="U1551" s="6" t="str">
        <f>"19"&amp;MID(Q1551, SEARCH("", Q1551) + 1,2)</f>
        <v>1976</v>
      </c>
      <c r="V1551" s="6" t="str">
        <f>FLOOR(U1551,5) &amp; "-" &amp; FLOOR(U1551,5) + 5</f>
        <v>1975-1980</v>
      </c>
      <c r="W1551" s="24">
        <f>IFERROR(VLOOKUP(Data_Set[[#This Row],[Type Transport]],'[1]Taux émission CO2e'!$A$5:$B$16,2,0),0)</f>
        <v>1</v>
      </c>
      <c r="X1551" s="28">
        <f>IFERROR(VLOOKUP(Data_Set[[#This Row],[Type Transport]],'[1]Taux émission CO2e'!$A$5:$D$16,4,0),0)</f>
        <v>0.24099999999999999</v>
      </c>
      <c r="Y1551" s="24">
        <f>IFERROR(VLOOKUP(Data_Set[[#This Row],[Type Transport]],'[1]Taux émission CO2e'!$A$20:$B$31,2,0),0)</f>
        <v>0</v>
      </c>
      <c r="Z1551" s="6">
        <f>IFERROR(VLOOKUP(Data_Set[[#This Row],[Type Transport]],'[1]Taux émission CO2e'!$A$20:$D$31,4,0),0)</f>
        <v>0</v>
      </c>
      <c r="AA1551" s="30">
        <f>Data_Set[[#This Row],[Repartition Segment 1]]*Data_Set[[#This Row],[Coefficient CO2 Segment 1]]*Data_Set[[#This Row],[Poids OT (T)]]*Data_Set[[#This Row],[Distance (KM)]]</f>
        <v>1.6383661999999999</v>
      </c>
      <c r="AB1551" s="30">
        <f>Data_Set[[#This Row],[Repartition Segment 2]]*Data_Set[[#This Row],[Coefficient CO2 Segment 2]]*Data_Set[[#This Row],[Poids OT (T)]]*Data_Set[[#This Row],[Distance (KM)]]</f>
        <v>0</v>
      </c>
      <c r="AC1551" s="30">
        <f>Data_Set[[#This Row],[Bilan CO2 Segment 1 (Kg CO2)]]+Data_Set[[#This Row],[Bilan CO2 Segment 2 (Kg CO2)]]</f>
        <v>1.6383661999999999</v>
      </c>
      <c r="AD1551" s="1"/>
    </row>
    <row r="1552" spans="1:30" ht="12.5" x14ac:dyDescent="0.25">
      <c r="A1552" s="7">
        <v>20210600050</v>
      </c>
      <c r="B1552" s="18">
        <v>44368</v>
      </c>
      <c r="C1552" s="18" t="str">
        <f>TEXT(B1552, "mmmm")</f>
        <v>juin</v>
      </c>
      <c r="D1552" s="18" t="str">
        <f>TEXT(B1552,"aaaa")</f>
        <v>2021</v>
      </c>
      <c r="E1552" s="7">
        <v>1377990</v>
      </c>
      <c r="F1552" s="17">
        <v>120</v>
      </c>
      <c r="G1552" s="23">
        <f>Data_Set[[#This Row],[Poids OT (kg)]]/1000</f>
        <v>0.12</v>
      </c>
      <c r="H1552" s="6" t="s">
        <v>3</v>
      </c>
      <c r="I1552" s="7">
        <v>80</v>
      </c>
      <c r="J1552" s="6">
        <v>91100</v>
      </c>
      <c r="K1552" s="6" t="s">
        <v>22</v>
      </c>
      <c r="L1552" s="6">
        <v>75014</v>
      </c>
      <c r="M1552" s="6" t="s">
        <v>99</v>
      </c>
      <c r="N1552" s="7">
        <v>33.095999999999997</v>
      </c>
      <c r="O1552" s="6" t="s">
        <v>145</v>
      </c>
      <c r="P1552" s="6" t="s">
        <v>146</v>
      </c>
      <c r="Q1552" s="11">
        <v>1690891543678</v>
      </c>
      <c r="R1552" s="12">
        <v>154098765</v>
      </c>
      <c r="S1552" s="6" t="str">
        <f>LEFT(Q1552,1)</f>
        <v>1</v>
      </c>
      <c r="T1552" s="6" t="str">
        <f>IF(S1552="1","Homme",IF(S1552="0","Inconnu","Femme"))</f>
        <v>Homme</v>
      </c>
      <c r="U1552" s="6" t="str">
        <f>"19"&amp;MID(Q1552, SEARCH("", Q1552) + 1,2)</f>
        <v>1969</v>
      </c>
      <c r="V1552" s="6" t="str">
        <f>FLOOR(U1552,5) &amp; "-" &amp; FLOOR(U1552,5) + 5</f>
        <v>1965-1970</v>
      </c>
      <c r="W1552" s="24">
        <f>IFERROR(VLOOKUP(Data_Set[[#This Row],[Type Transport]],'[1]Taux émission CO2e'!$A$5:$B$16,2,0),0)</f>
        <v>1</v>
      </c>
      <c r="X1552" s="28">
        <f>IFERROR(VLOOKUP(Data_Set[[#This Row],[Type Transport]],'[1]Taux émission CO2e'!$A$5:$D$16,4,0),0)</f>
        <v>0.24099999999999999</v>
      </c>
      <c r="Y1552" s="24">
        <f>IFERROR(VLOOKUP(Data_Set[[#This Row],[Type Transport]],'[1]Taux émission CO2e'!$A$20:$B$31,2,0),0)</f>
        <v>0</v>
      </c>
      <c r="Z1552" s="6">
        <f>IFERROR(VLOOKUP(Data_Set[[#This Row],[Type Transport]],'[1]Taux émission CO2e'!$A$20:$D$31,4,0),0)</f>
        <v>0</v>
      </c>
      <c r="AA1552" s="30">
        <f>Data_Set[[#This Row],[Repartition Segment 1]]*Data_Set[[#This Row],[Coefficient CO2 Segment 1]]*Data_Set[[#This Row],[Poids OT (T)]]*Data_Set[[#This Row],[Distance (KM)]]</f>
        <v>0.95713631999999982</v>
      </c>
      <c r="AB1552" s="30">
        <f>Data_Set[[#This Row],[Repartition Segment 2]]*Data_Set[[#This Row],[Coefficient CO2 Segment 2]]*Data_Set[[#This Row],[Poids OT (T)]]*Data_Set[[#This Row],[Distance (KM)]]</f>
        <v>0</v>
      </c>
      <c r="AC1552" s="30">
        <f>Data_Set[[#This Row],[Bilan CO2 Segment 1 (Kg CO2)]]+Data_Set[[#This Row],[Bilan CO2 Segment 2 (Kg CO2)]]</f>
        <v>0.95713631999999982</v>
      </c>
      <c r="AD1552" s="1"/>
    </row>
    <row r="1553" spans="1:30" ht="12.5" x14ac:dyDescent="0.25">
      <c r="A1553" s="7">
        <v>20220800118</v>
      </c>
      <c r="B1553" s="18">
        <v>44785</v>
      </c>
      <c r="C1553" s="18" t="str">
        <f>TEXT(B1553, "mmmm")</f>
        <v>août</v>
      </c>
      <c r="D1553" s="18" t="str">
        <f>TEXT(B1553,"aaaa")</f>
        <v>2022</v>
      </c>
      <c r="E1553" s="7">
        <v>1541808</v>
      </c>
      <c r="F1553" s="17">
        <v>44</v>
      </c>
      <c r="G1553" s="23">
        <f>Data_Set[[#This Row],[Poids OT (kg)]]/1000</f>
        <v>4.3999999999999997E-2</v>
      </c>
      <c r="H1553" s="6" t="s">
        <v>0</v>
      </c>
      <c r="I1553" s="7">
        <v>80</v>
      </c>
      <c r="J1553" s="6">
        <v>91100</v>
      </c>
      <c r="K1553" s="6" t="s">
        <v>22</v>
      </c>
      <c r="L1553" s="6">
        <v>92160</v>
      </c>
      <c r="M1553" s="6" t="s">
        <v>133</v>
      </c>
      <c r="N1553" s="7">
        <v>28.826000000000001</v>
      </c>
      <c r="O1553" s="6" t="s">
        <v>145</v>
      </c>
      <c r="P1553" s="6" t="s">
        <v>146</v>
      </c>
      <c r="Q1553" s="11">
        <v>1690891543678</v>
      </c>
      <c r="R1553" s="12">
        <v>154098765</v>
      </c>
      <c r="S1553" s="6" t="str">
        <f>LEFT(Q1553,1)</f>
        <v>1</v>
      </c>
      <c r="T1553" s="6" t="str">
        <f>IF(S1553="1","Homme",IF(S1553="0","Inconnu","Femme"))</f>
        <v>Homme</v>
      </c>
      <c r="U1553" s="6" t="str">
        <f>"19"&amp;MID(Q1553, SEARCH("", Q1553) + 1,2)</f>
        <v>1969</v>
      </c>
      <c r="V1553" s="6" t="str">
        <f>FLOOR(U1553,5) &amp; "-" &amp; FLOOR(U1553,5) + 5</f>
        <v>1965-1970</v>
      </c>
      <c r="W1553" s="24">
        <f>IFERROR(VLOOKUP(Data_Set[[#This Row],[Type Transport]],'[1]Taux émission CO2e'!$A$5:$B$16,2,0),0)</f>
        <v>0.3</v>
      </c>
      <c r="X1553" s="28">
        <f>IFERROR(VLOOKUP(Data_Set[[#This Row],[Type Transport]],'[1]Taux émission CO2e'!$A$5:$D$16,4,0),0)</f>
        <v>0.16</v>
      </c>
      <c r="Y1553" s="24">
        <f>IFERROR(VLOOKUP(Data_Set[[#This Row],[Type Transport]],'[1]Taux émission CO2e'!$A$20:$B$31,2,0),0)</f>
        <v>0.7</v>
      </c>
      <c r="Z1553" s="6">
        <f>IFERROR(VLOOKUP(Data_Set[[#This Row],[Type Transport]],'[1]Taux émission CO2e'!$A$20:$D$31,4,0),0)</f>
        <v>6.7400000000000002E-2</v>
      </c>
      <c r="AA1553" s="30">
        <f>Data_Set[[#This Row],[Repartition Segment 1]]*Data_Set[[#This Row],[Coefficient CO2 Segment 1]]*Data_Set[[#This Row],[Poids OT (T)]]*Data_Set[[#This Row],[Distance (KM)]]</f>
        <v>6.0880511999999991E-2</v>
      </c>
      <c r="AB1553" s="30">
        <f>Data_Set[[#This Row],[Repartition Segment 2]]*Data_Set[[#This Row],[Coefficient CO2 Segment 2]]*Data_Set[[#This Row],[Poids OT (T)]]*Data_Set[[#This Row],[Distance (KM)]]</f>
        <v>5.9840469919999993E-2</v>
      </c>
      <c r="AC1553" s="30">
        <f>Data_Set[[#This Row],[Bilan CO2 Segment 1 (Kg CO2)]]+Data_Set[[#This Row],[Bilan CO2 Segment 2 (Kg CO2)]]</f>
        <v>0.12072098191999998</v>
      </c>
      <c r="AD1553" s="1"/>
    </row>
    <row r="1554" spans="1:30" ht="12.5" x14ac:dyDescent="0.25">
      <c r="A1554" s="7">
        <v>2022090069</v>
      </c>
      <c r="B1554" s="18">
        <v>44831</v>
      </c>
      <c r="C1554" s="18" t="str">
        <f>TEXT(B1554, "mmmm")</f>
        <v>septembre</v>
      </c>
      <c r="D1554" s="18" t="str">
        <f>TEXT(B1554,"aaaa")</f>
        <v>2022</v>
      </c>
      <c r="E1554" s="7">
        <v>1559216</v>
      </c>
      <c r="F1554" s="17">
        <v>90</v>
      </c>
      <c r="G1554" s="23">
        <f>Data_Set[[#This Row],[Poids OT (kg)]]/1000</f>
        <v>0.09</v>
      </c>
      <c r="H1554" s="6" t="s">
        <v>0</v>
      </c>
      <c r="I1554" s="7">
        <v>80</v>
      </c>
      <c r="J1554" s="6">
        <v>91100</v>
      </c>
      <c r="K1554" s="6" t="s">
        <v>22</v>
      </c>
      <c r="L1554" s="6">
        <v>92160</v>
      </c>
      <c r="M1554" s="6" t="s">
        <v>133</v>
      </c>
      <c r="N1554" s="7">
        <v>28.826000000000001</v>
      </c>
      <c r="O1554" s="6" t="s">
        <v>145</v>
      </c>
      <c r="P1554" s="6" t="s">
        <v>146</v>
      </c>
      <c r="Q1554" s="11">
        <v>1690891543678</v>
      </c>
      <c r="R1554" s="12">
        <v>154098765</v>
      </c>
      <c r="S1554" s="6" t="str">
        <f>LEFT(Q1554,1)</f>
        <v>1</v>
      </c>
      <c r="T1554" s="6" t="str">
        <f>IF(S1554="1","Homme",IF(S1554="0","Inconnu","Femme"))</f>
        <v>Homme</v>
      </c>
      <c r="U1554" s="6" t="str">
        <f>"19"&amp;MID(Q1554, SEARCH("", Q1554) + 1,2)</f>
        <v>1969</v>
      </c>
      <c r="V1554" s="6" t="str">
        <f>FLOOR(U1554,5) &amp; "-" &amp; FLOOR(U1554,5) + 5</f>
        <v>1965-1970</v>
      </c>
      <c r="W1554" s="24">
        <f>IFERROR(VLOOKUP(Data_Set[[#This Row],[Type Transport]],'[1]Taux émission CO2e'!$A$5:$B$16,2,0),0)</f>
        <v>0.3</v>
      </c>
      <c r="X1554" s="28">
        <f>IFERROR(VLOOKUP(Data_Set[[#This Row],[Type Transport]],'[1]Taux émission CO2e'!$A$5:$D$16,4,0),0)</f>
        <v>0.16</v>
      </c>
      <c r="Y1554" s="24">
        <f>IFERROR(VLOOKUP(Data_Set[[#This Row],[Type Transport]],'[1]Taux émission CO2e'!$A$20:$B$31,2,0),0)</f>
        <v>0.7</v>
      </c>
      <c r="Z1554" s="6">
        <f>IFERROR(VLOOKUP(Data_Set[[#This Row],[Type Transport]],'[1]Taux émission CO2e'!$A$20:$D$31,4,0),0)</f>
        <v>6.7400000000000002E-2</v>
      </c>
      <c r="AA1554" s="30">
        <f>Data_Set[[#This Row],[Repartition Segment 1]]*Data_Set[[#This Row],[Coefficient CO2 Segment 1]]*Data_Set[[#This Row],[Poids OT (T)]]*Data_Set[[#This Row],[Distance (KM)]]</f>
        <v>0.12452832</v>
      </c>
      <c r="AB1554" s="30">
        <f>Data_Set[[#This Row],[Repartition Segment 2]]*Data_Set[[#This Row],[Coefficient CO2 Segment 2]]*Data_Set[[#This Row],[Poids OT (T)]]*Data_Set[[#This Row],[Distance (KM)]]</f>
        <v>0.12240096119999999</v>
      </c>
      <c r="AC1554" s="30">
        <f>Data_Set[[#This Row],[Bilan CO2 Segment 1 (Kg CO2)]]+Data_Set[[#This Row],[Bilan CO2 Segment 2 (Kg CO2)]]</f>
        <v>0.24692928119999999</v>
      </c>
      <c r="AD1554" s="1"/>
    </row>
    <row r="1555" spans="1:30" ht="12.5" x14ac:dyDescent="0.25">
      <c r="A1555" s="7">
        <v>20210600050</v>
      </c>
      <c r="B1555" s="18">
        <v>44363</v>
      </c>
      <c r="C1555" s="18" t="str">
        <f>TEXT(B1555, "mmmm")</f>
        <v>juin</v>
      </c>
      <c r="D1555" s="18" t="str">
        <f>TEXT(B1555,"aaaa")</f>
        <v>2021</v>
      </c>
      <c r="E1555" s="7">
        <v>1376211</v>
      </c>
      <c r="F1555" s="17">
        <v>70</v>
      </c>
      <c r="G1555" s="23">
        <f>Data_Set[[#This Row],[Poids OT (kg)]]/1000</f>
        <v>7.0000000000000007E-2</v>
      </c>
      <c r="H1555" s="6" t="s">
        <v>3</v>
      </c>
      <c r="I1555" s="7">
        <v>80</v>
      </c>
      <c r="J1555" s="6">
        <v>91100</v>
      </c>
      <c r="K1555" s="6" t="s">
        <v>22</v>
      </c>
      <c r="L1555" s="6">
        <v>94240</v>
      </c>
      <c r="M1555" s="6" t="s">
        <v>96</v>
      </c>
      <c r="N1555" s="7">
        <v>28.577999999999999</v>
      </c>
      <c r="O1555" s="6" t="s">
        <v>145</v>
      </c>
      <c r="P1555" s="6" t="s">
        <v>146</v>
      </c>
      <c r="Q1555" s="11">
        <v>1690891543678</v>
      </c>
      <c r="R1555" s="12">
        <v>154098765</v>
      </c>
      <c r="S1555" s="6" t="str">
        <f>LEFT(Q1555,1)</f>
        <v>1</v>
      </c>
      <c r="T1555" s="6" t="str">
        <f>IF(S1555="1","Homme",IF(S1555="0","Inconnu","Femme"))</f>
        <v>Homme</v>
      </c>
      <c r="U1555" s="6" t="str">
        <f>"19"&amp;MID(Q1555, SEARCH("", Q1555) + 1,2)</f>
        <v>1969</v>
      </c>
      <c r="V1555" s="6" t="str">
        <f>FLOOR(U1555,5) &amp; "-" &amp; FLOOR(U1555,5) + 5</f>
        <v>1965-1970</v>
      </c>
      <c r="W1555" s="24">
        <f>IFERROR(VLOOKUP(Data_Set[[#This Row],[Type Transport]],'[1]Taux émission CO2e'!$A$5:$B$16,2,0),0)</f>
        <v>1</v>
      </c>
      <c r="X1555" s="28">
        <f>IFERROR(VLOOKUP(Data_Set[[#This Row],[Type Transport]],'[1]Taux émission CO2e'!$A$5:$D$16,4,0),0)</f>
        <v>0.24099999999999999</v>
      </c>
      <c r="Y1555" s="24">
        <f>IFERROR(VLOOKUP(Data_Set[[#This Row],[Type Transport]],'[1]Taux émission CO2e'!$A$20:$B$31,2,0),0)</f>
        <v>0</v>
      </c>
      <c r="Z1555" s="6">
        <f>IFERROR(VLOOKUP(Data_Set[[#This Row],[Type Transport]],'[1]Taux émission CO2e'!$A$20:$D$31,4,0),0)</f>
        <v>0</v>
      </c>
      <c r="AA1555" s="30">
        <f>Data_Set[[#This Row],[Repartition Segment 1]]*Data_Set[[#This Row],[Coefficient CO2 Segment 1]]*Data_Set[[#This Row],[Poids OT (T)]]*Data_Set[[#This Row],[Distance (KM)]]</f>
        <v>0.48211085999999997</v>
      </c>
      <c r="AB1555" s="30">
        <f>Data_Set[[#This Row],[Repartition Segment 2]]*Data_Set[[#This Row],[Coefficient CO2 Segment 2]]*Data_Set[[#This Row],[Poids OT (T)]]*Data_Set[[#This Row],[Distance (KM)]]</f>
        <v>0</v>
      </c>
      <c r="AC1555" s="30">
        <f>Data_Set[[#This Row],[Bilan CO2 Segment 1 (Kg CO2)]]+Data_Set[[#This Row],[Bilan CO2 Segment 2 (Kg CO2)]]</f>
        <v>0.48211085999999997</v>
      </c>
      <c r="AD1555" s="1"/>
    </row>
    <row r="1556" spans="1:30" ht="12.5" x14ac:dyDescent="0.25">
      <c r="A1556" s="7">
        <v>20210400066</v>
      </c>
      <c r="B1556" s="18">
        <v>44306</v>
      </c>
      <c r="C1556" s="18" t="str">
        <f>TEXT(B1556, "mmmm")</f>
        <v>avril</v>
      </c>
      <c r="D1556" s="18" t="str">
        <f>TEXT(B1556,"aaaa")</f>
        <v>2021</v>
      </c>
      <c r="E1556" s="7">
        <v>1349851</v>
      </c>
      <c r="F1556" s="17">
        <v>500</v>
      </c>
      <c r="G1556" s="23">
        <f>Data_Set[[#This Row],[Poids OT (kg)]]/1000</f>
        <v>0.5</v>
      </c>
      <c r="H1556" s="6" t="s">
        <v>2</v>
      </c>
      <c r="I1556" s="7">
        <v>123</v>
      </c>
      <c r="J1556" s="6">
        <v>91100</v>
      </c>
      <c r="K1556" s="6" t="s">
        <v>22</v>
      </c>
      <c r="L1556" s="6">
        <v>91460</v>
      </c>
      <c r="M1556" s="6" t="s">
        <v>89</v>
      </c>
      <c r="N1556" s="7">
        <v>23.672000000000001</v>
      </c>
      <c r="O1556" s="6" t="s">
        <v>145</v>
      </c>
      <c r="P1556" s="6" t="s">
        <v>146</v>
      </c>
      <c r="Q1556" s="11">
        <v>1690891543678</v>
      </c>
      <c r="R1556" s="12">
        <v>154098765</v>
      </c>
      <c r="S1556" s="6" t="str">
        <f>LEFT(Q1556,1)</f>
        <v>1</v>
      </c>
      <c r="T1556" s="6" t="str">
        <f>IF(S1556="1","Homme",IF(S1556="0","Inconnu","Femme"))</f>
        <v>Homme</v>
      </c>
      <c r="U1556" s="6" t="str">
        <f>"19"&amp;MID(Q1556, SEARCH("", Q1556) + 1,2)</f>
        <v>1969</v>
      </c>
      <c r="V1556" s="6" t="str">
        <f>FLOOR(U1556,5) &amp; "-" &amp; FLOOR(U1556,5) + 5</f>
        <v>1965-1970</v>
      </c>
      <c r="W1556" s="24">
        <f>IFERROR(VLOOKUP(Data_Set[[#This Row],[Type Transport]],'[1]Taux émission CO2e'!$A$5:$B$16,2,0),0)</f>
        <v>1</v>
      </c>
      <c r="X1556" s="28">
        <f>IFERROR(VLOOKUP(Data_Set[[#This Row],[Type Transport]],'[1]Taux émission CO2e'!$A$5:$D$16,4,0),0)</f>
        <v>6.7400000000000002E-2</v>
      </c>
      <c r="Y1556" s="24">
        <f>IFERROR(VLOOKUP(Data_Set[[#This Row],[Type Transport]],'[1]Taux émission CO2e'!$A$20:$B$31,2,0),0)</f>
        <v>0</v>
      </c>
      <c r="Z1556" s="6">
        <f>IFERROR(VLOOKUP(Data_Set[[#This Row],[Type Transport]],'[1]Taux émission CO2e'!$A$20:$D$31,4,0),0)</f>
        <v>0</v>
      </c>
      <c r="AA1556" s="30">
        <f>Data_Set[[#This Row],[Repartition Segment 1]]*Data_Set[[#This Row],[Coefficient CO2 Segment 1]]*Data_Set[[#This Row],[Poids OT (T)]]*Data_Set[[#This Row],[Distance (KM)]]</f>
        <v>0.79774640000000008</v>
      </c>
      <c r="AB1556" s="30">
        <f>Data_Set[[#This Row],[Repartition Segment 2]]*Data_Set[[#This Row],[Coefficient CO2 Segment 2]]*Data_Set[[#This Row],[Poids OT (T)]]*Data_Set[[#This Row],[Distance (KM)]]</f>
        <v>0</v>
      </c>
      <c r="AC1556" s="30">
        <f>Data_Set[[#This Row],[Bilan CO2 Segment 1 (Kg CO2)]]+Data_Set[[#This Row],[Bilan CO2 Segment 2 (Kg CO2)]]</f>
        <v>0.79774640000000008</v>
      </c>
      <c r="AD1556" s="1"/>
    </row>
    <row r="1557" spans="1:30" ht="12.5" x14ac:dyDescent="0.25">
      <c r="A1557" s="7">
        <v>202203000165</v>
      </c>
      <c r="B1557" s="18">
        <v>44649</v>
      </c>
      <c r="C1557" s="18" t="str">
        <f>TEXT(B1557, "mmmm")</f>
        <v>mars</v>
      </c>
      <c r="D1557" s="18" t="str">
        <f>TEXT(B1557,"aaaa")</f>
        <v>2022</v>
      </c>
      <c r="E1557" s="7">
        <v>1485340</v>
      </c>
      <c r="F1557" s="17">
        <v>200</v>
      </c>
      <c r="G1557" s="23">
        <f>Data_Set[[#This Row],[Poids OT (kg)]]/1000</f>
        <v>0.2</v>
      </c>
      <c r="H1557" s="6" t="s">
        <v>3</v>
      </c>
      <c r="I1557" s="7">
        <v>80</v>
      </c>
      <c r="J1557" s="6">
        <v>91100</v>
      </c>
      <c r="K1557" s="6" t="s">
        <v>22</v>
      </c>
      <c r="L1557" s="6">
        <v>91300</v>
      </c>
      <c r="M1557" s="6" t="s">
        <v>124</v>
      </c>
      <c r="N1557" s="7">
        <v>23.132999999999999</v>
      </c>
      <c r="O1557" s="6" t="s">
        <v>145</v>
      </c>
      <c r="P1557" s="6" t="s">
        <v>146</v>
      </c>
      <c r="Q1557" s="11">
        <v>1690891543678</v>
      </c>
      <c r="R1557" s="12">
        <v>154098765</v>
      </c>
      <c r="S1557" s="6" t="str">
        <f>LEFT(Q1557,1)</f>
        <v>1</v>
      </c>
      <c r="T1557" s="6" t="str">
        <f>IF(S1557="1","Homme",IF(S1557="0","Inconnu","Femme"))</f>
        <v>Homme</v>
      </c>
      <c r="U1557" s="6" t="str">
        <f>"19"&amp;MID(Q1557, SEARCH("", Q1557) + 1,2)</f>
        <v>1969</v>
      </c>
      <c r="V1557" s="6" t="str">
        <f>FLOOR(U1557,5) &amp; "-" &amp; FLOOR(U1557,5) + 5</f>
        <v>1965-1970</v>
      </c>
      <c r="W1557" s="24">
        <f>IFERROR(VLOOKUP(Data_Set[[#This Row],[Type Transport]],'[1]Taux émission CO2e'!$A$5:$B$16,2,0),0)</f>
        <v>1</v>
      </c>
      <c r="X1557" s="28">
        <f>IFERROR(VLOOKUP(Data_Set[[#This Row],[Type Transport]],'[1]Taux émission CO2e'!$A$5:$D$16,4,0),0)</f>
        <v>0.24099999999999999</v>
      </c>
      <c r="Y1557" s="24">
        <f>IFERROR(VLOOKUP(Data_Set[[#This Row],[Type Transport]],'[1]Taux émission CO2e'!$A$20:$B$31,2,0),0)</f>
        <v>0</v>
      </c>
      <c r="Z1557" s="6">
        <f>IFERROR(VLOOKUP(Data_Set[[#This Row],[Type Transport]],'[1]Taux émission CO2e'!$A$20:$D$31,4,0),0)</f>
        <v>0</v>
      </c>
      <c r="AA1557" s="30">
        <f>Data_Set[[#This Row],[Repartition Segment 1]]*Data_Set[[#This Row],[Coefficient CO2 Segment 1]]*Data_Set[[#This Row],[Poids OT (T)]]*Data_Set[[#This Row],[Distance (KM)]]</f>
        <v>1.1150106</v>
      </c>
      <c r="AB1557" s="30">
        <f>Data_Set[[#This Row],[Repartition Segment 2]]*Data_Set[[#This Row],[Coefficient CO2 Segment 2]]*Data_Set[[#This Row],[Poids OT (T)]]*Data_Set[[#This Row],[Distance (KM)]]</f>
        <v>0</v>
      </c>
      <c r="AC1557" s="30">
        <f>Data_Set[[#This Row],[Bilan CO2 Segment 1 (Kg CO2)]]+Data_Set[[#This Row],[Bilan CO2 Segment 2 (Kg CO2)]]</f>
        <v>1.1150106</v>
      </c>
      <c r="AD1557" s="1"/>
    </row>
    <row r="1558" spans="1:30" ht="12.5" x14ac:dyDescent="0.25">
      <c r="A1558" s="7">
        <v>20220400055</v>
      </c>
      <c r="B1558" s="18">
        <v>44676</v>
      </c>
      <c r="C1558" s="18" t="str">
        <f>TEXT(B1558, "mmmm")</f>
        <v>avril</v>
      </c>
      <c r="D1558" s="18" t="str">
        <f>TEXT(B1558,"aaaa")</f>
        <v>2022</v>
      </c>
      <c r="E1558" s="7">
        <v>1497337</v>
      </c>
      <c r="F1558" s="17">
        <v>162</v>
      </c>
      <c r="G1558" s="23">
        <f>Data_Set[[#This Row],[Poids OT (kg)]]/1000</f>
        <v>0.16200000000000001</v>
      </c>
      <c r="H1558" s="6" t="s">
        <v>3</v>
      </c>
      <c r="I1558" s="7">
        <v>60</v>
      </c>
      <c r="J1558" s="6">
        <v>91100</v>
      </c>
      <c r="K1558" s="6" t="s">
        <v>22</v>
      </c>
      <c r="L1558" s="6">
        <v>91300</v>
      </c>
      <c r="M1558" s="6" t="s">
        <v>124</v>
      </c>
      <c r="N1558" s="7">
        <v>23.132999999999999</v>
      </c>
      <c r="O1558" s="6" t="s">
        <v>145</v>
      </c>
      <c r="P1558" s="6" t="s">
        <v>146</v>
      </c>
      <c r="Q1558" s="11">
        <v>1690891543678</v>
      </c>
      <c r="R1558" s="12">
        <v>154098765</v>
      </c>
      <c r="S1558" s="6" t="str">
        <f>LEFT(Q1558,1)</f>
        <v>1</v>
      </c>
      <c r="T1558" s="6" t="str">
        <f>IF(S1558="1","Homme",IF(S1558="0","Inconnu","Femme"))</f>
        <v>Homme</v>
      </c>
      <c r="U1558" s="6" t="str">
        <f>"19"&amp;MID(Q1558, SEARCH("", Q1558) + 1,2)</f>
        <v>1969</v>
      </c>
      <c r="V1558" s="6" t="str">
        <f>FLOOR(U1558,5) &amp; "-" &amp; FLOOR(U1558,5) + 5</f>
        <v>1965-1970</v>
      </c>
      <c r="W1558" s="24">
        <f>IFERROR(VLOOKUP(Data_Set[[#This Row],[Type Transport]],'[1]Taux émission CO2e'!$A$5:$B$16,2,0),0)</f>
        <v>1</v>
      </c>
      <c r="X1558" s="28">
        <f>IFERROR(VLOOKUP(Data_Set[[#This Row],[Type Transport]],'[1]Taux émission CO2e'!$A$5:$D$16,4,0),0)</f>
        <v>0.24099999999999999</v>
      </c>
      <c r="Y1558" s="24">
        <f>IFERROR(VLOOKUP(Data_Set[[#This Row],[Type Transport]],'[1]Taux émission CO2e'!$A$20:$B$31,2,0),0)</f>
        <v>0</v>
      </c>
      <c r="Z1558" s="6">
        <f>IFERROR(VLOOKUP(Data_Set[[#This Row],[Type Transport]],'[1]Taux émission CO2e'!$A$20:$D$31,4,0),0)</f>
        <v>0</v>
      </c>
      <c r="AA1558" s="30">
        <f>Data_Set[[#This Row],[Repartition Segment 1]]*Data_Set[[#This Row],[Coefficient CO2 Segment 1]]*Data_Set[[#This Row],[Poids OT (T)]]*Data_Set[[#This Row],[Distance (KM)]]</f>
        <v>0.90315858599999999</v>
      </c>
      <c r="AB1558" s="30">
        <f>Data_Set[[#This Row],[Repartition Segment 2]]*Data_Set[[#This Row],[Coefficient CO2 Segment 2]]*Data_Set[[#This Row],[Poids OT (T)]]*Data_Set[[#This Row],[Distance (KM)]]</f>
        <v>0</v>
      </c>
      <c r="AC1558" s="30">
        <f>Data_Set[[#This Row],[Bilan CO2 Segment 1 (Kg CO2)]]+Data_Set[[#This Row],[Bilan CO2 Segment 2 (Kg CO2)]]</f>
        <v>0.90315858599999999</v>
      </c>
      <c r="AD1558" s="1"/>
    </row>
    <row r="1559" spans="1:30" ht="12.5" x14ac:dyDescent="0.25">
      <c r="A1559" s="7">
        <v>20211100039</v>
      </c>
      <c r="B1559" s="18">
        <v>44509</v>
      </c>
      <c r="C1559" s="18" t="str">
        <f>TEXT(B1559, "mmmm")</f>
        <v>novembre</v>
      </c>
      <c r="D1559" s="18" t="str">
        <f>TEXT(B1559,"aaaa")</f>
        <v>2021</v>
      </c>
      <c r="E1559" s="7">
        <v>1429283</v>
      </c>
      <c r="F1559" s="17">
        <v>600</v>
      </c>
      <c r="G1559" s="23">
        <f>Data_Set[[#This Row],[Poids OT (kg)]]/1000</f>
        <v>0.6</v>
      </c>
      <c r="H1559" s="6" t="s">
        <v>1</v>
      </c>
      <c r="I1559" s="7">
        <v>258</v>
      </c>
      <c r="J1559" s="6">
        <v>59810</v>
      </c>
      <c r="K1559" s="6" t="s">
        <v>30</v>
      </c>
      <c r="L1559" s="6">
        <v>59100</v>
      </c>
      <c r="M1559" s="6" t="s">
        <v>28</v>
      </c>
      <c r="N1559" s="7">
        <v>20.318000000000001</v>
      </c>
      <c r="O1559" s="6" t="s">
        <v>162</v>
      </c>
      <c r="P1559" s="6" t="s">
        <v>163</v>
      </c>
      <c r="Q1559" s="11">
        <v>1981059987654</v>
      </c>
      <c r="R1559" s="12">
        <v>698888888</v>
      </c>
      <c r="S1559" s="6" t="str">
        <f>LEFT(Q1559,1)</f>
        <v>1</v>
      </c>
      <c r="T1559" s="6" t="str">
        <f>IF(S1559="1","Homme",IF(S1559="0","Inconnu","Femme"))</f>
        <v>Homme</v>
      </c>
      <c r="U1559" s="6" t="str">
        <f>"19"&amp;MID(Q1559, SEARCH("", Q1559) + 1,2)</f>
        <v>1998</v>
      </c>
      <c r="V1559" s="6" t="str">
        <f>FLOOR(U1559,5) &amp; "-" &amp; FLOOR(U1559,5) + 5</f>
        <v>1995-2000</v>
      </c>
      <c r="W1559" s="24">
        <f>IFERROR(VLOOKUP(Data_Set[[#This Row],[Type Transport]],'[1]Taux émission CO2e'!$A$5:$B$16,2,0),0)</f>
        <v>0.3</v>
      </c>
      <c r="X1559" s="28">
        <f>IFERROR(VLOOKUP(Data_Set[[#This Row],[Type Transport]],'[1]Taux émission CO2e'!$A$5:$D$16,4,0),0)</f>
        <v>0.16</v>
      </c>
      <c r="Y1559" s="24">
        <f>IFERROR(VLOOKUP(Data_Set[[#This Row],[Type Transport]],'[1]Taux émission CO2e'!$A$20:$B$31,2,0),0)</f>
        <v>0.7</v>
      </c>
      <c r="Z1559" s="6">
        <f>IFERROR(VLOOKUP(Data_Set[[#This Row],[Type Transport]],'[1]Taux émission CO2e'!$A$20:$D$31,4,0),0)</f>
        <v>6.7400000000000002E-2</v>
      </c>
      <c r="AA1559" s="30">
        <f>Data_Set[[#This Row],[Repartition Segment 1]]*Data_Set[[#This Row],[Coefficient CO2 Segment 1]]*Data_Set[[#This Row],[Poids OT (T)]]*Data_Set[[#This Row],[Distance (KM)]]</f>
        <v>0.58515840000000008</v>
      </c>
      <c r="AB1559" s="30">
        <f>Data_Set[[#This Row],[Repartition Segment 2]]*Data_Set[[#This Row],[Coefficient CO2 Segment 2]]*Data_Set[[#This Row],[Poids OT (T)]]*Data_Set[[#This Row],[Distance (KM)]]</f>
        <v>0.57516194399999998</v>
      </c>
      <c r="AC1559" s="30">
        <f>Data_Set[[#This Row],[Bilan CO2 Segment 1 (Kg CO2)]]+Data_Set[[#This Row],[Bilan CO2 Segment 2 (Kg CO2)]]</f>
        <v>1.1603203440000001</v>
      </c>
      <c r="AD1559" s="1"/>
    </row>
    <row r="1560" spans="1:30" ht="12.5" x14ac:dyDescent="0.25">
      <c r="A1560" s="7">
        <v>20210900038</v>
      </c>
      <c r="B1560" s="18">
        <v>44461</v>
      </c>
      <c r="C1560" s="18" t="str">
        <f>TEXT(B1560, "mmmm")</f>
        <v>septembre</v>
      </c>
      <c r="D1560" s="18" t="str">
        <f>TEXT(B1560,"aaaa")</f>
        <v>2021</v>
      </c>
      <c r="E1560" s="7">
        <v>1409229</v>
      </c>
      <c r="F1560" s="17">
        <v>150</v>
      </c>
      <c r="G1560" s="23">
        <f>Data_Set[[#This Row],[Poids OT (kg)]]/1000</f>
        <v>0.15</v>
      </c>
      <c r="H1560" s="6" t="s">
        <v>3</v>
      </c>
      <c r="I1560" s="7">
        <v>60</v>
      </c>
      <c r="J1560" s="6">
        <v>91100</v>
      </c>
      <c r="K1560" s="6" t="s">
        <v>22</v>
      </c>
      <c r="L1560" s="6">
        <v>91380</v>
      </c>
      <c r="M1560" s="6" t="s">
        <v>106</v>
      </c>
      <c r="N1560" s="7">
        <v>18.661000000000001</v>
      </c>
      <c r="O1560" s="6" t="s">
        <v>145</v>
      </c>
      <c r="P1560" s="6" t="s">
        <v>146</v>
      </c>
      <c r="Q1560" s="11">
        <v>1690891543678</v>
      </c>
      <c r="R1560" s="12">
        <v>154098765</v>
      </c>
      <c r="S1560" s="6" t="str">
        <f>LEFT(Q1560,1)</f>
        <v>1</v>
      </c>
      <c r="T1560" s="6" t="str">
        <f>IF(S1560="1","Homme",IF(S1560="0","Inconnu","Femme"))</f>
        <v>Homme</v>
      </c>
      <c r="U1560" s="6" t="str">
        <f>"19"&amp;MID(Q1560, SEARCH("", Q1560) + 1,2)</f>
        <v>1969</v>
      </c>
      <c r="V1560" s="6" t="str">
        <f>FLOOR(U1560,5) &amp; "-" &amp; FLOOR(U1560,5) + 5</f>
        <v>1965-1970</v>
      </c>
      <c r="W1560" s="24">
        <f>IFERROR(VLOOKUP(Data_Set[[#This Row],[Type Transport]],'[1]Taux émission CO2e'!$A$5:$B$16,2,0),0)</f>
        <v>1</v>
      </c>
      <c r="X1560" s="28">
        <f>IFERROR(VLOOKUP(Data_Set[[#This Row],[Type Transport]],'[1]Taux émission CO2e'!$A$5:$D$16,4,0),0)</f>
        <v>0.24099999999999999</v>
      </c>
      <c r="Y1560" s="24">
        <f>IFERROR(VLOOKUP(Data_Set[[#This Row],[Type Transport]],'[1]Taux émission CO2e'!$A$20:$B$31,2,0),0)</f>
        <v>0</v>
      </c>
      <c r="Z1560" s="6">
        <f>IFERROR(VLOOKUP(Data_Set[[#This Row],[Type Transport]],'[1]Taux émission CO2e'!$A$20:$D$31,4,0),0)</f>
        <v>0</v>
      </c>
      <c r="AA1560" s="30">
        <f>Data_Set[[#This Row],[Repartition Segment 1]]*Data_Set[[#This Row],[Coefficient CO2 Segment 1]]*Data_Set[[#This Row],[Poids OT (T)]]*Data_Set[[#This Row],[Distance (KM)]]</f>
        <v>0.67459514999999992</v>
      </c>
      <c r="AB1560" s="30">
        <f>Data_Set[[#This Row],[Repartition Segment 2]]*Data_Set[[#This Row],[Coefficient CO2 Segment 2]]*Data_Set[[#This Row],[Poids OT (T)]]*Data_Set[[#This Row],[Distance (KM)]]</f>
        <v>0</v>
      </c>
      <c r="AC1560" s="30">
        <f>Data_Set[[#This Row],[Bilan CO2 Segment 1 (Kg CO2)]]+Data_Set[[#This Row],[Bilan CO2 Segment 2 (Kg CO2)]]</f>
        <v>0.67459514999999992</v>
      </c>
      <c r="AD1560" s="1"/>
    </row>
    <row r="1561" spans="1:30" ht="12.5" x14ac:dyDescent="0.25">
      <c r="A1561" s="7">
        <v>20220400055</v>
      </c>
      <c r="B1561" s="18">
        <v>44655</v>
      </c>
      <c r="C1561" s="18" t="str">
        <f>TEXT(B1561, "mmmm")</f>
        <v>avril</v>
      </c>
      <c r="D1561" s="18" t="str">
        <f>TEXT(B1561,"aaaa")</f>
        <v>2022</v>
      </c>
      <c r="E1561" s="7">
        <v>1486639</v>
      </c>
      <c r="F1561" s="17">
        <v>450</v>
      </c>
      <c r="G1561" s="23">
        <f>Data_Set[[#This Row],[Poids OT (kg)]]/1000</f>
        <v>0.45</v>
      </c>
      <c r="H1561" s="6" t="s">
        <v>0</v>
      </c>
      <c r="I1561" s="7">
        <v>140</v>
      </c>
      <c r="J1561" s="6">
        <v>93120</v>
      </c>
      <c r="K1561" s="6" t="s">
        <v>21</v>
      </c>
      <c r="L1561" s="6">
        <v>93130</v>
      </c>
      <c r="M1561" s="6" t="s">
        <v>115</v>
      </c>
      <c r="N1561" s="7">
        <v>9.0009999999999994</v>
      </c>
      <c r="O1561" s="6" t="s">
        <v>143</v>
      </c>
      <c r="P1561" s="6" t="s">
        <v>144</v>
      </c>
      <c r="Q1561" s="11">
        <v>1721093543456</v>
      </c>
      <c r="R1561" s="12">
        <v>276783489</v>
      </c>
      <c r="S1561" s="6" t="str">
        <f>LEFT(Q1561,1)</f>
        <v>1</v>
      </c>
      <c r="T1561" s="6" t="str">
        <f>IF(S1561="1","Homme",IF(S1561="0","Inconnu","Femme"))</f>
        <v>Homme</v>
      </c>
      <c r="U1561" s="6" t="str">
        <f>"19"&amp;MID(Q1561, SEARCH("", Q1561) + 1,2)</f>
        <v>1972</v>
      </c>
      <c r="V1561" s="6" t="str">
        <f>FLOOR(U1561,5) &amp; "-" &amp; FLOOR(U1561,5) + 5</f>
        <v>1970-1975</v>
      </c>
      <c r="W1561" s="24">
        <f>IFERROR(VLOOKUP(Data_Set[[#This Row],[Type Transport]],'[1]Taux émission CO2e'!$A$5:$B$16,2,0),0)</f>
        <v>0.3</v>
      </c>
      <c r="X1561" s="28">
        <f>IFERROR(VLOOKUP(Data_Set[[#This Row],[Type Transport]],'[1]Taux émission CO2e'!$A$5:$D$16,4,0),0)</f>
        <v>0.16</v>
      </c>
      <c r="Y1561" s="24">
        <f>IFERROR(VLOOKUP(Data_Set[[#This Row],[Type Transport]],'[1]Taux émission CO2e'!$A$20:$B$31,2,0),0)</f>
        <v>0.7</v>
      </c>
      <c r="Z1561" s="6">
        <f>IFERROR(VLOOKUP(Data_Set[[#This Row],[Type Transport]],'[1]Taux émission CO2e'!$A$20:$D$31,4,0),0)</f>
        <v>6.7400000000000002E-2</v>
      </c>
      <c r="AA1561" s="30">
        <f>Data_Set[[#This Row],[Repartition Segment 1]]*Data_Set[[#This Row],[Coefficient CO2 Segment 1]]*Data_Set[[#This Row],[Poids OT (T)]]*Data_Set[[#This Row],[Distance (KM)]]</f>
        <v>0.1944216</v>
      </c>
      <c r="AB1561" s="30">
        <f>Data_Set[[#This Row],[Repartition Segment 2]]*Data_Set[[#This Row],[Coefficient CO2 Segment 2]]*Data_Set[[#This Row],[Poids OT (T)]]*Data_Set[[#This Row],[Distance (KM)]]</f>
        <v>0.19110023099999998</v>
      </c>
      <c r="AC1561" s="30">
        <f>Data_Set[[#This Row],[Bilan CO2 Segment 1 (Kg CO2)]]+Data_Set[[#This Row],[Bilan CO2 Segment 2 (Kg CO2)]]</f>
        <v>0.38552183099999998</v>
      </c>
      <c r="AD1561" s="1"/>
    </row>
    <row r="1562" spans="1:30" ht="12.5" x14ac:dyDescent="0.25">
      <c r="A1562" s="7">
        <v>20210300043</v>
      </c>
      <c r="B1562" s="18">
        <v>44267</v>
      </c>
      <c r="C1562" s="18" t="str">
        <f>TEXT(B1562, "mmmm")</f>
        <v>mars</v>
      </c>
      <c r="D1562" s="18" t="str">
        <f>TEXT(B1562,"aaaa")</f>
        <v>2021</v>
      </c>
      <c r="E1562" s="7">
        <v>1336708</v>
      </c>
      <c r="F1562" s="17">
        <v>250</v>
      </c>
      <c r="G1562" s="23">
        <f>Data_Set[[#This Row],[Poids OT (kg)]]/1000</f>
        <v>0.25</v>
      </c>
      <c r="H1562" s="6" t="s">
        <v>4</v>
      </c>
      <c r="I1562" s="7">
        <v>2098</v>
      </c>
      <c r="J1562" s="6">
        <v>93120</v>
      </c>
      <c r="K1562" s="6" t="s">
        <v>21</v>
      </c>
      <c r="L1562" s="6">
        <v>97217</v>
      </c>
      <c r="M1562" s="6" t="s">
        <v>84</v>
      </c>
      <c r="N1562" s="7">
        <v>6.8715999999999999</v>
      </c>
      <c r="O1562" s="6" t="s">
        <v>143</v>
      </c>
      <c r="P1562" s="6" t="s">
        <v>144</v>
      </c>
      <c r="Q1562" s="11">
        <v>1721093543456</v>
      </c>
      <c r="R1562" s="12">
        <v>276783489</v>
      </c>
      <c r="S1562" s="6" t="str">
        <f>LEFT(Q1562,1)</f>
        <v>1</v>
      </c>
      <c r="T1562" s="6" t="str">
        <f>IF(S1562="1","Homme",IF(S1562="0","Inconnu","Femme"))</f>
        <v>Homme</v>
      </c>
      <c r="U1562" s="6" t="str">
        <f>"19"&amp;MID(Q1562, SEARCH("", Q1562) + 1,2)</f>
        <v>1972</v>
      </c>
      <c r="V1562" s="6" t="str">
        <f>FLOOR(U1562,5) &amp; "-" &amp; FLOOR(U1562,5) + 5</f>
        <v>1970-1975</v>
      </c>
      <c r="W1562" s="24">
        <f>IFERROR(VLOOKUP(Data_Set[[#This Row],[Type Transport]],'[1]Taux émission CO2e'!$A$5:$B$16,2,0),0)</f>
        <v>0</v>
      </c>
      <c r="X1562" s="28">
        <f>IFERROR(VLOOKUP(Data_Set[[#This Row],[Type Transport]],'[1]Taux émission CO2e'!$A$5:$D$16,4,0),0)</f>
        <v>0</v>
      </c>
      <c r="Y1562" s="24">
        <f>IFERROR(VLOOKUP(Data_Set[[#This Row],[Type Transport]],'[1]Taux émission CO2e'!$A$20:$B$31,2,0),0)</f>
        <v>0</v>
      </c>
      <c r="Z1562" s="6">
        <f>IFERROR(VLOOKUP(Data_Set[[#This Row],[Type Transport]],'[1]Taux émission CO2e'!$A$20:$D$31,4,0),0)</f>
        <v>0</v>
      </c>
      <c r="AA1562" s="30">
        <f>Data_Set[[#This Row],[Repartition Segment 1]]*Data_Set[[#This Row],[Coefficient CO2 Segment 1]]*Data_Set[[#This Row],[Poids OT (T)]]*Data_Set[[#This Row],[Distance (KM)]]</f>
        <v>0</v>
      </c>
      <c r="AB1562" s="30">
        <f>Data_Set[[#This Row],[Repartition Segment 2]]*Data_Set[[#This Row],[Coefficient CO2 Segment 2]]*Data_Set[[#This Row],[Poids OT (T)]]*Data_Set[[#This Row],[Distance (KM)]]</f>
        <v>0</v>
      </c>
      <c r="AC1562" s="30">
        <f>Data_Set[[#This Row],[Bilan CO2 Segment 1 (Kg CO2)]]+Data_Set[[#This Row],[Bilan CO2 Segment 2 (Kg CO2)]]</f>
        <v>0</v>
      </c>
      <c r="AD1562" s="1"/>
    </row>
    <row r="1563" spans="1:30" ht="12.5" x14ac:dyDescent="0.25">
      <c r="A1563" s="7">
        <v>20211100039</v>
      </c>
      <c r="B1563" s="18">
        <v>44517</v>
      </c>
      <c r="C1563" s="18" t="str">
        <f>TEXT(B1563, "mmmm")</f>
        <v>novembre</v>
      </c>
      <c r="D1563" s="18" t="str">
        <f>TEXT(B1563,"aaaa")</f>
        <v>2021</v>
      </c>
      <c r="E1563" s="7">
        <v>1431863</v>
      </c>
      <c r="F1563" s="17">
        <v>200</v>
      </c>
      <c r="G1563" s="23">
        <f>Data_Set[[#This Row],[Poids OT (kg)]]/1000</f>
        <v>0.2</v>
      </c>
      <c r="H1563" s="6" t="s">
        <v>1</v>
      </c>
      <c r="I1563" s="7">
        <v>330</v>
      </c>
      <c r="J1563" s="6">
        <v>6150</v>
      </c>
      <c r="K1563" s="6" t="s">
        <v>44</v>
      </c>
      <c r="L1563" s="6">
        <v>59100</v>
      </c>
      <c r="M1563" s="6" t="s">
        <v>28</v>
      </c>
      <c r="N1563" s="7">
        <v>1.1381939999999999</v>
      </c>
      <c r="O1563" s="6" t="s">
        <v>190</v>
      </c>
      <c r="P1563" s="6" t="s">
        <v>191</v>
      </c>
      <c r="Q1563" s="11">
        <v>2921261654365</v>
      </c>
      <c r="R1563" s="12">
        <v>508030554</v>
      </c>
      <c r="S1563" s="6" t="str">
        <f>LEFT(Q1563,1)</f>
        <v>2</v>
      </c>
      <c r="T1563" s="6" t="str">
        <f>IF(S1563="1","Homme",IF(S1563="0","Inconnu","Femme"))</f>
        <v>Femme</v>
      </c>
      <c r="U1563" s="6" t="str">
        <f>"19"&amp;MID(Q1563, SEARCH("", Q1563) + 1,2)</f>
        <v>1992</v>
      </c>
      <c r="V1563" s="6" t="str">
        <f>FLOOR(U1563,5) &amp; "-" &amp; FLOOR(U1563,5) + 5</f>
        <v>1990-1995</v>
      </c>
      <c r="W1563" s="24">
        <f>IFERROR(VLOOKUP(Data_Set[[#This Row],[Type Transport]],'[1]Taux émission CO2e'!$A$5:$B$16,2,0),0)</f>
        <v>0.3</v>
      </c>
      <c r="X1563" s="28">
        <f>IFERROR(VLOOKUP(Data_Set[[#This Row],[Type Transport]],'[1]Taux émission CO2e'!$A$5:$D$16,4,0),0)</f>
        <v>0.16</v>
      </c>
      <c r="Y1563" s="24">
        <f>IFERROR(VLOOKUP(Data_Set[[#This Row],[Type Transport]],'[1]Taux émission CO2e'!$A$20:$B$31,2,0),0)</f>
        <v>0.7</v>
      </c>
      <c r="Z1563" s="6">
        <f>IFERROR(VLOOKUP(Data_Set[[#This Row],[Type Transport]],'[1]Taux émission CO2e'!$A$20:$D$31,4,0),0)</f>
        <v>6.7400000000000002E-2</v>
      </c>
      <c r="AA1563" s="30">
        <f>Data_Set[[#This Row],[Repartition Segment 1]]*Data_Set[[#This Row],[Coefficient CO2 Segment 1]]*Data_Set[[#This Row],[Poids OT (T)]]*Data_Set[[#This Row],[Distance (KM)]]</f>
        <v>1.09266624E-2</v>
      </c>
      <c r="AB1563" s="30">
        <f>Data_Set[[#This Row],[Repartition Segment 2]]*Data_Set[[#This Row],[Coefficient CO2 Segment 2]]*Data_Set[[#This Row],[Poids OT (T)]]*Data_Set[[#This Row],[Distance (KM)]]</f>
        <v>1.0739998584E-2</v>
      </c>
      <c r="AC1563" s="30">
        <f>Data_Set[[#This Row],[Bilan CO2 Segment 1 (Kg CO2)]]+Data_Set[[#This Row],[Bilan CO2 Segment 2 (Kg CO2)]]</f>
        <v>2.1666660984E-2</v>
      </c>
      <c r="AD1563" s="1"/>
    </row>
    <row r="1564" spans="1:30" ht="12.5" x14ac:dyDescent="0.25">
      <c r="A1564" s="7">
        <v>20211000042</v>
      </c>
      <c r="B1564" s="16">
        <v>44490</v>
      </c>
      <c r="C1564" s="16" t="str">
        <f>TEXT(B1564, "mmmm")</f>
        <v>octobre</v>
      </c>
      <c r="D1564" s="16" t="str">
        <f>TEXT(B1564,"aaaa")</f>
        <v>2021</v>
      </c>
      <c r="E1564" s="7">
        <v>1422248</v>
      </c>
      <c r="F1564" s="17">
        <v>300</v>
      </c>
      <c r="G1564" s="23">
        <f>Data_Set[[#This Row],[Poids OT (kg)]]/1000</f>
        <v>0.3</v>
      </c>
      <c r="H1564" s="6" t="s">
        <v>1</v>
      </c>
      <c r="I1564" s="7">
        <v>168</v>
      </c>
      <c r="J1564" s="6">
        <v>62138</v>
      </c>
      <c r="K1564" s="6" t="s">
        <v>36</v>
      </c>
      <c r="L1564" s="6">
        <v>66000</v>
      </c>
      <c r="M1564" s="6" t="s">
        <v>73</v>
      </c>
      <c r="N1564" s="7">
        <v>1.052168</v>
      </c>
      <c r="O1564" s="6" t="s">
        <v>174</v>
      </c>
      <c r="P1564" s="6" t="s">
        <v>175</v>
      </c>
      <c r="Q1564" s="11">
        <v>1910162678543</v>
      </c>
      <c r="R1564" s="12">
        <v>201019888</v>
      </c>
      <c r="S1564" s="6" t="str">
        <f>LEFT(Q1564,1)</f>
        <v>1</v>
      </c>
      <c r="T1564" s="6" t="str">
        <f>IF(S1564="1","Homme",IF(S1564="0","Inconnu","Femme"))</f>
        <v>Homme</v>
      </c>
      <c r="U1564" s="6" t="str">
        <f>"19"&amp;MID(Q1564, SEARCH("", Q1564) + 1,2)</f>
        <v>1991</v>
      </c>
      <c r="V1564" s="6" t="str">
        <f>FLOOR(U1564,5) &amp; "-" &amp; FLOOR(U1564,5) + 5</f>
        <v>1990-1995</v>
      </c>
      <c r="W1564" s="24">
        <f>IFERROR(VLOOKUP(Data_Set[[#This Row],[Type Transport]],'[1]Taux émission CO2e'!$A$5:$B$16,2,0),0)</f>
        <v>0.3</v>
      </c>
      <c r="X1564" s="28">
        <f>IFERROR(VLOOKUP(Data_Set[[#This Row],[Type Transport]],'[1]Taux émission CO2e'!$A$5:$D$16,4,0),0)</f>
        <v>0.16</v>
      </c>
      <c r="Y1564" s="24">
        <f>IFERROR(VLOOKUP(Data_Set[[#This Row],[Type Transport]],'[1]Taux émission CO2e'!$A$20:$B$31,2,0),0)</f>
        <v>0.7</v>
      </c>
      <c r="Z1564" s="6">
        <f>IFERROR(VLOOKUP(Data_Set[[#This Row],[Type Transport]],'[1]Taux émission CO2e'!$A$20:$D$31,4,0),0)</f>
        <v>6.7400000000000002E-2</v>
      </c>
      <c r="AA1564" s="30">
        <f>Data_Set[[#This Row],[Repartition Segment 1]]*Data_Set[[#This Row],[Coefficient CO2 Segment 1]]*Data_Set[[#This Row],[Poids OT (T)]]*Data_Set[[#This Row],[Distance (KM)]]</f>
        <v>1.51512192E-2</v>
      </c>
      <c r="AB1564" s="30">
        <f>Data_Set[[#This Row],[Repartition Segment 2]]*Data_Set[[#This Row],[Coefficient CO2 Segment 2]]*Data_Set[[#This Row],[Poids OT (T)]]*Data_Set[[#This Row],[Distance (KM)]]</f>
        <v>1.4892385871999999E-2</v>
      </c>
      <c r="AC1564" s="30">
        <f>Data_Set[[#This Row],[Bilan CO2 Segment 1 (Kg CO2)]]+Data_Set[[#This Row],[Bilan CO2 Segment 2 (Kg CO2)]]</f>
        <v>3.0043605071999997E-2</v>
      </c>
    </row>
  </sheetData>
  <phoneticPr fontId="2" type="noConversion"/>
  <conditionalFormatting sqref="E1:E1048576">
    <cfRule type="duplicateValues" dxfId="0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Datas_Indicateurs</vt:lpstr>
      <vt:lpstr>DATAS_SET 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Quitterie ROUDAUT</dc:creator>
  <cp:lastModifiedBy>Quitterie ROUDAUT</cp:lastModifiedBy>
  <dcterms:created xsi:type="dcterms:W3CDTF">2024-10-15T08:01:22Z</dcterms:created>
  <dcterms:modified xsi:type="dcterms:W3CDTF">2024-11-06T06:52:31Z</dcterms:modified>
</cp:coreProperties>
</file>